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vel\Documents\Vochozka dokumenty\Rozpočtování\Rozpočty\Rozpočty 2024\2024_2\Tábor - ZŠ Zborovská - Vegetační úpravy\Zadání\"/>
    </mc:Choice>
  </mc:AlternateContent>
  <bookViews>
    <workbookView xWindow="0" yWindow="0" windowWidth="19200" windowHeight="11445"/>
  </bookViews>
  <sheets>
    <sheet name="Rekapitulace stavby" sheetId="1" r:id="rId1"/>
    <sheet name="001 - Stavební práce" sheetId="2" r:id="rId2"/>
    <sheet name="002 - Vegetační úpravy" sheetId="3" r:id="rId3"/>
    <sheet name="201 - Povýsadbová péče" sheetId="4" r:id="rId4"/>
    <sheet name="003 - Vedlejší náklady" sheetId="5" r:id="rId5"/>
    <sheet name="Pokyny pro vyplnění" sheetId="6" r:id="rId6"/>
  </sheets>
  <definedNames>
    <definedName name="_xlnm._FilterDatabase" localSheetId="1" hidden="1">'001 - Stavební práce'!$C$88:$K$406</definedName>
    <definedName name="_xlnm._FilterDatabase" localSheetId="2" hidden="1">'002 - Vegetační úpravy'!$C$87:$K$317</definedName>
    <definedName name="_xlnm._FilterDatabase" localSheetId="4" hidden="1">'003 - Vedlejší náklady'!$C$84:$K$124</definedName>
    <definedName name="_xlnm._FilterDatabase" localSheetId="3" hidden="1">'201 - Povýsadbová péče'!$C$88:$K$153</definedName>
    <definedName name="_xlnm.Print_Titles" localSheetId="1">'001 - Stavební práce'!$88:$88</definedName>
    <definedName name="_xlnm.Print_Titles" localSheetId="2">'002 - Vegetační úpravy'!$87:$87</definedName>
    <definedName name="_xlnm.Print_Titles" localSheetId="4">'003 - Vedlejší náklady'!$84:$84</definedName>
    <definedName name="_xlnm.Print_Titles" localSheetId="3">'201 - Povýsadbová péče'!$88:$88</definedName>
    <definedName name="_xlnm.Print_Titles" localSheetId="0">'Rekapitulace stavby'!$52:$52</definedName>
    <definedName name="_xlnm.Print_Area" localSheetId="1">'001 - Stavební práce'!$C$4:$J$39,'001 - Stavební práce'!$C$45:$J$70,'001 - Stavební práce'!$C$76:$K$406</definedName>
    <definedName name="_xlnm.Print_Area" localSheetId="2">'002 - Vegetační úpravy'!$C$4:$J$39,'002 - Vegetační úpravy'!$C$45:$J$69,'002 - Vegetační úpravy'!$C$75:$K$317</definedName>
    <definedName name="_xlnm.Print_Area" localSheetId="4">'003 - Vedlejší náklady'!$C$4:$J$39,'003 - Vedlejší náklady'!$C$45:$J$66,'003 - Vedlejší náklady'!$C$72:$K$124</definedName>
    <definedName name="_xlnm.Print_Area" localSheetId="3">'201 - Povýsadbová péče'!$C$4:$J$41,'201 - Povýsadbová péče'!$C$47:$J$68,'201 - Povýsadbová péče'!$C$74:$K$153</definedName>
    <definedName name="_xlnm.Print_Area" localSheetId="5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stavby'!$C$42:$AQ$60</definedName>
  </definedNames>
  <calcPr calcId="152511"/>
</workbook>
</file>

<file path=xl/calcChain.xml><?xml version="1.0" encoding="utf-8"?>
<calcChain xmlns="http://schemas.openxmlformats.org/spreadsheetml/2006/main">
  <c r="J37" i="5" l="1"/>
  <c r="J36" i="5"/>
  <c r="AY59" i="1"/>
  <c r="J35" i="5"/>
  <c r="AX59" i="1" s="1"/>
  <c r="BI122" i="5"/>
  <c r="BH122" i="5"/>
  <c r="BG122" i="5"/>
  <c r="BF122" i="5"/>
  <c r="T122" i="5"/>
  <c r="T121" i="5" s="1"/>
  <c r="R122" i="5"/>
  <c r="R121" i="5" s="1"/>
  <c r="P122" i="5"/>
  <c r="P121" i="5" s="1"/>
  <c r="BI118" i="5"/>
  <c r="BH118" i="5"/>
  <c r="BG118" i="5"/>
  <c r="BF118" i="5"/>
  <c r="T118" i="5"/>
  <c r="T117" i="5" s="1"/>
  <c r="R118" i="5"/>
  <c r="R117" i="5" s="1"/>
  <c r="P118" i="5"/>
  <c r="P117" i="5" s="1"/>
  <c r="BI114" i="5"/>
  <c r="BH114" i="5"/>
  <c r="BG114" i="5"/>
  <c r="BF114" i="5"/>
  <c r="T114" i="5"/>
  <c r="T113" i="5" s="1"/>
  <c r="R114" i="5"/>
  <c r="R113" i="5" s="1"/>
  <c r="P114" i="5"/>
  <c r="P113" i="5" s="1"/>
  <c r="BI108" i="5"/>
  <c r="BH108" i="5"/>
  <c r="BG108" i="5"/>
  <c r="BF108" i="5"/>
  <c r="T108" i="5"/>
  <c r="R108" i="5"/>
  <c r="P108" i="5"/>
  <c r="BI102" i="5"/>
  <c r="BH102" i="5"/>
  <c r="BG102" i="5"/>
  <c r="BF102" i="5"/>
  <c r="T102" i="5"/>
  <c r="R102" i="5"/>
  <c r="P102" i="5"/>
  <c r="BI98" i="5"/>
  <c r="BH98" i="5"/>
  <c r="BG98" i="5"/>
  <c r="BF98" i="5"/>
  <c r="T98" i="5"/>
  <c r="R98" i="5"/>
  <c r="P98" i="5"/>
  <c r="BI93" i="5"/>
  <c r="BH93" i="5"/>
  <c r="BG93" i="5"/>
  <c r="BF93" i="5"/>
  <c r="T93" i="5"/>
  <c r="R93" i="5"/>
  <c r="P93" i="5"/>
  <c r="BI88" i="5"/>
  <c r="BH88" i="5"/>
  <c r="BG88" i="5"/>
  <c r="BF88" i="5"/>
  <c r="T88" i="5"/>
  <c r="R88" i="5"/>
  <c r="P88" i="5"/>
  <c r="J82" i="5"/>
  <c r="J81" i="5"/>
  <c r="F81" i="5"/>
  <c r="F79" i="5"/>
  <c r="E77" i="5"/>
  <c r="J55" i="5"/>
  <c r="J54" i="5"/>
  <c r="F54" i="5"/>
  <c r="F52" i="5"/>
  <c r="E50" i="5"/>
  <c r="J18" i="5"/>
  <c r="E18" i="5"/>
  <c r="F82" i="5" s="1"/>
  <c r="J17" i="5"/>
  <c r="J12" i="5"/>
  <c r="J79" i="5" s="1"/>
  <c r="E7" i="5"/>
  <c r="E75" i="5"/>
  <c r="J39" i="4"/>
  <c r="J38" i="4"/>
  <c r="AY58" i="1"/>
  <c r="J37" i="4"/>
  <c r="AX58" i="1" s="1"/>
  <c r="BI151" i="4"/>
  <c r="BH151" i="4"/>
  <c r="BG151" i="4"/>
  <c r="BF151" i="4"/>
  <c r="T151" i="4"/>
  <c r="T150" i="4" s="1"/>
  <c r="R151" i="4"/>
  <c r="R150" i="4" s="1"/>
  <c r="P151" i="4"/>
  <c r="P150" i="4" s="1"/>
  <c r="BI145" i="4"/>
  <c r="BH145" i="4"/>
  <c r="BG145" i="4"/>
  <c r="BF145" i="4"/>
  <c r="T145" i="4"/>
  <c r="T144" i="4" s="1"/>
  <c r="R145" i="4"/>
  <c r="R144" i="4" s="1"/>
  <c r="P145" i="4"/>
  <c r="P144" i="4" s="1"/>
  <c r="BI137" i="4"/>
  <c r="BH137" i="4"/>
  <c r="BG137" i="4"/>
  <c r="BF137" i="4"/>
  <c r="T137" i="4"/>
  <c r="R137" i="4"/>
  <c r="P137" i="4"/>
  <c r="BI129" i="4"/>
  <c r="BH129" i="4"/>
  <c r="BG129" i="4"/>
  <c r="BF129" i="4"/>
  <c r="T129" i="4"/>
  <c r="R129" i="4"/>
  <c r="P129" i="4"/>
  <c r="BI122" i="4"/>
  <c r="BH122" i="4"/>
  <c r="BG122" i="4"/>
  <c r="BF122" i="4"/>
  <c r="T122" i="4"/>
  <c r="R122" i="4"/>
  <c r="P122" i="4"/>
  <c r="BI118" i="4"/>
  <c r="BH118" i="4"/>
  <c r="BG118" i="4"/>
  <c r="BF118" i="4"/>
  <c r="T118" i="4"/>
  <c r="R118" i="4"/>
  <c r="P118" i="4"/>
  <c r="BI114" i="4"/>
  <c r="BH114" i="4"/>
  <c r="BG114" i="4"/>
  <c r="BF114" i="4"/>
  <c r="T114" i="4"/>
  <c r="R114" i="4"/>
  <c r="P114" i="4"/>
  <c r="BI107" i="4"/>
  <c r="BH107" i="4"/>
  <c r="BG107" i="4"/>
  <c r="BF107" i="4"/>
  <c r="T107" i="4"/>
  <c r="R107" i="4"/>
  <c r="P107" i="4"/>
  <c r="BI101" i="4"/>
  <c r="BH101" i="4"/>
  <c r="BG101" i="4"/>
  <c r="BF101" i="4"/>
  <c r="T101" i="4"/>
  <c r="R101" i="4"/>
  <c r="P101" i="4"/>
  <c r="BI96" i="4"/>
  <c r="BH96" i="4"/>
  <c r="BG96" i="4"/>
  <c r="BF96" i="4"/>
  <c r="T96" i="4"/>
  <c r="R96" i="4"/>
  <c r="P96" i="4"/>
  <c r="BI92" i="4"/>
  <c r="BH92" i="4"/>
  <c r="BG92" i="4"/>
  <c r="BF92" i="4"/>
  <c r="T92" i="4"/>
  <c r="R92" i="4"/>
  <c r="P92" i="4"/>
  <c r="J86" i="4"/>
  <c r="J85" i="4"/>
  <c r="F85" i="4"/>
  <c r="F83" i="4"/>
  <c r="E81" i="4"/>
  <c r="J59" i="4"/>
  <c r="J58" i="4"/>
  <c r="F58" i="4"/>
  <c r="F56" i="4"/>
  <c r="E54" i="4"/>
  <c r="J20" i="4"/>
  <c r="E20" i="4"/>
  <c r="F86" i="4" s="1"/>
  <c r="J19" i="4"/>
  <c r="J14" i="4"/>
  <c r="J83" i="4"/>
  <c r="E7" i="4"/>
  <c r="E50" i="4"/>
  <c r="J37" i="3"/>
  <c r="J36" i="3"/>
  <c r="AY57" i="1" s="1"/>
  <c r="J35" i="3"/>
  <c r="AX57" i="1" s="1"/>
  <c r="BI315" i="3"/>
  <c r="BH315" i="3"/>
  <c r="BG315" i="3"/>
  <c r="BF315" i="3"/>
  <c r="T315" i="3"/>
  <c r="T314" i="3" s="1"/>
  <c r="R315" i="3"/>
  <c r="R314" i="3" s="1"/>
  <c r="P315" i="3"/>
  <c r="P314" i="3" s="1"/>
  <c r="BI312" i="3"/>
  <c r="BH312" i="3"/>
  <c r="BG312" i="3"/>
  <c r="BF312" i="3"/>
  <c r="T312" i="3"/>
  <c r="T311" i="3" s="1"/>
  <c r="T310" i="3" s="1"/>
  <c r="R312" i="3"/>
  <c r="R311" i="3"/>
  <c r="R310" i="3" s="1"/>
  <c r="P312" i="3"/>
  <c r="P311" i="3" s="1"/>
  <c r="P310" i="3" s="1"/>
  <c r="BI307" i="3"/>
  <c r="BH307" i="3"/>
  <c r="BG307" i="3"/>
  <c r="BF307" i="3"/>
  <c r="T307" i="3"/>
  <c r="T306" i="3"/>
  <c r="R307" i="3"/>
  <c r="R306" i="3"/>
  <c r="P307" i="3"/>
  <c r="P306" i="3"/>
  <c r="BI299" i="3"/>
  <c r="BH299" i="3"/>
  <c r="BG299" i="3"/>
  <c r="BF299" i="3"/>
  <c r="T299" i="3"/>
  <c r="R299" i="3"/>
  <c r="P299" i="3"/>
  <c r="BI294" i="3"/>
  <c r="BH294" i="3"/>
  <c r="BG294" i="3"/>
  <c r="BF294" i="3"/>
  <c r="T294" i="3"/>
  <c r="R294" i="3"/>
  <c r="P294" i="3"/>
  <c r="BI287" i="3"/>
  <c r="BH287" i="3"/>
  <c r="BG287" i="3"/>
  <c r="BF287" i="3"/>
  <c r="T287" i="3"/>
  <c r="R287" i="3"/>
  <c r="P287" i="3"/>
  <c r="BI280" i="3"/>
  <c r="BH280" i="3"/>
  <c r="BG280" i="3"/>
  <c r="BF280" i="3"/>
  <c r="T280" i="3"/>
  <c r="R280" i="3"/>
  <c r="P280" i="3"/>
  <c r="BI274" i="3"/>
  <c r="BH274" i="3"/>
  <c r="BG274" i="3"/>
  <c r="BF274" i="3"/>
  <c r="T274" i="3"/>
  <c r="R274" i="3"/>
  <c r="P274" i="3"/>
  <c r="BI269" i="3"/>
  <c r="BH269" i="3"/>
  <c r="BG269" i="3"/>
  <c r="BF269" i="3"/>
  <c r="T269" i="3"/>
  <c r="R269" i="3"/>
  <c r="P269" i="3"/>
  <c r="BI258" i="3"/>
  <c r="BH258" i="3"/>
  <c r="BG258" i="3"/>
  <c r="BF258" i="3"/>
  <c r="T258" i="3"/>
  <c r="R258" i="3"/>
  <c r="P258" i="3"/>
  <c r="BI252" i="3"/>
  <c r="BH252" i="3"/>
  <c r="BG252" i="3"/>
  <c r="BF252" i="3"/>
  <c r="T252" i="3"/>
  <c r="T251" i="3" s="1"/>
  <c r="R252" i="3"/>
  <c r="R251" i="3" s="1"/>
  <c r="P252" i="3"/>
  <c r="P251" i="3" s="1"/>
  <c r="BI247" i="3"/>
  <c r="BH247" i="3"/>
  <c r="BG247" i="3"/>
  <c r="BF247" i="3"/>
  <c r="T247" i="3"/>
  <c r="R247" i="3"/>
  <c r="P247" i="3"/>
  <c r="BI241" i="3"/>
  <c r="BH241" i="3"/>
  <c r="BG241" i="3"/>
  <c r="BF241" i="3"/>
  <c r="T241" i="3"/>
  <c r="R241" i="3"/>
  <c r="P241" i="3"/>
  <c r="BI235" i="3"/>
  <c r="BH235" i="3"/>
  <c r="BG235" i="3"/>
  <c r="BF235" i="3"/>
  <c r="T235" i="3"/>
  <c r="R235" i="3"/>
  <c r="P235" i="3"/>
  <c r="BI228" i="3"/>
  <c r="BH228" i="3"/>
  <c r="BG228" i="3"/>
  <c r="BF228" i="3"/>
  <c r="T228" i="3"/>
  <c r="R228" i="3"/>
  <c r="P228" i="3"/>
  <c r="BI225" i="3"/>
  <c r="BH225" i="3"/>
  <c r="BG225" i="3"/>
  <c r="BF225" i="3"/>
  <c r="T225" i="3"/>
  <c r="R225" i="3"/>
  <c r="P225" i="3"/>
  <c r="BI220" i="3"/>
  <c r="BH220" i="3"/>
  <c r="BG220" i="3"/>
  <c r="BF220" i="3"/>
  <c r="T220" i="3"/>
  <c r="R220" i="3"/>
  <c r="P220" i="3"/>
  <c r="BI215" i="3"/>
  <c r="BH215" i="3"/>
  <c r="BG215" i="3"/>
  <c r="BF215" i="3"/>
  <c r="T215" i="3"/>
  <c r="R215" i="3"/>
  <c r="P215" i="3"/>
  <c r="BI208" i="3"/>
  <c r="BH208" i="3"/>
  <c r="BG208" i="3"/>
  <c r="BF208" i="3"/>
  <c r="T208" i="3"/>
  <c r="R208" i="3"/>
  <c r="P208" i="3"/>
  <c r="BI201" i="3"/>
  <c r="BH201" i="3"/>
  <c r="BG201" i="3"/>
  <c r="BF201" i="3"/>
  <c r="T201" i="3"/>
  <c r="R201" i="3"/>
  <c r="P201" i="3"/>
  <c r="BI196" i="3"/>
  <c r="BH196" i="3"/>
  <c r="BG196" i="3"/>
  <c r="BF196" i="3"/>
  <c r="T196" i="3"/>
  <c r="R196" i="3"/>
  <c r="P196" i="3"/>
  <c r="BI188" i="3"/>
  <c r="BH188" i="3"/>
  <c r="BG188" i="3"/>
  <c r="BF188" i="3"/>
  <c r="T188" i="3"/>
  <c r="R188" i="3"/>
  <c r="P188" i="3"/>
  <c r="BI183" i="3"/>
  <c r="BH183" i="3"/>
  <c r="BG183" i="3"/>
  <c r="BF183" i="3"/>
  <c r="T183" i="3"/>
  <c r="R183" i="3"/>
  <c r="P183" i="3"/>
  <c r="BI170" i="3"/>
  <c r="BH170" i="3"/>
  <c r="BG170" i="3"/>
  <c r="BF170" i="3"/>
  <c r="T170" i="3"/>
  <c r="R170" i="3"/>
  <c r="P170" i="3"/>
  <c r="BI157" i="3"/>
  <c r="BH157" i="3"/>
  <c r="BG157" i="3"/>
  <c r="BF157" i="3"/>
  <c r="T157" i="3"/>
  <c r="R157" i="3"/>
  <c r="P157" i="3"/>
  <c r="BI150" i="3"/>
  <c r="BH150" i="3"/>
  <c r="BG150" i="3"/>
  <c r="BF150" i="3"/>
  <c r="T150" i="3"/>
  <c r="R150" i="3"/>
  <c r="P150" i="3"/>
  <c r="BI140" i="3"/>
  <c r="BH140" i="3"/>
  <c r="BG140" i="3"/>
  <c r="BF140" i="3"/>
  <c r="T140" i="3"/>
  <c r="R140" i="3"/>
  <c r="P140" i="3"/>
  <c r="BI128" i="3"/>
  <c r="BH128" i="3"/>
  <c r="BG128" i="3"/>
  <c r="BF128" i="3"/>
  <c r="T128" i="3"/>
  <c r="R128" i="3"/>
  <c r="P128" i="3"/>
  <c r="BI123" i="3"/>
  <c r="BH123" i="3"/>
  <c r="BG123" i="3"/>
  <c r="BF123" i="3"/>
  <c r="T123" i="3"/>
  <c r="R123" i="3"/>
  <c r="P123" i="3"/>
  <c r="BI120" i="3"/>
  <c r="BH120" i="3"/>
  <c r="BG120" i="3"/>
  <c r="BF120" i="3"/>
  <c r="T120" i="3"/>
  <c r="R120" i="3"/>
  <c r="P120" i="3"/>
  <c r="BI115" i="3"/>
  <c r="BH115" i="3"/>
  <c r="BG115" i="3"/>
  <c r="BF115" i="3"/>
  <c r="T115" i="3"/>
  <c r="R115" i="3"/>
  <c r="P115" i="3"/>
  <c r="BI110" i="3"/>
  <c r="BH110" i="3"/>
  <c r="BG110" i="3"/>
  <c r="BF110" i="3"/>
  <c r="T110" i="3"/>
  <c r="R110" i="3"/>
  <c r="P110" i="3"/>
  <c r="BI107" i="3"/>
  <c r="BH107" i="3"/>
  <c r="BG107" i="3"/>
  <c r="BF107" i="3"/>
  <c r="T107" i="3"/>
  <c r="R107" i="3"/>
  <c r="P107" i="3"/>
  <c r="BI101" i="3"/>
  <c r="BH101" i="3"/>
  <c r="BG101" i="3"/>
  <c r="BF101" i="3"/>
  <c r="T101" i="3"/>
  <c r="R101" i="3"/>
  <c r="P101" i="3"/>
  <c r="BI96" i="3"/>
  <c r="BH96" i="3"/>
  <c r="BG96" i="3"/>
  <c r="BF96" i="3"/>
  <c r="T96" i="3"/>
  <c r="R96" i="3"/>
  <c r="P96" i="3"/>
  <c r="BI91" i="3"/>
  <c r="BH91" i="3"/>
  <c r="BG91" i="3"/>
  <c r="BF91" i="3"/>
  <c r="T91" i="3"/>
  <c r="R91" i="3"/>
  <c r="P91" i="3"/>
  <c r="J85" i="3"/>
  <c r="J84" i="3"/>
  <c r="F84" i="3"/>
  <c r="F82" i="3"/>
  <c r="E80" i="3"/>
  <c r="J55" i="3"/>
  <c r="J54" i="3"/>
  <c r="F54" i="3"/>
  <c r="F52" i="3"/>
  <c r="E50" i="3"/>
  <c r="J18" i="3"/>
  <c r="E18" i="3"/>
  <c r="F55" i="3" s="1"/>
  <c r="J17" i="3"/>
  <c r="J12" i="3"/>
  <c r="J82" i="3"/>
  <c r="E7" i="3"/>
  <c r="E78" i="3"/>
  <c r="J37" i="2"/>
  <c r="J36" i="2"/>
  <c r="AY55" i="1" s="1"/>
  <c r="J35" i="2"/>
  <c r="AX55" i="1" s="1"/>
  <c r="BI402" i="2"/>
  <c r="BH402" i="2"/>
  <c r="BG402" i="2"/>
  <c r="BF402" i="2"/>
  <c r="T402" i="2"/>
  <c r="R402" i="2"/>
  <c r="P402" i="2"/>
  <c r="BI398" i="2"/>
  <c r="BH398" i="2"/>
  <c r="BG398" i="2"/>
  <c r="BF398" i="2"/>
  <c r="T398" i="2"/>
  <c r="R398" i="2"/>
  <c r="P398" i="2"/>
  <c r="BI393" i="2"/>
  <c r="BH393" i="2"/>
  <c r="BG393" i="2"/>
  <c r="BF393" i="2"/>
  <c r="T393" i="2"/>
  <c r="T392" i="2" s="1"/>
  <c r="R393" i="2"/>
  <c r="R392" i="2" s="1"/>
  <c r="P393" i="2"/>
  <c r="P392" i="2" s="1"/>
  <c r="BI388" i="2"/>
  <c r="BH388" i="2"/>
  <c r="BG388" i="2"/>
  <c r="BF388" i="2"/>
  <c r="T388" i="2"/>
  <c r="R388" i="2"/>
  <c r="P388" i="2"/>
  <c r="BI385" i="2"/>
  <c r="BH385" i="2"/>
  <c r="BG385" i="2"/>
  <c r="BF385" i="2"/>
  <c r="T385" i="2"/>
  <c r="R385" i="2"/>
  <c r="P385" i="2"/>
  <c r="BI377" i="2"/>
  <c r="BH377" i="2"/>
  <c r="BG377" i="2"/>
  <c r="BF377" i="2"/>
  <c r="T377" i="2"/>
  <c r="R377" i="2"/>
  <c r="P377" i="2"/>
  <c r="BI371" i="2"/>
  <c r="BH371" i="2"/>
  <c r="BG371" i="2"/>
  <c r="BF371" i="2"/>
  <c r="T371" i="2"/>
  <c r="R371" i="2"/>
  <c r="P371" i="2"/>
  <c r="BI365" i="2"/>
  <c r="BH365" i="2"/>
  <c r="BG365" i="2"/>
  <c r="BF365" i="2"/>
  <c r="T365" i="2"/>
  <c r="R365" i="2"/>
  <c r="P365" i="2"/>
  <c r="BI359" i="2"/>
  <c r="BH359" i="2"/>
  <c r="BG359" i="2"/>
  <c r="BF359" i="2"/>
  <c r="T359" i="2"/>
  <c r="R359" i="2"/>
  <c r="P359" i="2"/>
  <c r="BI354" i="2"/>
  <c r="BH354" i="2"/>
  <c r="BG354" i="2"/>
  <c r="BF354" i="2"/>
  <c r="T354" i="2"/>
  <c r="R354" i="2"/>
  <c r="P354" i="2"/>
  <c r="BI351" i="2"/>
  <c r="BH351" i="2"/>
  <c r="BG351" i="2"/>
  <c r="BF351" i="2"/>
  <c r="T351" i="2"/>
  <c r="R351" i="2"/>
  <c r="P351" i="2"/>
  <c r="BI343" i="2"/>
  <c r="BH343" i="2"/>
  <c r="BG343" i="2"/>
  <c r="BF343" i="2"/>
  <c r="T343" i="2"/>
  <c r="R343" i="2"/>
  <c r="P343" i="2"/>
  <c r="BI340" i="2"/>
  <c r="BH340" i="2"/>
  <c r="BG340" i="2"/>
  <c r="BF340" i="2"/>
  <c r="T340" i="2"/>
  <c r="R340" i="2"/>
  <c r="P340" i="2"/>
  <c r="BI335" i="2"/>
  <c r="BH335" i="2"/>
  <c r="BG335" i="2"/>
  <c r="BF335" i="2"/>
  <c r="T335" i="2"/>
  <c r="R335" i="2"/>
  <c r="P335" i="2"/>
  <c r="BI332" i="2"/>
  <c r="BH332" i="2"/>
  <c r="BG332" i="2"/>
  <c r="BF332" i="2"/>
  <c r="T332" i="2"/>
  <c r="R332" i="2"/>
  <c r="P332" i="2"/>
  <c r="BI329" i="2"/>
  <c r="BH329" i="2"/>
  <c r="BG329" i="2"/>
  <c r="BF329" i="2"/>
  <c r="T329" i="2"/>
  <c r="R329" i="2"/>
  <c r="P329" i="2"/>
  <c r="BI324" i="2"/>
  <c r="BH324" i="2"/>
  <c r="BG324" i="2"/>
  <c r="BF324" i="2"/>
  <c r="T324" i="2"/>
  <c r="R324" i="2"/>
  <c r="P324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1" i="2"/>
  <c r="BH311" i="2"/>
  <c r="BG311" i="2"/>
  <c r="BF311" i="2"/>
  <c r="T311" i="2"/>
  <c r="R311" i="2"/>
  <c r="P311" i="2"/>
  <c r="BI307" i="2"/>
  <c r="BH307" i="2"/>
  <c r="BG307" i="2"/>
  <c r="BF307" i="2"/>
  <c r="T307" i="2"/>
  <c r="R307" i="2"/>
  <c r="P307" i="2"/>
  <c r="BI304" i="2"/>
  <c r="BH304" i="2"/>
  <c r="BG304" i="2"/>
  <c r="BF304" i="2"/>
  <c r="T304" i="2"/>
  <c r="R304" i="2"/>
  <c r="P304" i="2"/>
  <c r="BI299" i="2"/>
  <c r="BH299" i="2"/>
  <c r="BG299" i="2"/>
  <c r="BF299" i="2"/>
  <c r="T299" i="2"/>
  <c r="R299" i="2"/>
  <c r="P299" i="2"/>
  <c r="BI297" i="2"/>
  <c r="BH297" i="2"/>
  <c r="BG297" i="2"/>
  <c r="BF297" i="2"/>
  <c r="T297" i="2"/>
  <c r="R297" i="2"/>
  <c r="P297" i="2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2" i="2"/>
  <c r="BH282" i="2"/>
  <c r="BG282" i="2"/>
  <c r="BF282" i="2"/>
  <c r="T282" i="2"/>
  <c r="R282" i="2"/>
  <c r="P282" i="2"/>
  <c r="BI279" i="2"/>
  <c r="BH279" i="2"/>
  <c r="BG279" i="2"/>
  <c r="BF279" i="2"/>
  <c r="T279" i="2"/>
  <c r="R279" i="2"/>
  <c r="P279" i="2"/>
  <c r="BI273" i="2"/>
  <c r="BH273" i="2"/>
  <c r="BG273" i="2"/>
  <c r="BF273" i="2"/>
  <c r="T273" i="2"/>
  <c r="R273" i="2"/>
  <c r="P273" i="2"/>
  <c r="BI267" i="2"/>
  <c r="BH267" i="2"/>
  <c r="BG267" i="2"/>
  <c r="BF267" i="2"/>
  <c r="T267" i="2"/>
  <c r="R267" i="2"/>
  <c r="P267" i="2"/>
  <c r="BI259" i="2"/>
  <c r="BH259" i="2"/>
  <c r="BG259" i="2"/>
  <c r="BF259" i="2"/>
  <c r="T259" i="2"/>
  <c r="R259" i="2"/>
  <c r="P259" i="2"/>
  <c r="BI254" i="2"/>
  <c r="BH254" i="2"/>
  <c r="BG254" i="2"/>
  <c r="BF254" i="2"/>
  <c r="T254" i="2"/>
  <c r="R254" i="2"/>
  <c r="P254" i="2"/>
  <c r="BI244" i="2"/>
  <c r="BH244" i="2"/>
  <c r="BG244" i="2"/>
  <c r="BF244" i="2"/>
  <c r="T244" i="2"/>
  <c r="R244" i="2"/>
  <c r="P244" i="2"/>
  <c r="BI234" i="2"/>
  <c r="BH234" i="2"/>
  <c r="BG234" i="2"/>
  <c r="BF234" i="2"/>
  <c r="T234" i="2"/>
  <c r="R234" i="2"/>
  <c r="P234" i="2"/>
  <c r="BI231" i="2"/>
  <c r="BH231" i="2"/>
  <c r="BG231" i="2"/>
  <c r="BF231" i="2"/>
  <c r="T231" i="2"/>
  <c r="R231" i="2"/>
  <c r="P231" i="2"/>
  <c r="BI227" i="2"/>
  <c r="BH227" i="2"/>
  <c r="BG227" i="2"/>
  <c r="BF227" i="2"/>
  <c r="T227" i="2"/>
  <c r="R227" i="2"/>
  <c r="P227" i="2"/>
  <c r="BI220" i="2"/>
  <c r="BH220" i="2"/>
  <c r="BG220" i="2"/>
  <c r="BF220" i="2"/>
  <c r="T220" i="2"/>
  <c r="R220" i="2"/>
  <c r="P220" i="2"/>
  <c r="BI214" i="2"/>
  <c r="BH214" i="2"/>
  <c r="BG214" i="2"/>
  <c r="BF214" i="2"/>
  <c r="T214" i="2"/>
  <c r="T213" i="2" s="1"/>
  <c r="R214" i="2"/>
  <c r="R213" i="2" s="1"/>
  <c r="P214" i="2"/>
  <c r="P213" i="2" s="1"/>
  <c r="BI206" i="2"/>
  <c r="BH206" i="2"/>
  <c r="BG206" i="2"/>
  <c r="BF206" i="2"/>
  <c r="T206" i="2"/>
  <c r="R206" i="2"/>
  <c r="P206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0" i="2"/>
  <c r="BH190" i="2"/>
  <c r="BG190" i="2"/>
  <c r="BF190" i="2"/>
  <c r="T190" i="2"/>
  <c r="R190" i="2"/>
  <c r="P190" i="2"/>
  <c r="BI181" i="2"/>
  <c r="BH181" i="2"/>
  <c r="BG181" i="2"/>
  <c r="BF181" i="2"/>
  <c r="T181" i="2"/>
  <c r="R181" i="2"/>
  <c r="P181" i="2"/>
  <c r="BI172" i="2"/>
  <c r="BH172" i="2"/>
  <c r="BG172" i="2"/>
  <c r="BF172" i="2"/>
  <c r="T172" i="2"/>
  <c r="R172" i="2"/>
  <c r="P172" i="2"/>
  <c r="BI167" i="2"/>
  <c r="BH167" i="2"/>
  <c r="BG167" i="2"/>
  <c r="BF167" i="2"/>
  <c r="T167" i="2"/>
  <c r="R167" i="2"/>
  <c r="P167" i="2"/>
  <c r="BI158" i="2"/>
  <c r="BH158" i="2"/>
  <c r="BG158" i="2"/>
  <c r="BF158" i="2"/>
  <c r="T158" i="2"/>
  <c r="R158" i="2"/>
  <c r="P158" i="2"/>
  <c r="BI152" i="2"/>
  <c r="BH152" i="2"/>
  <c r="BG152" i="2"/>
  <c r="BF152" i="2"/>
  <c r="T152" i="2"/>
  <c r="R152" i="2"/>
  <c r="P152" i="2"/>
  <c r="BI141" i="2"/>
  <c r="BH141" i="2"/>
  <c r="BG141" i="2"/>
  <c r="BF141" i="2"/>
  <c r="T141" i="2"/>
  <c r="R141" i="2"/>
  <c r="P141" i="2"/>
  <c r="BI134" i="2"/>
  <c r="BH134" i="2"/>
  <c r="BG134" i="2"/>
  <c r="BF134" i="2"/>
  <c r="T134" i="2"/>
  <c r="R134" i="2"/>
  <c r="P134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BI119" i="2"/>
  <c r="BH119" i="2"/>
  <c r="BG119" i="2"/>
  <c r="BF119" i="2"/>
  <c r="T119" i="2"/>
  <c r="R119" i="2"/>
  <c r="P119" i="2"/>
  <c r="BI101" i="2"/>
  <c r="BH101" i="2"/>
  <c r="BG101" i="2"/>
  <c r="BF101" i="2"/>
  <c r="T101" i="2"/>
  <c r="R101" i="2"/>
  <c r="P101" i="2"/>
  <c r="BI92" i="2"/>
  <c r="BH92" i="2"/>
  <c r="BG92" i="2"/>
  <c r="BF92" i="2"/>
  <c r="T92" i="2"/>
  <c r="R92" i="2"/>
  <c r="P92" i="2"/>
  <c r="J86" i="2"/>
  <c r="J85" i="2"/>
  <c r="F85" i="2"/>
  <c r="F83" i="2"/>
  <c r="E81" i="2"/>
  <c r="J55" i="2"/>
  <c r="J54" i="2"/>
  <c r="F54" i="2"/>
  <c r="F52" i="2"/>
  <c r="E50" i="2"/>
  <c r="J18" i="2"/>
  <c r="E18" i="2"/>
  <c r="F86" i="2"/>
  <c r="J17" i="2"/>
  <c r="J12" i="2"/>
  <c r="J52" i="2" s="1"/>
  <c r="E7" i="2"/>
  <c r="E79" i="2" s="1"/>
  <c r="L50" i="1"/>
  <c r="AM50" i="1"/>
  <c r="AM49" i="1"/>
  <c r="L49" i="1"/>
  <c r="AM47" i="1"/>
  <c r="L47" i="1"/>
  <c r="L45" i="1"/>
  <c r="L44" i="1"/>
  <c r="J385" i="2"/>
  <c r="BK307" i="2"/>
  <c r="BK124" i="2"/>
  <c r="BK273" i="2"/>
  <c r="J388" i="2"/>
  <c r="BK304" i="2"/>
  <c r="BK167" i="2"/>
  <c r="BK259" i="2"/>
  <c r="J247" i="3"/>
  <c r="BK228" i="3"/>
  <c r="BK269" i="3"/>
  <c r="J96" i="3"/>
  <c r="J107" i="3"/>
  <c r="BK137" i="4"/>
  <c r="BK88" i="5"/>
  <c r="J88" i="5"/>
  <c r="J343" i="2"/>
  <c r="BK282" i="2"/>
  <c r="J181" i="2"/>
  <c r="J335" i="2"/>
  <c r="J167" i="2"/>
  <c r="BK291" i="2"/>
  <c r="J206" i="2"/>
  <c r="BK319" i="2"/>
  <c r="J294" i="3"/>
  <c r="BK287" i="3"/>
  <c r="J128" i="3"/>
  <c r="BK183" i="3"/>
  <c r="J115" i="3"/>
  <c r="BK92" i="4"/>
  <c r="J114" i="5"/>
  <c r="J340" i="2"/>
  <c r="J311" i="2"/>
  <c r="J227" i="2"/>
  <c r="BK315" i="2"/>
  <c r="J196" i="2"/>
  <c r="BK385" i="2"/>
  <c r="J299" i="2"/>
  <c r="J351" i="2"/>
  <c r="BK190" i="2"/>
  <c r="J287" i="3"/>
  <c r="BK247" i="3"/>
  <c r="J215" i="3"/>
  <c r="J183" i="3"/>
  <c r="J137" i="4"/>
  <c r="J96" i="4"/>
  <c r="J93" i="5"/>
  <c r="BK172" i="2"/>
  <c r="J297" i="2"/>
  <c r="J315" i="3"/>
  <c r="BK91" i="3"/>
  <c r="BK170" i="3"/>
  <c r="J201" i="3"/>
  <c r="BK157" i="3"/>
  <c r="J118" i="4"/>
  <c r="BK122" i="5"/>
  <c r="BK335" i="2"/>
  <c r="J234" i="2"/>
  <c r="J199" i="2"/>
  <c r="BK371" i="2"/>
  <c r="J259" i="2"/>
  <c r="J119" i="2"/>
  <c r="BK158" i="2"/>
  <c r="J220" i="3"/>
  <c r="BK201" i="3"/>
  <c r="BK235" i="3"/>
  <c r="J170" i="3"/>
  <c r="BK145" i="4"/>
  <c r="BK96" i="4"/>
  <c r="BK102" i="5"/>
  <c r="BK365" i="2"/>
  <c r="BK297" i="2"/>
  <c r="BK101" i="2"/>
  <c r="J307" i="2"/>
  <c r="BK354" i="2"/>
  <c r="BK231" i="2"/>
  <c r="J371" i="2"/>
  <c r="BK206" i="2"/>
  <c r="J274" i="3"/>
  <c r="BK225" i="3"/>
  <c r="BK294" i="3"/>
  <c r="J252" i="3"/>
  <c r="J91" i="3"/>
  <c r="J92" i="4"/>
  <c r="BK393" i="2"/>
  <c r="BK332" i="2"/>
  <c r="J291" i="2"/>
  <c r="BK119" i="2"/>
  <c r="J288" i="2"/>
  <c r="BK92" i="2"/>
  <c r="J273" i="2"/>
  <c r="J101" i="2"/>
  <c r="BK315" i="3"/>
  <c r="J299" i="3"/>
  <c r="BK299" i="3"/>
  <c r="J123" i="3"/>
  <c r="J110" i="3"/>
  <c r="BK114" i="4"/>
  <c r="J118" i="5"/>
  <c r="BK98" i="5"/>
  <c r="J124" i="2"/>
  <c r="J214" i="2"/>
  <c r="J235" i="3"/>
  <c r="BK220" i="3"/>
  <c r="J280" i="3"/>
  <c r="BK140" i="3"/>
  <c r="BK120" i="3"/>
  <c r="J101" i="4"/>
  <c r="BK114" i="5"/>
  <c r="BK93" i="5"/>
  <c r="J354" i="2"/>
  <c r="J324" i="2"/>
  <c r="J190" i="2"/>
  <c r="AS56" i="1"/>
  <c r="BK234" i="2"/>
  <c r="BK377" i="2"/>
  <c r="BK199" i="2"/>
  <c r="J312" i="3"/>
  <c r="BK274" i="3"/>
  <c r="J307" i="3"/>
  <c r="J157" i="3"/>
  <c r="BK123" i="3"/>
  <c r="J122" i="4"/>
  <c r="J98" i="5"/>
  <c r="J402" i="2"/>
  <c r="BK329" i="2"/>
  <c r="J220" i="2"/>
  <c r="BK359" i="2"/>
  <c r="J244" i="2"/>
  <c r="BK134" i="2"/>
  <c r="BK311" i="2"/>
  <c r="BK129" i="2"/>
  <c r="BK254" i="2"/>
  <c r="J134" i="2"/>
  <c r="BK115" i="3"/>
  <c r="BK107" i="3"/>
  <c r="J120" i="3"/>
  <c r="J140" i="3"/>
  <c r="BK129" i="4"/>
  <c r="J102" i="5"/>
  <c r="J359" i="2"/>
  <c r="BK279" i="2"/>
  <c r="BK402" i="2"/>
  <c r="J329" i="2"/>
  <c r="BK267" i="2"/>
  <c r="BK324" i="2"/>
  <c r="BK196" i="2"/>
  <c r="BK299" i="2"/>
  <c r="BK152" i="2"/>
  <c r="BK150" i="3"/>
  <c r="BK110" i="3"/>
  <c r="J196" i="3"/>
  <c r="BK128" i="3"/>
  <c r="BK151" i="4"/>
  <c r="J151" i="4"/>
  <c r="J279" i="2"/>
  <c r="BK388" i="2"/>
  <c r="BK181" i="2"/>
  <c r="BK280" i="3"/>
  <c r="J269" i="3"/>
  <c r="J228" i="3"/>
  <c r="BK241" i="3"/>
  <c r="J129" i="4"/>
  <c r="J145" i="4"/>
  <c r="J122" i="5"/>
  <c r="BK398" i="2"/>
  <c r="BK288" i="2"/>
  <c r="J304" i="2"/>
  <c r="J141" i="2"/>
  <c r="BK351" i="2"/>
  <c r="BK214" i="2"/>
  <c r="J332" i="2"/>
  <c r="J129" i="2"/>
  <c r="BK101" i="3"/>
  <c r="J150" i="3"/>
  <c r="BK208" i="3"/>
  <c r="BK215" i="3"/>
  <c r="BK107" i="4"/>
  <c r="J114" i="4"/>
  <c r="BK108" i="5"/>
  <c r="J315" i="2"/>
  <c r="J267" i="2"/>
  <c r="J398" i="2"/>
  <c r="J282" i="2"/>
  <c r="J393" i="2"/>
  <c r="J254" i="2"/>
  <c r="J92" i="2"/>
  <c r="J172" i="2"/>
  <c r="J225" i="3"/>
  <c r="BK196" i="3"/>
  <c r="BK252" i="3"/>
  <c r="BK188" i="3"/>
  <c r="BK118" i="4"/>
  <c r="J107" i="4"/>
  <c r="J377" i="2"/>
  <c r="J319" i="2"/>
  <c r="J231" i="2"/>
  <c r="BK340" i="2"/>
  <c r="J152" i="2"/>
  <c r="J365" i="2"/>
  <c r="BK227" i="2"/>
  <c r="J158" i="2"/>
  <c r="BK244" i="2"/>
  <c r="J241" i="3"/>
  <c r="J208" i="3"/>
  <c r="J258" i="3"/>
  <c r="BK258" i="3"/>
  <c r="BK96" i="3"/>
  <c r="BK122" i="4"/>
  <c r="BK118" i="5"/>
  <c r="BK220" i="2"/>
  <c r="BK343" i="2"/>
  <c r="BK141" i="2"/>
  <c r="J188" i="3"/>
  <c r="BK312" i="3"/>
  <c r="BK307" i="3"/>
  <c r="J101" i="3"/>
  <c r="BK101" i="4"/>
  <c r="J108" i="5"/>
  <c r="R87" i="5" l="1"/>
  <c r="P97" i="5"/>
  <c r="P87" i="5"/>
  <c r="P86" i="5"/>
  <c r="P85" i="5" s="1"/>
  <c r="AU59" i="1" s="1"/>
  <c r="R97" i="5"/>
  <c r="T87" i="5"/>
  <c r="T97" i="5"/>
  <c r="T91" i="2"/>
  <c r="BK219" i="2"/>
  <c r="J219" i="2"/>
  <c r="J63" i="2" s="1"/>
  <c r="BK272" i="2"/>
  <c r="J272" i="2" s="1"/>
  <c r="J64" i="2" s="1"/>
  <c r="P306" i="2"/>
  <c r="R364" i="2"/>
  <c r="P397" i="2"/>
  <c r="P396" i="2"/>
  <c r="P91" i="2"/>
  <c r="P219" i="2"/>
  <c r="R272" i="2"/>
  <c r="R306" i="2"/>
  <c r="P364" i="2"/>
  <c r="BK397" i="2"/>
  <c r="J397" i="2" s="1"/>
  <c r="J69" i="2" s="1"/>
  <c r="P90" i="3"/>
  <c r="BK240" i="3"/>
  <c r="J240" i="3" s="1"/>
  <c r="J62" i="3" s="1"/>
  <c r="T240" i="3"/>
  <c r="P257" i="3"/>
  <c r="BK91" i="4"/>
  <c r="J91" i="4"/>
  <c r="J65" i="4" s="1"/>
  <c r="T91" i="4"/>
  <c r="T90" i="4" s="1"/>
  <c r="T89" i="4" s="1"/>
  <c r="R91" i="2"/>
  <c r="R219" i="2"/>
  <c r="P272" i="2"/>
  <c r="T306" i="2"/>
  <c r="BK364" i="2"/>
  <c r="J364" i="2" s="1"/>
  <c r="J66" i="2" s="1"/>
  <c r="R397" i="2"/>
  <c r="R396" i="2" s="1"/>
  <c r="R90" i="3"/>
  <c r="P240" i="3"/>
  <c r="BK257" i="3"/>
  <c r="J257" i="3" s="1"/>
  <c r="J64" i="3" s="1"/>
  <c r="R257" i="3"/>
  <c r="R91" i="4"/>
  <c r="R90" i="4" s="1"/>
  <c r="R89" i="4" s="1"/>
  <c r="BK91" i="2"/>
  <c r="J91" i="2"/>
  <c r="J61" i="2" s="1"/>
  <c r="T219" i="2"/>
  <c r="T272" i="2"/>
  <c r="BK306" i="2"/>
  <c r="J306" i="2" s="1"/>
  <c r="J65" i="2" s="1"/>
  <c r="T364" i="2"/>
  <c r="T397" i="2"/>
  <c r="T396" i="2" s="1"/>
  <c r="BK90" i="3"/>
  <c r="J90" i="3" s="1"/>
  <c r="J61" i="3" s="1"/>
  <c r="T90" i="3"/>
  <c r="T89" i="3"/>
  <c r="T88" i="3" s="1"/>
  <c r="R240" i="3"/>
  <c r="T257" i="3"/>
  <c r="P91" i="4"/>
  <c r="P90" i="4" s="1"/>
  <c r="P89" i="4" s="1"/>
  <c r="AU58" i="1" s="1"/>
  <c r="BK306" i="3"/>
  <c r="J306" i="3" s="1"/>
  <c r="J65" i="3" s="1"/>
  <c r="BK311" i="3"/>
  <c r="J311" i="3"/>
  <c r="J67" i="3" s="1"/>
  <c r="BK87" i="5"/>
  <c r="BK213" i="2"/>
  <c r="J213" i="2"/>
  <c r="J62" i="2" s="1"/>
  <c r="BK392" i="2"/>
  <c r="J392" i="2" s="1"/>
  <c r="J67" i="2" s="1"/>
  <c r="BK314" i="3"/>
  <c r="J314" i="3"/>
  <c r="J68" i="3" s="1"/>
  <c r="BK150" i="4"/>
  <c r="J150" i="4" s="1"/>
  <c r="J67" i="4" s="1"/>
  <c r="BK251" i="3"/>
  <c r="J251" i="3"/>
  <c r="J63" i="3" s="1"/>
  <c r="BK144" i="4"/>
  <c r="J144" i="4" s="1"/>
  <c r="J66" i="4" s="1"/>
  <c r="BK97" i="5"/>
  <c r="J97" i="5"/>
  <c r="J62" i="5" s="1"/>
  <c r="BK113" i="5"/>
  <c r="J113" i="5" s="1"/>
  <c r="J63" i="5" s="1"/>
  <c r="BK117" i="5"/>
  <c r="J117" i="5"/>
  <c r="J64" i="5" s="1"/>
  <c r="BK121" i="5"/>
  <c r="J121" i="5" s="1"/>
  <c r="J65" i="5" s="1"/>
  <c r="BE98" i="5"/>
  <c r="BE118" i="5"/>
  <c r="E48" i="5"/>
  <c r="F55" i="5"/>
  <c r="BE93" i="5"/>
  <c r="BE114" i="5"/>
  <c r="J52" i="5"/>
  <c r="BE88" i="5"/>
  <c r="BE102" i="5"/>
  <c r="BE122" i="5"/>
  <c r="BE108" i="5"/>
  <c r="E77" i="4"/>
  <c r="BE101" i="4"/>
  <c r="BE114" i="4"/>
  <c r="BE122" i="4"/>
  <c r="BE107" i="4"/>
  <c r="BE129" i="4"/>
  <c r="BE145" i="4"/>
  <c r="BE151" i="4"/>
  <c r="F59" i="4"/>
  <c r="BE96" i="4"/>
  <c r="BE137" i="4"/>
  <c r="J56" i="4"/>
  <c r="BE92" i="4"/>
  <c r="BE118" i="4"/>
  <c r="E48" i="3"/>
  <c r="J52" i="3"/>
  <c r="F85" i="3"/>
  <c r="BE120" i="3"/>
  <c r="BE128" i="3"/>
  <c r="BE150" i="3"/>
  <c r="BE183" i="3"/>
  <c r="BE201" i="3"/>
  <c r="BE220" i="3"/>
  <c r="BE228" i="3"/>
  <c r="BE269" i="3"/>
  <c r="BE280" i="3"/>
  <c r="BE287" i="3"/>
  <c r="BE294" i="3"/>
  <c r="BE312" i="3"/>
  <c r="BE91" i="3"/>
  <c r="BE101" i="3"/>
  <c r="BE110" i="3"/>
  <c r="BE123" i="3"/>
  <c r="BE188" i="3"/>
  <c r="BE215" i="3"/>
  <c r="BE241" i="3"/>
  <c r="BE274" i="3"/>
  <c r="BE96" i="3"/>
  <c r="BE115" i="3"/>
  <c r="BE140" i="3"/>
  <c r="BE235" i="3"/>
  <c r="BE252" i="3"/>
  <c r="BE107" i="3"/>
  <c r="BE157" i="3"/>
  <c r="BE170" i="3"/>
  <c r="BE196" i="3"/>
  <c r="BE208" i="3"/>
  <c r="BE225" i="3"/>
  <c r="BE247" i="3"/>
  <c r="BE258" i="3"/>
  <c r="BE299" i="3"/>
  <c r="BE307" i="3"/>
  <c r="BE315" i="3"/>
  <c r="J83" i="2"/>
  <c r="BE92" i="2"/>
  <c r="BE119" i="2"/>
  <c r="BE227" i="2"/>
  <c r="BE231" i="2"/>
  <c r="BE267" i="2"/>
  <c r="BE273" i="2"/>
  <c r="BE279" i="2"/>
  <c r="BE282" i="2"/>
  <c r="BE288" i="2"/>
  <c r="BE304" i="2"/>
  <c r="BE307" i="2"/>
  <c r="BE311" i="2"/>
  <c r="BE324" i="2"/>
  <c r="BE335" i="2"/>
  <c r="BE354" i="2"/>
  <c r="BE359" i="2"/>
  <c r="BE365" i="2"/>
  <c r="F55" i="2"/>
  <c r="BE134" i="2"/>
  <c r="BE181" i="2"/>
  <c r="BE315" i="2"/>
  <c r="BE340" i="2"/>
  <c r="BE371" i="2"/>
  <c r="BE377" i="2"/>
  <c r="BE101" i="2"/>
  <c r="BE124" i="2"/>
  <c r="BE152" i="2"/>
  <c r="BE158" i="2"/>
  <c r="BE167" i="2"/>
  <c r="BE172" i="2"/>
  <c r="BE214" i="2"/>
  <c r="BE220" i="2"/>
  <c r="BE234" i="2"/>
  <c r="BE259" i="2"/>
  <c r="BE291" i="2"/>
  <c r="BE297" i="2"/>
  <c r="BE299" i="2"/>
  <c r="BE319" i="2"/>
  <c r="BE329" i="2"/>
  <c r="BE332" i="2"/>
  <c r="BE343" i="2"/>
  <c r="BE385" i="2"/>
  <c r="BE388" i="2"/>
  <c r="BE393" i="2"/>
  <c r="BE398" i="2"/>
  <c r="BE402" i="2"/>
  <c r="E48" i="2"/>
  <c r="BE129" i="2"/>
  <c r="BE141" i="2"/>
  <c r="BE190" i="2"/>
  <c r="BE196" i="2"/>
  <c r="BE199" i="2"/>
  <c r="BE206" i="2"/>
  <c r="BE244" i="2"/>
  <c r="BE254" i="2"/>
  <c r="BE351" i="2"/>
  <c r="J34" i="2"/>
  <c r="AW55" i="1" s="1"/>
  <c r="F39" i="4"/>
  <c r="BD58" i="1" s="1"/>
  <c r="F37" i="2"/>
  <c r="BD55" i="1" s="1"/>
  <c r="F36" i="3"/>
  <c r="BC57" i="1" s="1"/>
  <c r="J36" i="4"/>
  <c r="AW58" i="1" s="1"/>
  <c r="F34" i="5"/>
  <c r="BA59" i="1" s="1"/>
  <c r="AS54" i="1"/>
  <c r="F38" i="4"/>
  <c r="BC58" i="1"/>
  <c r="F35" i="5"/>
  <c r="BB59" i="1"/>
  <c r="F37" i="3"/>
  <c r="BD57" i="1"/>
  <c r="J34" i="3"/>
  <c r="AW57" i="1"/>
  <c r="F35" i="3"/>
  <c r="BB57" i="1" s="1"/>
  <c r="F36" i="2"/>
  <c r="BC55" i="1"/>
  <c r="F35" i="2"/>
  <c r="BB55" i="1" s="1"/>
  <c r="F36" i="4"/>
  <c r="BA58" i="1"/>
  <c r="F37" i="5"/>
  <c r="BD59" i="1" s="1"/>
  <c r="F37" i="4"/>
  <c r="BB58" i="1"/>
  <c r="J34" i="5"/>
  <c r="AW59" i="1" s="1"/>
  <c r="F34" i="2"/>
  <c r="BA55" i="1"/>
  <c r="F34" i="3"/>
  <c r="BA57" i="1" s="1"/>
  <c r="F36" i="5"/>
  <c r="BC59" i="1"/>
  <c r="T86" i="5" l="1"/>
  <c r="T85" i="5" s="1"/>
  <c r="R86" i="5"/>
  <c r="R85" i="5"/>
  <c r="BK86" i="5"/>
  <c r="J86" i="5" s="1"/>
  <c r="J60" i="5" s="1"/>
  <c r="P89" i="3"/>
  <c r="P88" i="3" s="1"/>
  <c r="AU57" i="1" s="1"/>
  <c r="AU56" i="1" s="1"/>
  <c r="R90" i="2"/>
  <c r="R89" i="2"/>
  <c r="R89" i="3"/>
  <c r="R88" i="3" s="1"/>
  <c r="P90" i="2"/>
  <c r="P89" i="2"/>
  <c r="AU55" i="1" s="1"/>
  <c r="T90" i="2"/>
  <c r="T89" i="2"/>
  <c r="BK90" i="2"/>
  <c r="J90" i="2" s="1"/>
  <c r="J60" i="2" s="1"/>
  <c r="J87" i="5"/>
  <c r="J61" i="5"/>
  <c r="BK396" i="2"/>
  <c r="J396" i="2" s="1"/>
  <c r="J68" i="2" s="1"/>
  <c r="BK310" i="3"/>
  <c r="J310" i="3" s="1"/>
  <c r="J66" i="3" s="1"/>
  <c r="BK90" i="4"/>
  <c r="J90" i="4"/>
  <c r="J64" i="4" s="1"/>
  <c r="J33" i="3"/>
  <c r="AV57" i="1" s="1"/>
  <c r="AT57" i="1" s="1"/>
  <c r="F33" i="3"/>
  <c r="AZ57" i="1" s="1"/>
  <c r="BB56" i="1"/>
  <c r="AX56" i="1"/>
  <c r="BD56" i="1"/>
  <c r="F35" i="4"/>
  <c r="AZ58" i="1"/>
  <c r="J33" i="2"/>
  <c r="AV55" i="1" s="1"/>
  <c r="AT55" i="1" s="1"/>
  <c r="BA56" i="1"/>
  <c r="AW56" i="1" s="1"/>
  <c r="F33" i="2"/>
  <c r="AZ55" i="1" s="1"/>
  <c r="J35" i="4"/>
  <c r="AV58" i="1" s="1"/>
  <c r="AT58" i="1" s="1"/>
  <c r="F33" i="5"/>
  <c r="AZ59" i="1"/>
  <c r="BC56" i="1"/>
  <c r="AY56" i="1" s="1"/>
  <c r="J33" i="5"/>
  <c r="AV59" i="1"/>
  <c r="AT59" i="1" s="1"/>
  <c r="BK89" i="2" l="1"/>
  <c r="J89" i="2"/>
  <c r="J59" i="2"/>
  <c r="BK89" i="4"/>
  <c r="J89" i="4" s="1"/>
  <c r="J32" i="4" s="1"/>
  <c r="AG58" i="1" s="1"/>
  <c r="BK89" i="3"/>
  <c r="J89" i="3"/>
  <c r="J60" i="3"/>
  <c r="BK85" i="5"/>
  <c r="J85" i="5"/>
  <c r="J59" i="5"/>
  <c r="AU54" i="1"/>
  <c r="BD54" i="1"/>
  <c r="W33" i="1"/>
  <c r="BB54" i="1"/>
  <c r="AX54" i="1"/>
  <c r="BC54" i="1"/>
  <c r="W32" i="1"/>
  <c r="AZ56" i="1"/>
  <c r="AV56" i="1"/>
  <c r="AT56" i="1"/>
  <c r="BA54" i="1"/>
  <c r="W30" i="1" s="1"/>
  <c r="J41" i="4" l="1"/>
  <c r="BK88" i="3"/>
  <c r="J88" i="3"/>
  <c r="J59" i="3"/>
  <c r="J63" i="4"/>
  <c r="AN58" i="1"/>
  <c r="J30" i="2"/>
  <c r="AG55" i="1"/>
  <c r="AY54" i="1"/>
  <c r="AW54" i="1"/>
  <c r="AK30" i="1"/>
  <c r="J30" i="5"/>
  <c r="AG59" i="1" s="1"/>
  <c r="W31" i="1"/>
  <c r="AZ54" i="1"/>
  <c r="W29" i="1"/>
  <c r="J39" i="5" l="1"/>
  <c r="J39" i="2"/>
  <c r="AN55" i="1"/>
  <c r="AN59" i="1"/>
  <c r="AV54" i="1"/>
  <c r="AK29" i="1" s="1"/>
  <c r="J30" i="3"/>
  <c r="AG57" i="1"/>
  <c r="AG56" i="1" s="1"/>
  <c r="AG54" i="1" s="1"/>
  <c r="AK26" i="1" s="1"/>
  <c r="AN57" i="1" l="1"/>
  <c r="J39" i="3"/>
  <c r="AN56" i="1"/>
  <c r="AK35" i="1"/>
  <c r="AT54" i="1"/>
  <c r="AN54" i="1"/>
</calcChain>
</file>

<file path=xl/sharedStrings.xml><?xml version="1.0" encoding="utf-8"?>
<sst xmlns="http://schemas.openxmlformats.org/spreadsheetml/2006/main" count="6653" uniqueCount="1092">
  <si>
    <t>Export Komplet</t>
  </si>
  <si>
    <t>VZ</t>
  </si>
  <si>
    <t>2.0</t>
  </si>
  <si>
    <t>ZAMOK</t>
  </si>
  <si>
    <t>False</t>
  </si>
  <si>
    <t>{7e71200a-ec6d-4698-8ea2-96af59af4ef3}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</si>
  <si>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</si>
  <si>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</si>
  <si>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</si>
  <si>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</si>
  <si>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</si>
  <si>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</si>
  <si>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</si>
  <si>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</si>
  <si>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202412203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</si>
  <si>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</si>
  <si>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</si>
  <si>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Tábor, ZŠ Zborovská - Návrh vegetačních úprav</t>
  </si>
  <si>
    <t>KSO:</t>
  </si>
  <si>
    <t/>
  </si>
  <si>
    <t>CC-CZ:</t>
  </si>
  <si>
    <t>Místo:</t>
  </si>
  <si>
    <t>k.ú. Tábor; parc.č. 1502/459</t>
  </si>
  <si>
    <t>Datum:</t>
  </si>
  <si>
    <t>16. 1. 2025</t>
  </si>
  <si>
    <t>Zadavatel:</t>
  </si>
  <si>
    <t>IČ:</t>
  </si>
  <si>
    <t>00253014</t>
  </si>
  <si>
    <t>MĚSTO TÁBOR</t>
  </si>
  <si>
    <t>DIČ:</t>
  </si>
  <si>
    <t>CZ253014</t>
  </si>
  <si>
    <t>Účastník:</t>
  </si>
  <si>
    <t>Vyplň údaj</t>
  </si>
  <si>
    <t>Projektant:</t>
  </si>
  <si>
    <t>76667243</t>
  </si>
  <si>
    <t>Ing. Pavel Hofman - Landeco atelier</t>
  </si>
  <si>
    <t>CZ8503123585</t>
  </si>
  <si>
    <t>True</t>
  </si>
  <si>
    <t>Zpracovatel:</t>
  </si>
  <si>
    <t>16844840</t>
  </si>
  <si>
    <t>Ing. Pavel Vochozka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</si>
  <si>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</si>
  <si>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Je-li kdekoliv uveden název nebo reference, znamená to pouze, že by dodávka měla splňovat alespoň vlastnosti referenčního výrobku._x000D_
Dílčí práce a dodávky, které se nenachází v cenících ÚRS jsou oceněny individuálně. Jedná se o R-položky a M-položky, přičemž tyto položky jsou kalkulovány na základě praxe a zkušeností z realizovaných staveb s položkami obdobného charakteru.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</si>
  <si>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</si>
  <si>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</si>
  <si>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</si>
  <si>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</si>
  <si>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</si>
  <si>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</si>
  <si>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</si>
  <si>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</si>
  <si>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</si>
  <si>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</si>
  <si>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</si>
  <si>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</si>
  <si>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</si>
  <si>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</si>
  <si>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</si>
  <si>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</si>
  <si>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</si>
  <si>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</si>
  <si>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</si>
  <si>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</si>
  <si>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</si>
  <si>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</si>
  <si>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</si>
  <si>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</si>
  <si>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</si>
  <si>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</si>
  <si>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</si>
  <si>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</si>
  <si>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</si>
  <si>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</si>
  <si>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</si>
  <si>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</si>
  <si>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</si>
  <si>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</si>
  <si>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</si>
  <si>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</si>
  <si>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</si>
  <si>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</si>
  <si>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</si>
  <si>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</si>
  <si>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Stavební práce</t>
  </si>
  <si>
    <t>STA</t>
  </si>
  <si>
    <t>1</t>
  </si>
  <si>
    <t>{524dcd60-b195-4bc3-ad15-841e3429d0f4}</t>
  </si>
  <si>
    <t>2</t>
  </si>
  <si>
    <t>002</t>
  </si>
  <si>
    <t>Vegetační úpravy</t>
  </si>
  <si>
    <t>{ece8ae6d-48d0-4d7f-9b13-d2bbac2df92e}</t>
  </si>
  <si>
    <t>Soupis</t>
  </si>
  <si>
    <t>###NOINSERT###</t>
  </si>
  <si>
    <t>201</t>
  </si>
  <si>
    <t>Povýsadbová péče</t>
  </si>
  <si>
    <t>{b36ffbb8-8f56-492e-9da0-549af9c1c9a0}</t>
  </si>
  <si>
    <t>003</t>
  </si>
  <si>
    <t>Vedlejší náklady</t>
  </si>
  <si>
    <t>VON</t>
  </si>
  <si>
    <t>{6d1ef834-2595-48a6-bc96-1ae7cfe88dc4}</t>
  </si>
  <si>
    <t>KRYCÍ LIST SOUPISU PRACÍ</t>
  </si>
  <si>
    <t>Objekt:</t>
  </si>
  <si>
    <t>001 - Stavební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</si>
  <si>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</si>
  <si>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</si>
  <si>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</si>
  <si>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</si>
  <si>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</si>
  <si>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</si>
  <si>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</si>
  <si>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</si>
  <si>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</si>
  <si>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</si>
  <si>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</si>
  <si>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</si>
  <si>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OST - Ostatní</t>
  </si>
  <si>
    <t xml:space="preserve">    O01 -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</si>
  <si>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</si>
  <si>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</si>
  <si>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</si>
  <si>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</si>
  <si>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</si>
  <si>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</si>
  <si>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</si>
  <si>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</si>
  <si>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</si>
  <si>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</si>
  <si>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</si>
  <si>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</si>
  <si>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</si>
  <si>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</si>
  <si>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</si>
  <si>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</si>
  <si>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</si>
  <si>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</si>
  <si>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</si>
  <si>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</si>
  <si>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</si>
  <si>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2024 02</t>
  </si>
  <si>
    <t>4</t>
  </si>
  <si>
    <t>1605888068</t>
  </si>
  <si>
    <t>PP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</si>
  <si>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</si>
  <si>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Online PSC</t>
  </si>
  <si>
    <t>https://podminky.urs.cz/item/CS_URS_2024_02/113106121</t>
  </si>
  <si>
    <t>VV</t>
  </si>
  <si>
    <t>"demontáž betonové  plošné dlažby 40/40/5 cm pro zpětné použití</t>
  </si>
  <si>
    <t>"v místě výkopu výsadbových jam</t>
  </si>
  <si>
    <t>(2,4*2+1,6*2)*0,4*6</t>
  </si>
  <si>
    <t>"v místě výkopu kořenových rýh</t>
  </si>
  <si>
    <t>(2,4*2+1,6*2)*0,4*2</t>
  </si>
  <si>
    <t>Součet</t>
  </si>
  <si>
    <t>113106123</t>
  </si>
  <si>
    <t>Rozebrání dlažeb ze zámkových dlaždic komunikací pro pěší ručně</t>
  </si>
  <si>
    <t>-1098358721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</si>
  <si>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</si>
  <si>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https://podminky.urs.cz/item/CS_URS_2024_02/113106123</t>
  </si>
  <si>
    <t>"demontáž zámkové dlažby tl. 80 mm pro zpětné použití</t>
  </si>
  <si>
    <t>9,1*9,1+9,1*5,1</t>
  </si>
  <si>
    <t>-(2,4*2+1,6*2)*0,4*6   "odpočet výměry plošné dlažby"</t>
  </si>
  <si>
    <t>1,6*4,6*2</t>
  </si>
  <si>
    <t>-1,6*2*0,4*2   "odpočet výměry plošné dlažby"</t>
  </si>
  <si>
    <t>"v místě osazení odvodňovacího žlabu</t>
  </si>
  <si>
    <t>20,3*1,0</t>
  </si>
  <si>
    <t>"v místě rýhy pro připojení na kanalizaci</t>
  </si>
  <si>
    <t>12,0*0,8</t>
  </si>
  <si>
    <t>Mezisoučet</t>
  </si>
  <si>
    <t>3</t>
  </si>
  <si>
    <t>"odpočet plochy demontovaných mříží ke stromům</t>
  </si>
  <si>
    <t>-1,6*1,6*8</t>
  </si>
  <si>
    <t>113107323</t>
  </si>
  <si>
    <t>Odstranění podkladu z kameniva drceného tl přes 200 do 300 mm strojně pl do 50 m2</t>
  </si>
  <si>
    <t>1341475344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</si>
  <si>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</si>
  <si>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https://podminky.urs.cz/item/CS_URS_2024_02/113107323</t>
  </si>
  <si>
    <t>"odtěžení podkladní vrstvy z kameniva v tl. 0,3 m pod demontovanou zámkovou a betonovou plošnou dlažbou - celková plocha 157,2 m2</t>
  </si>
  <si>
    <t>131,6+25,6</t>
  </si>
  <si>
    <t>131251102</t>
  </si>
  <si>
    <t>Hloubení jam nezapažených v hornině třídy těžitelnosti I skupiny 3 objem do 50 m3 strojně</t>
  </si>
  <si>
    <t>m3</t>
  </si>
  <si>
    <t>405153406</t>
  </si>
  <si>
    <t>Hloubení nezapažených jam a zářezů strojně s urovnáním dna do předepsaného profilu a spádu v hornině třídy těžitelnosti I skupiny 3 přes 20 do 50 m3</t>
  </si>
  <si>
    <t>https://podminky.urs.cz/item/CS_URS_2024_02/131251102</t>
  </si>
  <si>
    <t>"výkop výsadbové jámy - vel. 4,0 x 4,0 m; hl. 1,0 m - 6x</t>
  </si>
  <si>
    <t>4,0*4,0*1,0*6</t>
  </si>
  <si>
    <t>5</t>
  </si>
  <si>
    <t>132251101</t>
  </si>
  <si>
    <t>Hloubení rýh nezapažených š do 800 mm v hornině třídy těžitelnosti I skupiny 3 objem do 20 m3 strojně</t>
  </si>
  <si>
    <t>-1621231170</t>
  </si>
  <si>
    <t>Hloubení nezapažených rýh šířky do 800 mm strojně s urovnáním dna do předepsaného profilu a spádu v hornině třídy těžitelnosti I skupiny 3 do 20 m3</t>
  </si>
  <si>
    <t>https://podminky.urs.cz/item/CS_URS_2024_02/132251101</t>
  </si>
  <si>
    <t>"výkop kořenové rýhy š. 0,5 m; hl. 1,0 m; dl. 5,7 m - 2x</t>
  </si>
  <si>
    <t>0,5*1,0*5,7*2</t>
  </si>
  <si>
    <t>6</t>
  </si>
  <si>
    <t>2037027876</t>
  </si>
  <si>
    <t>"výkop rýhy pro připojení kanalizačního přepadu do těla UV - š. 0,4 m; hl. 0,6 m; dl. 12,5 m</t>
  </si>
  <si>
    <t>0,4*0,6*12,5</t>
  </si>
  <si>
    <t>0,5   "odkrytí místa napojení do stávající UV"</t>
  </si>
  <si>
    <t>7</t>
  </si>
  <si>
    <t>162751117</t>
  </si>
  <si>
    <t>Vodorovné přemístění přes 9 000 do 10000 m výkopku/sypaniny z horniny třídy těžitelnosti I skupiny 1 až 3</t>
  </si>
  <si>
    <t>-1717360767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</si>
  <si>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</si>
  <si>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https://podminky.urs.cz/item/CS_URS_2024_02/162751117</t>
  </si>
  <si>
    <t>"odvoz výkopku z hloubených vykopávek na recyklační skládku</t>
  </si>
  <si>
    <t>96,0   "výkop výsadbové jámy"</t>
  </si>
  <si>
    <t>5,7   "výkop kořenové rýhy"</t>
  </si>
  <si>
    <t>3,5   "výkop rýhy pro připojení kanalizačního přepadu do těla UV"</t>
  </si>
  <si>
    <t>-1,125   "výkopek pro zpětný zásyp"</t>
  </si>
  <si>
    <t>8</t>
  </si>
  <si>
    <t>162751119</t>
  </si>
  <si>
    <t>Příplatek k vodorovnému přemístění výkopku/sypaniny z horniny třídy těžitelnosti I skupiny 1 až 3 ZKD 1000 m přes 10000 m</t>
  </si>
  <si>
    <t>-257242504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</si>
  <si>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</si>
  <si>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https://podminky.urs.cz/item/CS_URS_2024_02/162751119</t>
  </si>
  <si>
    <t>"odvoz přebytečného výkopku na recyklační skládku ve vzdálenosti 24 km</t>
  </si>
  <si>
    <t>"příplatek za dalších 14 km</t>
  </si>
  <si>
    <t>104,075*14</t>
  </si>
  <si>
    <t>9</t>
  </si>
  <si>
    <t>167151101</t>
  </si>
  <si>
    <t>Nakládání výkopku z hornin třídy těžitelnosti I skupiny 1 až 3 do 100 m3</t>
  </si>
  <si>
    <t>246309283</t>
  </si>
  <si>
    <t>Nakládání, skládání a překládání neulehlého výkopku nebo sypaniny strojně nakládání, množství do 100 m3, z horniny třídy těžitelnosti I, skupiny 1 až 3</t>
  </si>
  <si>
    <t>https://podminky.urs.cz/item/CS_URS_2024_02/167151101</t>
  </si>
  <si>
    <t>"nakládka výkopku z hloubených vykopávek k odvozu recyklační skládku</t>
  </si>
  <si>
    <t xml:space="preserve">96,0*0,5   "výkop výsadbové jámy - podíl nakládky 50%" </t>
  </si>
  <si>
    <t xml:space="preserve">5,7   "výkop kořenové rýhy - podíl nakládky 100%" </t>
  </si>
  <si>
    <t>2,375   "přebytečný výkopek z rýhy pro připojení kanalizačního přepadu do těla UV"</t>
  </si>
  <si>
    <t>10</t>
  </si>
  <si>
    <t>171201231</t>
  </si>
  <si>
    <t>Poplatek za uložení zeminy a kamení na recyklační skládce (skládkovné) kód odpadu 17 05 04</t>
  </si>
  <si>
    <t>t</t>
  </si>
  <si>
    <t>-389563111</t>
  </si>
  <si>
    <t>Poplatek za uložení stavebního odpadu na recyklační skládce (skládkovné) zeminy a kamení zatříděného do Katalogu odpadů pod kódem 17 05 04</t>
  </si>
  <si>
    <t>https://podminky.urs.cz/item/CS_URS_2024_02/171201231</t>
  </si>
  <si>
    <t>"objemová hmotnost výkopku 1,7 t/m3</t>
  </si>
  <si>
    <t>104,075*1,7</t>
  </si>
  <si>
    <t>11</t>
  </si>
  <si>
    <t>171251201</t>
  </si>
  <si>
    <t>Uložení sypaniny na skládky nebo meziskládky</t>
  </si>
  <si>
    <t>734419309</t>
  </si>
  <si>
    <t>Uložení sypaniny na skládky nebo meziskládky bez hutnění s upravením uložené sypaniny do předepsaného tvaru</t>
  </si>
  <si>
    <t>https://podminky.urs.cz/item/CS_URS_2024_02/171251201</t>
  </si>
  <si>
    <t>"uložení výkopku z hloubených vykopávek na recyklační skládku</t>
  </si>
  <si>
    <t>174151101</t>
  </si>
  <si>
    <t>Zásyp jam, šachet rýh nebo kolem objektů sypaninou se zhutněním</t>
  </si>
  <si>
    <t>1650595907</t>
  </si>
  <si>
    <t>Zásyp sypaninou z jakékoliv horniny strojně s uložením výkopku ve vrstvách se zhutněním jam, šachet, rýh nebo kolem objektů v těchto vykopávkách</t>
  </si>
  <si>
    <t>https://podminky.urs.cz/item/CS_URS_2024_02/174151101</t>
  </si>
  <si>
    <t>"zpětný zásyp rýhy výkopkem do úrovně pláně po vrstvách 20 cm za hutnění</t>
  </si>
  <si>
    <t>"připojení kanalizačního přepadu do těla stávající UV - výkopová rýha š. 0,4 m; průměrná hl. 0,6 m; dl. 12,5 m</t>
  </si>
  <si>
    <t>0,4*0,6*12,5+0,5   "celkový objem výkopku"</t>
  </si>
  <si>
    <t>-12,5*0,17  "odpočet lože a obsypu potrubí - 0,17 m3/m"</t>
  </si>
  <si>
    <t>-12,5*0,02   "odpočet objemu potrubí DN 160 - 0,02 m3/m (vytlačená kubatura)"</t>
  </si>
  <si>
    <t>13</t>
  </si>
  <si>
    <t>175111101</t>
  </si>
  <si>
    <t>Obsypání potrubí ručně sypaninou bez prohození, uloženou do 3 m</t>
  </si>
  <si>
    <t>-1736313674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</si>
  <si>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</si>
  <si>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https://podminky.urs.cz/item/CS_URS_2024_02/175111101</t>
  </si>
  <si>
    <t>"lože a obsyp kanalizačního potrubí těženým kamenivem 0/16 mm</t>
  </si>
  <si>
    <t>"připojení kanalizačního přepadu do těla stávající UV; DN 160 - dl. 12,5 m; objem lože a obsypu 0,17 m3/m</t>
  </si>
  <si>
    <t>12,5*0,17</t>
  </si>
  <si>
    <t>14</t>
  </si>
  <si>
    <t>M</t>
  </si>
  <si>
    <t>58337302</t>
  </si>
  <si>
    <t>štěrkopísek frakce 0/16</t>
  </si>
  <si>
    <t>-2103206425</t>
  </si>
  <si>
    <t>2,125*2 'Přepočtené koeficientem množství</t>
  </si>
  <si>
    <t>15</t>
  </si>
  <si>
    <t>181951111</t>
  </si>
  <si>
    <t>Úprava pláně v hornině třídy těžitelnosti I skupiny 1 až 3 bez zhutnění strojně</t>
  </si>
  <si>
    <t>12219695</t>
  </si>
  <si>
    <t>Úprava pláně vyrovnáním výškových rozdílů strojně v hornině třídy těžitelnosti I, skupiny 1 až 3 bez zhutnění</t>
  </si>
  <si>
    <t>https://podminky.urs.cz/item/CS_URS_2024_02/181951111</t>
  </si>
  <si>
    <t>"úprava pláně (dna) výkopové jámy a rýhy (bez hutnění)</t>
  </si>
  <si>
    <t>4,0*4,0*6</t>
  </si>
  <si>
    <t>0,5*5,7*2</t>
  </si>
  <si>
    <t>16</t>
  </si>
  <si>
    <t>181951112</t>
  </si>
  <si>
    <t>Úprava pláně v hornině třídy těžitelnosti I skupiny 1 až 3 se zhutněním strojně</t>
  </si>
  <si>
    <t>2053517686</t>
  </si>
  <si>
    <t>Úprava pláně vyrovnáním výškových rozdílů strojně v hornině třídy těžitelnosti I, skupiny 1 až 3 se zhutněním</t>
  </si>
  <si>
    <t>https://podminky.urs.cz/item/CS_URS_2024_02/181951112</t>
  </si>
  <si>
    <t>"úprava zemní pláně pod pochozími plochami</t>
  </si>
  <si>
    <t>"hutnění na Edef,2 min. = 30 MPa; poměr Edef,2/Edef,1 bude menší než 2,5</t>
  </si>
  <si>
    <t>"celková plocha na pláni 162,32 m2</t>
  </si>
  <si>
    <t>143,12+19,2</t>
  </si>
  <si>
    <t>Zakládání</t>
  </si>
  <si>
    <t>17</t>
  </si>
  <si>
    <t>212755215</t>
  </si>
  <si>
    <t>Trativody z drenážních trubek plastových flexibilních D 125 mm bez lože</t>
  </si>
  <si>
    <t>m</t>
  </si>
  <si>
    <t>2043139017</t>
  </si>
  <si>
    <t>Trativody bez lože z drenážních trubek plastových flexibilních D 125 mm</t>
  </si>
  <si>
    <t>https://podminky.urs.cz/item/CS_URS_2024_02/212755215</t>
  </si>
  <si>
    <t>"sběrné drenážní potrubí DN 125 - dl. 40,0 m</t>
  </si>
  <si>
    <t>40,0</t>
  </si>
  <si>
    <t>Komunikace pozemní</t>
  </si>
  <si>
    <t>18</t>
  </si>
  <si>
    <t>564871014</t>
  </si>
  <si>
    <t>Podklad ze štěrkodrtě ŠD plochy do 100 m2 tl 280 mm</t>
  </si>
  <si>
    <t>-492154410</t>
  </si>
  <si>
    <t>Podklad ze štěrkodrti ŠD s rozprostřením a zhutněním plochy jednotlivě do 100 m2, po zhutnění tl. 280 mm</t>
  </si>
  <si>
    <t>https://podminky.urs.cz/item/CS_URS_2024_02/564871014</t>
  </si>
  <si>
    <t>P</t>
  </si>
  <si>
    <t>Poznámka k položce:_x000D_
- štěrkodrť frakce 0/63 mm (ŠDb)_x000D_
- vrstva dle ČSN EN 13285_x000D_
- hutnění na Edef,2 min. 60 MPa</t>
  </si>
  <si>
    <t>"uvedení pochozích zpevněných ploch do původního stavu - podkladní vrstvy</t>
  </si>
  <si>
    <t>"podkladní štěrkodrť  tl. 280 mm - celková plocha 162,32 m2</t>
  </si>
  <si>
    <t>19</t>
  </si>
  <si>
    <t>58344197</t>
  </si>
  <si>
    <t>štěrkodrť frakce 0/63</t>
  </si>
  <si>
    <t>1253522268</t>
  </si>
  <si>
    <t>"odpočet dodávky štěrkodrti - z důvodu využití odpadního kameniva z demontovaných podkladních vrstev zpevněných ploch (předpoklad)</t>
  </si>
  <si>
    <t>-34,5</t>
  </si>
  <si>
    <t>20</t>
  </si>
  <si>
    <t>5648701.R</t>
  </si>
  <si>
    <t>Úprava spádování podkladních vstev před položením zámkové dlažby včetně hutnění</t>
  </si>
  <si>
    <t>kpl</t>
  </si>
  <si>
    <t>R-položka vlastní</t>
  </si>
  <si>
    <t>1956237533</t>
  </si>
  <si>
    <t>Poznámka k položce:_x000D_
- úprava spádování ve vyznačeném rozsahu v PD (cca 5x5 m od každého stromu)_x000D_
- v tomto prostoru bude spád upraven směrem ke stromu tak, aby dešťová voda mohla volně téct přes ochrannou mříž do výsadbové jámy_x000D_
- úprava spádu proběhne úpravou svrchní vrstvy podkladu</t>
  </si>
  <si>
    <t>596211210</t>
  </si>
  <si>
    <t>Kladení zámkové dlažby komunikací pro pěší ručně tl 80 mm skupiny A pl do 50 m2</t>
  </si>
  <si>
    <t>1143884760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</si>
  <si>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</si>
  <si>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https://podminky.urs.cz/item/CS_URS_2024_02/596211210</t>
  </si>
  <si>
    <t>Poznámka k položce:_x000D_
- vrstva dle ČSN 73 6131_x000D_
- včetně kladecí vrstvy z kameniva frakce 4/8 mm tl.40 mm_x000D_
- včetně vyspárování dlažeb</t>
  </si>
  <si>
    <t>"uvedení pochozích zpevněných ploch do původního stavu - kryt ze zámkové dlažby včetně lože</t>
  </si>
  <si>
    <t>"zámková dlažba po očištění s doplněním nové dlažby vč. lože - celková plocha 143,12 m2</t>
  </si>
  <si>
    <t>131,6   "původní plocha zámkové dlažby"</t>
  </si>
  <si>
    <t>6,4   "náhrada zrušené plošné dlažby"</t>
  </si>
  <si>
    <t>1,6*1,6*2   "náhrada zrušených mříží - 2 ks"</t>
  </si>
  <si>
    <t>22</t>
  </si>
  <si>
    <t>59245020</t>
  </si>
  <si>
    <t>dlažba skladebná betonová 200x100mm tl 80mm přírodní</t>
  </si>
  <si>
    <t>622309337</t>
  </si>
  <si>
    <t>"specifikace nové (doplněné) zámkové dlažby</t>
  </si>
  <si>
    <t>131,6*0,1   " předpoklad 10% z celkové demontované plochy (náhrada za zámkovou dlažbu poškozenou při demontáži)</t>
  </si>
  <si>
    <t>"prořez, ztratné 5%</t>
  </si>
  <si>
    <t>24,68*0,05</t>
  </si>
  <si>
    <t>23</t>
  </si>
  <si>
    <t>59245020.1</t>
  </si>
  <si>
    <t>dlažba skladebná betonová 200x100mm tl 80mm přírodní - stávající, očištěná</t>
  </si>
  <si>
    <t>odvozená z CS ÚRS 2024 02_nulová cena</t>
  </si>
  <si>
    <t>2076801417</t>
  </si>
  <si>
    <t>"demontovaná a očištěná stávající zámková dlažba</t>
  </si>
  <si>
    <t>"POLOŽKU NEOCEŇOVAT!! - položka uvedena z důvodu zahrnutí hmotnosti položky pro automatický výpočet přesunu hmot</t>
  </si>
  <si>
    <t>131,6</t>
  </si>
  <si>
    <t>24</t>
  </si>
  <si>
    <t>596811220</t>
  </si>
  <si>
    <t>Kladení betonové dlažby komunikací pro pěší do lože z kameniva velikosti přes 0,09 do 0,25 m2 pl do 50 m2</t>
  </si>
  <si>
    <t>1126166861</t>
  </si>
  <si>
    <t>Kladení dlažby z betonových nebo kameninových dlaždic komunikací pro pěší s vyplněním spár a se smetením přebytečného materiálu na vzdálenost do 3 m s ložem z kameniva těženého tl. do 30 mm velikosti dlaždic přes 0,09 m2 do 0,25 m2, pro plochy do 50 m2</t>
  </si>
  <si>
    <t>https://podminky.urs.cz/item/CS_URS_2024_02/596811220</t>
  </si>
  <si>
    <t>"uvedení pochozích zpevněných ploch do původního stavu - kryt z betonové plošné dlažby včetně lože</t>
  </si>
  <si>
    <t>"montáž očištěné betonové  plošné dlažby 40/40/5 cm</t>
  </si>
  <si>
    <t>"lem výsadbové jámy - 6x</t>
  </si>
  <si>
    <t>25</t>
  </si>
  <si>
    <t>59245320.1</t>
  </si>
  <si>
    <t>dlažba chodníková betonová 400x400mm tl 50mm přírodní - stávající, očištěná</t>
  </si>
  <si>
    <t>-948108263</t>
  </si>
  <si>
    <t>"demontovaná a očištěná stávající betonová plošná dlažba</t>
  </si>
  <si>
    <t>19,2*1,1</t>
  </si>
  <si>
    <t>Trubní vedení</t>
  </si>
  <si>
    <t>26</t>
  </si>
  <si>
    <t>871263121</t>
  </si>
  <si>
    <t>Montáž kanalizačního potrubí hladkého plnostěnného SN 8 z PVC-U DN 110</t>
  </si>
  <si>
    <t>246895969</t>
  </si>
  <si>
    <t>Montáž kanalizačního potrubí z tvrdého PVC-U hladkého plnostěnného tuhost SN 8 DN 110</t>
  </si>
  <si>
    <t>https://podminky.urs.cz/item/CS_URS_2024_02/871263121</t>
  </si>
  <si>
    <t>"přívod vody z odvodňovacího žlabu do kořenového prostoru</t>
  </si>
  <si>
    <t>"montáž potrubí PVC KG DN 110 - dl. 6,0 m</t>
  </si>
  <si>
    <t>6,0</t>
  </si>
  <si>
    <t>27</t>
  </si>
  <si>
    <t>28611118</t>
  </si>
  <si>
    <t>trubka kanalizační PVC-U plnostěnná jednovrstvá DN 110x1000mm SN8</t>
  </si>
  <si>
    <t>1427368244</t>
  </si>
  <si>
    <t>6*1,1 'Přepočtené koeficientem množství</t>
  </si>
  <si>
    <t>28</t>
  </si>
  <si>
    <t>871313121</t>
  </si>
  <si>
    <t>Montáž kanalizačního potrubí hladkého plnostěnného SN 8 z PVC-U DN 160</t>
  </si>
  <si>
    <t>1766263284</t>
  </si>
  <si>
    <t>Montáž kanalizačního potrubí z tvrdého PVC-U hladkého plnostěnného tuhost SN 8 DN 160</t>
  </si>
  <si>
    <t>https://podminky.urs.cz/item/CS_URS_2024_02/871313121</t>
  </si>
  <si>
    <t>"připojení kanalizačního přepadu do těla stávající UV</t>
  </si>
  <si>
    <t>"montáž potrubí PVC KG DN 160 - dl. 15,0 m</t>
  </si>
  <si>
    <t>15,0</t>
  </si>
  <si>
    <t>29</t>
  </si>
  <si>
    <t>28611164</t>
  </si>
  <si>
    <t>trubka kanalizační PVC-U plnostěnná jednovrstvá DN 160x1000mm SN8</t>
  </si>
  <si>
    <t>-1585625888</t>
  </si>
  <si>
    <t>15*1,1 'Přepočtené koeficientem množství</t>
  </si>
  <si>
    <t>30</t>
  </si>
  <si>
    <t>877310310</t>
  </si>
  <si>
    <t>Montáž kolen na kanalizačním potrubí z PP nebo tvrdého PVC-U trub hladkých plnostěnných DN 150</t>
  </si>
  <si>
    <t>kus</t>
  </si>
  <si>
    <t>1642126509</t>
  </si>
  <si>
    <t>Montáž tvarovek na kanalizačním plastovém potrubí z PP nebo PVC-U hladkého plnostěnného kolen, víček nebo hrdlových uzávěrů DN 150</t>
  </si>
  <si>
    <t>https://podminky.urs.cz/item/CS_URS_2024_02/877310310</t>
  </si>
  <si>
    <t>"montáž tvarovek - koleno PVC KG DN 160 - 4 ks</t>
  </si>
  <si>
    <t>31</t>
  </si>
  <si>
    <t>28651202</t>
  </si>
  <si>
    <t>koleno kanalizační PVC-U plnostěnné 160x45°</t>
  </si>
  <si>
    <t>790874046</t>
  </si>
  <si>
    <t>32</t>
  </si>
  <si>
    <t>8773541.R</t>
  </si>
  <si>
    <t>Zaústění plastového kanalizačního potrubí DN 160 do těla stávající uliční vpusti</t>
  </si>
  <si>
    <t>2100575148</t>
  </si>
  <si>
    <t>Poznámka k položce:_x000D_
- nové potrubí bude do těla UV zaústěno pomocí vyvrtání otvoru DN 160 mm a dodatečně vsazené odbočky jako např. Connex nebo pomocí dodatečně osazené přípojné sedlové odbočky jako např. Wavin</t>
  </si>
  <si>
    <t>"zaústění potrubí PVC DN 160 do stávající uliční vpusti ve zpevněné ploše</t>
  </si>
  <si>
    <t>33</t>
  </si>
  <si>
    <t>8948101.R</t>
  </si>
  <si>
    <t>M+D regulační šachta DN 425 s regulovaným odtokem, bezpečnostní přepadem a plastovým poklopem</t>
  </si>
  <si>
    <t>-1207784442</t>
  </si>
  <si>
    <t>Ostatní konstrukce a práce, bourání</t>
  </si>
  <si>
    <t>34</t>
  </si>
  <si>
    <t>9103001.R</t>
  </si>
  <si>
    <t>Ochranné hrazení po dobu provádění stavebních prací</t>
  </si>
  <si>
    <t>-1088338916</t>
  </si>
  <si>
    <t>"odhad</t>
  </si>
  <si>
    <t>80</t>
  </si>
  <si>
    <t>35</t>
  </si>
  <si>
    <t>9103002.R</t>
  </si>
  <si>
    <t>Ohraničení staveniště výstražnou páskou po dobu provádění prací - zřízení a odstranění</t>
  </si>
  <si>
    <t>163458800</t>
  </si>
  <si>
    <t>100</t>
  </si>
  <si>
    <t>36</t>
  </si>
  <si>
    <t>9104001.R</t>
  </si>
  <si>
    <t>Ochrana stávajících sítí po dobu provádění stavebních prací</t>
  </si>
  <si>
    <t>685587940</t>
  </si>
  <si>
    <t>"plocha oblasti pro ochranu stávajících sítí - 180 m2</t>
  </si>
  <si>
    <t>180</t>
  </si>
  <si>
    <t>37</t>
  </si>
  <si>
    <t>919791813.1</t>
  </si>
  <si>
    <t>Odstranění ochrany stromů v komunikaci se zabetonováným rámem a s vnitřní výplní plochy přes 1 m2 - pro zpětné použití</t>
  </si>
  <si>
    <t>odvozená z CS ÚRS 2024 02</t>
  </si>
  <si>
    <t>257963726</t>
  </si>
  <si>
    <t>Odstranění ochrany stromů v komunikaci s vnitřní litinovou nebo ocelovou výplní (mříží) se zabetonováným ocelovým rámem, plochy přes 1 m2 - pro zpětné použití</t>
  </si>
  <si>
    <t>https://podminky.urs.cz/item/CS_URS_2024_02/919791813.1</t>
  </si>
  <si>
    <t>"včetně očištění a dočasného uskladnění</t>
  </si>
  <si>
    <t>38</t>
  </si>
  <si>
    <t>935113111</t>
  </si>
  <si>
    <t>Osazení odvodňovacího polymerbetonového žlabu s krycím roštem šířky do 200 mm</t>
  </si>
  <si>
    <t>1173276456</t>
  </si>
  <si>
    <t>Osazení odvodňovacího žlabu s krycím roštem polymerbetonového šířky do 200 mm</t>
  </si>
  <si>
    <t>https://podminky.urs.cz/item/CS_URS_2024_02/935113111</t>
  </si>
  <si>
    <t>"polymerbetonový žlab - dl. 19,0 m</t>
  </si>
  <si>
    <t>19,0</t>
  </si>
  <si>
    <t>39</t>
  </si>
  <si>
    <t>59227101</t>
  </si>
  <si>
    <t>žlab odvodňovací z polymerbetonu bez spádu dna pozinkovaná hrana š 100mm</t>
  </si>
  <si>
    <t>-327084855</t>
  </si>
  <si>
    <t>Poznámka k položce:_x000D_
- vnitřní šířka žlabu 100 mm; celk. šířka 130 mm; celk. výška 150 mm_x000D_
- těleso žlabu z polymerbetonu_x000D_
- bezpečnostní SF drážka pro vodotěsnou pokládku_x000D_
- V profil pro vysokou průtokovou rychlost_x000D_
- bezšroubové upevnění roštů Drainlock_x000D_
- hrana z Pz oceli_x000D_
_x000D_
Referenční výrobek: ACO Multiline V100S - 0.0; žlab 1,0 m od fa ACO Stavební prvky spol. s.r.o.</t>
  </si>
  <si>
    <t>40</t>
  </si>
  <si>
    <t>59227021</t>
  </si>
  <si>
    <t>čelo plné na začátek a konec odvodňovacího žlabu polymerbeton pozink hrana š 100mm</t>
  </si>
  <si>
    <t>-1791822462</t>
  </si>
  <si>
    <t>Poznámka k položce:_x000D_
- pro začátek a konec žlabu_x000D_
- z polymerbetonu_x000D_
- s ochranou Pz hranou_x000D_
- tloušťka 20 mm_x000D_
_x000D_
Referenční výrobek: ACO Multiline V100S - kombi stěna pro začátek/konec od fa ACO Stavební prvky spol. s.r.o.</t>
  </si>
  <si>
    <t>41</t>
  </si>
  <si>
    <t>935923216</t>
  </si>
  <si>
    <t>Osazení vpusti pro odvodňovací žlab betonový nebo polymerbetonový s krycím roštem šířky do 200 mm</t>
  </si>
  <si>
    <t>-1159690851</t>
  </si>
  <si>
    <t>Osazení odvodňovacího žlabu s krycím roštem vpusti pro žlab šířky do 200 mm</t>
  </si>
  <si>
    <t>https://podminky.urs.cz/item/CS_URS_2024_02/935923216</t>
  </si>
  <si>
    <t>"odtoková vpusť dl. 0,5 m - 2 ks</t>
  </si>
  <si>
    <t>42</t>
  </si>
  <si>
    <t>59223070</t>
  </si>
  <si>
    <t>vpusť odtoková polymerbetonová s integrovaným těsněním pro horizontální připojení potrubí pozinkovaná hrana 500x135x450</t>
  </si>
  <si>
    <t>-1030550892</t>
  </si>
  <si>
    <t>Poznámka k položce:_x000D_
- těleso vpusti z polymerbetonu_x000D_
- s integrovaným těsněním NBR pro horizontální připojení potrubí DN110_x000D_
- včetně kalového koše z PP_x000D_
- krátké provedení (KF) _x000D_
- bezšroubové upevnění roštů Drainlock_x000D_
- hrana z Pz oceli_x000D_
_x000D_
Referenční výrobek: ACO Multiline V100S - vpust H450 dl.0,5m, těsný odtok DN110 od fa ACO Stavební prvky spol. s.r.o.</t>
  </si>
  <si>
    <t>43</t>
  </si>
  <si>
    <t>56241016</t>
  </si>
  <si>
    <t>rošt můstkový C250 litina pro žlab š 100mm</t>
  </si>
  <si>
    <t>-1073130280</t>
  </si>
  <si>
    <t>Poznámka k položce:_x000D_
Referenční výrobek: ACO Drainlock NW100 - C250, rošt s podél. pruty 0,5m od fa ACO Stavební prvky spol. s.r.o.</t>
  </si>
  <si>
    <t>2*0,5</t>
  </si>
  <si>
    <t>44</t>
  </si>
  <si>
    <t>9591001.R</t>
  </si>
  <si>
    <t>Přemístění stávající sochy včetně vyhotovení nové základové konstrukce</t>
  </si>
  <si>
    <t>1142236424</t>
  </si>
  <si>
    <t>Poznámka k položce:_x000D_
Součástí položky je:_x000D_
- demontáž stávající sochy před zahájením demontážních prací_x000D_
- dočasné uskladnění a ochrana demontovaného díla_x000D_
- vyhotovení nové základové patky se založením do nezámrzné hloubky (velikost dle stávající potky)_x000D_
- usazení sochy na novou pozici včetně přikotvení do nové betonové patky</t>
  </si>
  <si>
    <t>45</t>
  </si>
  <si>
    <t>979051111</t>
  </si>
  <si>
    <t>Očištění desek nebo dlaždic se spárováním z kameniva těženého při překopech inženýrských sítí</t>
  </si>
  <si>
    <t>628228295</t>
  </si>
  <si>
    <t>Očištění vybouraných prvků při překopech inženýrských sítí od spojovacího materiálu s odklizením a uložením očištěných hmot a spojovacího materiálu na skládku do vzdálenosti 10 m nebo naložením na dopravní prostředek dlaždic, desek nebo tvarovek s původním vyplněním spár kamenivem těženým</t>
  </si>
  <si>
    <t>https://podminky.urs.cz/item/CS_URS_2024_02/979051111</t>
  </si>
  <si>
    <t>"očištění betonové  plošné dlažby 40/40/5 cm pro zpětné použití</t>
  </si>
  <si>
    <t>25,6</t>
  </si>
  <si>
    <t>46</t>
  </si>
  <si>
    <t>979051121</t>
  </si>
  <si>
    <t>Očištění zámkových dlaždic se spárováním z kameniva těženého při překopech inženýrských sítí</t>
  </si>
  <si>
    <t>1772750287</t>
  </si>
  <si>
    <t>Očištění vybouraných prvků při překopech inženýrských sítí od spojovacího materiálu s odklizením a uložením očištěných hmot a spojovacího materiálu na skládku do vzdálenosti 10 m nebo naložením na dopravní prostředek zámkových dlaždic s vyplněním spár kamenivem</t>
  </si>
  <si>
    <t>https://podminky.urs.cz/item/CS_URS_2024_02/979051121</t>
  </si>
  <si>
    <t>"očištění zámkové dlažby pro zpětné použití</t>
  </si>
  <si>
    <t>997</t>
  </si>
  <si>
    <t>Přesun sutě</t>
  </si>
  <si>
    <t>47</t>
  </si>
  <si>
    <t>997221551</t>
  </si>
  <si>
    <t>Vodorovná doprava suti ze sypkých materiálů do 1 km</t>
  </si>
  <si>
    <t>-1800669702</t>
  </si>
  <si>
    <t>Vodorovná doprava suti bez naložení, ale se složením a s hrubým urovnáním ze sypkých materiálů, na vzdálenost do 1 km</t>
  </si>
  <si>
    <t>https://podminky.urs.cz/item/CS_URS_2024_02/997221551</t>
  </si>
  <si>
    <t>34,5   "odpad z kameniva využitelný pro nové podkladní vrstvy zpevněných ploch (předpoklad) - uložení na meziskládku"</t>
  </si>
  <si>
    <t>48,396   "odpad z podkladního kameniva zahliněný"</t>
  </si>
  <si>
    <t>48</t>
  </si>
  <si>
    <t>997221559</t>
  </si>
  <si>
    <t>Příplatek ZKD 1 km u vodorovné dopravy suti ze sypkých materiálů</t>
  </si>
  <si>
    <t>168000817</t>
  </si>
  <si>
    <t>Vodorovná doprava suti bez naložení, ale se složením a s hrubým urovnáním Příplatek k ceně za každý další započatý 1 km přes 1 km</t>
  </si>
  <si>
    <t>https://podminky.urs.cz/item/CS_URS_2024_02/997221559</t>
  </si>
  <si>
    <t>"odvoz suti na recyklační skládku ve vzdálenosti 24 km</t>
  </si>
  <si>
    <t>"příplatek za dalších 23 km</t>
  </si>
  <si>
    <t>48,396*23</t>
  </si>
  <si>
    <t>49</t>
  </si>
  <si>
    <t>997221561</t>
  </si>
  <si>
    <t>Vodorovná doprava suti z kusových materiálů do 1 km</t>
  </si>
  <si>
    <t>-19785227</t>
  </si>
  <si>
    <t>Vodorovná doprava suti bez naložení, ale se složením a s hrubým urovnáním z kusových materiálů, na vzdálenost do 1 km</t>
  </si>
  <si>
    <t>https://podminky.urs.cz/item/CS_URS_2024_02/997221561</t>
  </si>
  <si>
    <t>"vybourané hmoty pro zpětné použití - přemístění k očištění na meziskládku v rámci stavby</t>
  </si>
  <si>
    <t>3,328   "betonová plošná dlažba (plocha 25,6 m2)"</t>
  </si>
  <si>
    <t>23,688   "betonová zámková dlažba (plocha 131,6)"</t>
  </si>
  <si>
    <t>1,176   "kovová ochrana stromů - mříž + ochrana kmene (celkem 8 kpl - 6 kpl pro zpětné osazení; 2 kpl předat investorovi)"</t>
  </si>
  <si>
    <t>50</t>
  </si>
  <si>
    <t>997221611</t>
  </si>
  <si>
    <t>Nakládání suti na dopravní prostředky pro vodorovnou dopravu</t>
  </si>
  <si>
    <t>1667249392</t>
  </si>
  <si>
    <t>Nakládání na dopravní prostředky pro vodorovnou dopravu suti</t>
  </si>
  <si>
    <t>https://podminky.urs.cz/item/CS_URS_2024_02/997221611</t>
  </si>
  <si>
    <t>51</t>
  </si>
  <si>
    <t>997221873</t>
  </si>
  <si>
    <t>Poplatek za uložení na recyklační skládce (skládkovné) stavebního odpadu zeminy a kamení zatříděného do Katalogu odpadů pod kódem 17 05 04</t>
  </si>
  <si>
    <t>1616745439</t>
  </si>
  <si>
    <t>https://podminky.urs.cz/item/CS_URS_2024_02/997221873</t>
  </si>
  <si>
    <t>998</t>
  </si>
  <si>
    <t>Přesun hmot</t>
  </si>
  <si>
    <t>52</t>
  </si>
  <si>
    <t>998223011</t>
  </si>
  <si>
    <t>Přesun hmot pro pozemní komunikace s krytem dlážděným</t>
  </si>
  <si>
    <t>-1931075444</t>
  </si>
  <si>
    <t>Přesun hmot pro pozemní komunikace s krytem dlážděným dopravní vzdálenost do 200 m jakékoliv délky objektu</t>
  </si>
  <si>
    <t>https://podminky.urs.cz/item/CS_URS_2024_02/998223011</t>
  </si>
  <si>
    <t>OST</t>
  </si>
  <si>
    <t>Ostatní</t>
  </si>
  <si>
    <t>O01</t>
  </si>
  <si>
    <t>53</t>
  </si>
  <si>
    <t>O001</t>
  </si>
  <si>
    <t>Vytýčení stávajících sítí před zahájením zemních prací</t>
  </si>
  <si>
    <t>262144</t>
  </si>
  <si>
    <t>-312726027</t>
  </si>
  <si>
    <t>"plocha oblasti pro vytýčení sítí - 200 m2</t>
  </si>
  <si>
    <t>200</t>
  </si>
  <si>
    <t>54</t>
  </si>
  <si>
    <t>O005</t>
  </si>
  <si>
    <t>Zkoušky hutnění v rozsahu dle ČSN 72 1006 - konstrukční vrstvy</t>
  </si>
  <si>
    <t>1352032979</t>
  </si>
  <si>
    <t>Poznámka k položce:_x000D_
- zkoušky hutnění jednotlivých konstrukčních vrstev_x000D_
- včetně dokumentace a vyhodnocení zatěžovacích zkoušek_x000D_
- předpoklad 1 ks hutnící zkoušky na 200 m2 plochy</t>
  </si>
  <si>
    <t>"zpevněné plochy včetně pláně</t>
  </si>
  <si>
    <t>165,0</t>
  </si>
  <si>
    <t>002 - Vegetační úpravy</t>
  </si>
  <si>
    <t xml:space="preserve">    SPEC1 - Specifikace HSV - Seznam rostlin</t>
  </si>
  <si>
    <t xml:space="preserve">      401 - Solitérní stromy</t>
  </si>
  <si>
    <t>151101101</t>
  </si>
  <si>
    <t>Zřízení příložného pažení a rozepření stěn rýh hl do 2 m</t>
  </si>
  <si>
    <t>-1616933631</t>
  </si>
  <si>
    <t>Zřízení pažení a rozepření stěn rýh pro podzemní vedení příložné pro jakoukoliv mezerovitost, hloubky do 2 m</t>
  </si>
  <si>
    <t>https://podminky.urs.cz/item/CS_URS_2024_02/151101101</t>
  </si>
  <si>
    <t>"zřízení pažení části prostoru výsadbové jámy v místě výsadby stromu vel. 1,0 x 1,0 m; v. 0,4 m - 6 ks</t>
  </si>
  <si>
    <t>1,0*4*0,4*6</t>
  </si>
  <si>
    <t>151101111</t>
  </si>
  <si>
    <t>Odstranění příložného pažení a rozepření stěn rýh hl do 2 m</t>
  </si>
  <si>
    <t>2004236308</t>
  </si>
  <si>
    <t>Odstranění pažení a rozepření stěn rýh pro podzemní vedení s uložením materiálu na vzdálenost do 3 m od kraje výkopu příložné, hloubky do 2 m</t>
  </si>
  <si>
    <t>https://podminky.urs.cz/item/CS_URS_2024_02/151101111</t>
  </si>
  <si>
    <t>183106613</t>
  </si>
  <si>
    <t>Ochrana stromu protikořenovou clonou v rovině nebo na svahu do 1:5 hl přes 700 do 1000 mm</t>
  </si>
  <si>
    <t>1954700912</t>
  </si>
  <si>
    <t>Instalace protikořenových bariér do předem vyhloubené rýhy, včetně zásypu a hutnění v rovině nebo na svahu do 1:5, hloubky přes 700 do 1000 mm</t>
  </si>
  <si>
    <t>https://podminky.urs.cz/item/CS_URS_2024_02/183106613</t>
  </si>
  <si>
    <t xml:space="preserve">"v případě odhalení nezakreslených inženýrských sítí proběhne instalace protikořenové folie </t>
  </si>
  <si>
    <t>"instalace fólie proti prorůstání kořenů - výměra uvedena orientačně (pouze v případě blízkosti inženýrských sítí – nepředpokládá se)</t>
  </si>
  <si>
    <t>3,0</t>
  </si>
  <si>
    <t>2832201.M</t>
  </si>
  <si>
    <t>folie proti prorůstání kořenů tl. 1,0 m vel. 0,9 x 3,0 m</t>
  </si>
  <si>
    <t>M-položka vlastní</t>
  </si>
  <si>
    <t>1766792526</t>
  </si>
  <si>
    <t>Poznámka k položce:_x000D_
- protikořenová fólie se využívá ke kontrolovanému růstu kořenů rostlin a zabraňuje jejich destruktivnímu rozrůstání tam, kde by mohly poškodit okolí_x000D_
- chrání před narušením chodníků, vozovek, základů budov, inženýrských sítí, teras, silnic, dlažeb, sklepů, příjezdových cest, bazénů nebo jezírek_x000D_
_x000D_
Referenční výrobek: Root barrier - tloušťka 1 mm, černá 0,9×3 m (2,7 m2); výrobce GEOMAT s.r.o., Brno</t>
  </si>
  <si>
    <t>184102114</t>
  </si>
  <si>
    <t>Výsadba dřeviny s balem D přes 0,4 do 0,5 m do jamky se zalitím v rovině a svahu do 1:5</t>
  </si>
  <si>
    <t>-729019260</t>
  </si>
  <si>
    <t>Výsadba dřeviny s balem do předem vyhloubené jamky se zalitím v rovině nebo na svahu do 1:5, při průměru balu přes 400 do 500 mm</t>
  </si>
  <si>
    <t>https://podminky.urs.cz/item/CS_URS_2024_02/184102114</t>
  </si>
  <si>
    <t>"výsadba nových stromů - Liquidambar styraciflua ´Worplesdon´ ok 14-16 - 6 ks</t>
  </si>
  <si>
    <t>184215231</t>
  </si>
  <si>
    <t>Podzemní ukotvení kmene dřevin do ocelové výztuže obvodu kmene do 200 mm, v do 5 m</t>
  </si>
  <si>
    <t>-943548280</t>
  </si>
  <si>
    <t>Ukotvení dřeviny podzemním kotvením na konstrukci, obvodu kmene do 200 mm, výšky do 5 m</t>
  </si>
  <si>
    <t>https://podminky.urs.cz/item/CS_URS_2024_02/184215231</t>
  </si>
  <si>
    <t>"zemní kotvení balu - instalace podzemního kotvení na kari síť</t>
  </si>
  <si>
    <t>6758701.M</t>
  </si>
  <si>
    <t>sada pro podzemní kotvení stromu za kořenový bal do ocelové výztuže obvodu kmene do 200mm výšky kmene do 5m</t>
  </si>
  <si>
    <t>sada</t>
  </si>
  <si>
    <t>713155616</t>
  </si>
  <si>
    <t xml:space="preserve">Poznámka k položce:_x000D_
Set obsahuje:_x000D_
- kotva vel. I s textilním POP popruhem o šířce 35 mm a šitým okem - 3 ks_x000D_
- kotvící ráčna s POP popruhem o šířce 35 mm a délce 4 m - 1 ks_x000D_
_x000D_
Referenční výrobek: KSB-Z1 - set vhodný ke kotvení stromu o obvodu kmene 8-20 cm a výšce kmene 3-5 m_x000D_
</t>
  </si>
  <si>
    <t>1842101.R</t>
  </si>
  <si>
    <t>M+D ocelové sítě s drátem D6 mm s oky 150/150 mm pro ukotvení kmene dřevin</t>
  </si>
  <si>
    <t>542799358</t>
  </si>
  <si>
    <t>"ocelová síť KH 20 - R6 mm, oka 150 x 150 mm; hmotnost 3,03 kg/m2</t>
  </si>
  <si>
    <t>"plocha 1,2 x 1,2 m - 6 ks</t>
  </si>
  <si>
    <t>1,2*1,2*6</t>
  </si>
  <si>
    <t>1848102.R</t>
  </si>
  <si>
    <t>Promíchání a příprava (zvlhčení) strukturálního substrátu</t>
  </si>
  <si>
    <t>1870417232</t>
  </si>
  <si>
    <t>"strukturální substrát spodní (typ SD): 85% HDK fr. 32/63 mm a 15% org. složky (7,5% biouhel, 7,5% kompost)</t>
  </si>
  <si>
    <t>"spodní části výsadbové jámy - 15,78 m3 / jámu - 6 ks</t>
  </si>
  <si>
    <t>15,78*6</t>
  </si>
  <si>
    <t>"kořenové rýhy - 2,85 m3 / rýhu - 2 ks</t>
  </si>
  <si>
    <t>"strukturální substrát výsadbový (typ SC): 65% HDK fr. 2/6 (4/8) mm a 35% org. složky (10% biouhel, 25% kompost)</t>
  </si>
  <si>
    <t>"vrchní části výsadbové jámy - 0,99 m3 / jámu - 6 ks</t>
  </si>
  <si>
    <t>0,99*6</t>
  </si>
  <si>
    <t>58343959</t>
  </si>
  <si>
    <t>kamenivo drcené hrubé frakce 32/63</t>
  </si>
  <si>
    <t>785474473</t>
  </si>
  <si>
    <t>"složka strukturálního substrátu</t>
  </si>
  <si>
    <t>"kamenivo 32/63 mm; obj. hmotnost 2,0 t/m3</t>
  </si>
  <si>
    <t>15,78*0,85*6*2,0</t>
  </si>
  <si>
    <t>2,85*0,85*2*2,0</t>
  </si>
  <si>
    <t>58343810</t>
  </si>
  <si>
    <t>kamenivo drcené hrubé frakce 4/8</t>
  </si>
  <si>
    <t>-885941500</t>
  </si>
  <si>
    <t>"kamenivo 4/8 mm; obj. hmotnost 2,0 t/m3</t>
  </si>
  <si>
    <t>0,99*0,65*6*2,0</t>
  </si>
  <si>
    <t>1036401.M</t>
  </si>
  <si>
    <t>vyzrálý kompost</t>
  </si>
  <si>
    <t>935928912</t>
  </si>
  <si>
    <t>15,78*0,075*6</t>
  </si>
  <si>
    <t>2,85*0,075*2</t>
  </si>
  <si>
    <t>0,99*0,25*6</t>
  </si>
  <si>
    <t>1039001.M</t>
  </si>
  <si>
    <t>biouhel do strukturálního a výsadbového substrátu o vel. zrn 0-10 mm</t>
  </si>
  <si>
    <t>345785421</t>
  </si>
  <si>
    <t>0,99*0,1*6</t>
  </si>
  <si>
    <t>1848111.R</t>
  </si>
  <si>
    <t>Zásyp strukturního substrátu do prokořenitelného prostoru a výsadbové jámy</t>
  </si>
  <si>
    <t>321443685</t>
  </si>
  <si>
    <t>"zásyp vrchní části výsadbové jámy - 0,99 m3 / jámu - 6 ks</t>
  </si>
  <si>
    <t>1848112.R</t>
  </si>
  <si>
    <t>Zásyp a hutnění strukturního substrátu do výsadbové jámy</t>
  </si>
  <si>
    <t>-1722094160</t>
  </si>
  <si>
    <t>"zásyp spodní části výsadbové jámy - 15,78 m3 / jámu - 6 ks</t>
  </si>
  <si>
    <t>"zásyp kořenových rýh - 2,85 m3 / rýhu - 2 ks</t>
  </si>
  <si>
    <t>184813161.1</t>
  </si>
  <si>
    <t>Zřízení ochranného nátěru kmene stromu do výšky 2,0 m obvodu do 180 mm</t>
  </si>
  <si>
    <t>830532234</t>
  </si>
  <si>
    <t>https://podminky.urs.cz/item/CS_URS_2024_02/184813161.1</t>
  </si>
  <si>
    <t>"aplikace nátěru kmene listnatých stromů ve složení - 1x základový + 1x ochranný nátěr</t>
  </si>
  <si>
    <t>2462101.M</t>
  </si>
  <si>
    <t>základový nátěr na listnaté stromy</t>
  </si>
  <si>
    <t>L</t>
  </si>
  <si>
    <t>1236715918</t>
  </si>
  <si>
    <t>Poznámka k položce:_x000D_
- sytí kůru a zlepšuje dlouhodobé krycí účinky ochranného nátěru_x000D_
- spotřeba cca 150 ml/m2_x000D_
_x000D_
Referenční výrobek: GEFA základový nátěr Arbo-Flex LX60</t>
  </si>
  <si>
    <t>"předpoklad nátěru do výšky 2,0 m; obvod kmene 0,16 m; plocha kmene cca 0,5 m2 - 6 ks</t>
  </si>
  <si>
    <t>"orientační spořeba - 0,15 l/m2</t>
  </si>
  <si>
    <t>"0,5*6*0,15*1,1=0,495</t>
  </si>
  <si>
    <t>0,5</t>
  </si>
  <si>
    <t>2462102.M</t>
  </si>
  <si>
    <t>ochranný nátěr listnatých stromů proti škodám způsobeným teplotními vlivy</t>
  </si>
  <si>
    <t>kg</t>
  </si>
  <si>
    <t>398230610</t>
  </si>
  <si>
    <t>Poznámka k položce:_x000D_
- chrání mladé i staré listnaté stromy před tepelným poškozením kůry (sluncem nebo mrazy); při jednom nátěru celoročně ochraňuje strom a to po dobu minimálně 5 let; nátěr se přizpůsobuje změně kůry, nezabraňuje růstu kmene, dochází pouze k pomalu ubývajícímu účinku, aniž by se  nátěr odloupl_x000D_
- spotřeba cca 850 g/m2_x000D_
_x000D_
Referenční výrobek: GEFA ochranný nátěr Arbo-Flex 7 Plus</t>
  </si>
  <si>
    <t>"orientační spořeba - 0,85 kg/m2</t>
  </si>
  <si>
    <t>"0,5*6*0,85*1,1=2,805</t>
  </si>
  <si>
    <t>184852321</t>
  </si>
  <si>
    <t>Řez stromu výchovný špičáků a keřových stromů v do 4 m</t>
  </si>
  <si>
    <t>1801867115</t>
  </si>
  <si>
    <t>Řez stromů prováděný lezeckou technikou výchovný (S-RV) špičáky a keřové stromy, výšky do 4 m</t>
  </si>
  <si>
    <t>https://podminky.urs.cz/item/CS_URS_2024_02/184852321</t>
  </si>
  <si>
    <t>"komparativní řez při výsadbě</t>
  </si>
  <si>
    <t>184911151</t>
  </si>
  <si>
    <t>Mulčování záhonů kačírkem tl vrstvy přes 0,02 do 0,05 m v rovině a svahu do 1:5</t>
  </si>
  <si>
    <t>409143542</t>
  </si>
  <si>
    <t>Mulčování záhonů kačírkem nebo drceným kamenivem tloušťky mulče přes 20 do 50 mm v rovině nebo na svahu do 1:5</t>
  </si>
  <si>
    <t>https://podminky.urs.cz/item/CS_URS_2024_02/184911151</t>
  </si>
  <si>
    <t>"zásyp štěrkovým mulčem v tl. 50 mm (oblasti výsadbových jam stromů)</t>
  </si>
  <si>
    <t>1,3*1,3*6</t>
  </si>
  <si>
    <t>1212573423</t>
  </si>
  <si>
    <t>10,14*0,125 'Přepočtené koeficientem množství</t>
  </si>
  <si>
    <t>185804311</t>
  </si>
  <si>
    <t>Zalití rostlin vodou plocha do 20 m2</t>
  </si>
  <si>
    <t>-824808781</t>
  </si>
  <si>
    <t>Zalití rostlin vodou plochy záhonů jednotlivě do 20 m2</t>
  </si>
  <si>
    <t>https://podminky.urs.cz/item/CS_URS_2024_02/185804311</t>
  </si>
  <si>
    <t>Poznámka k položce:_x000D_
- zálivka bude provedena ručně v dávce 100 litrů / strom_x000D_
- voda se vleje postupně do otevřené výsadbové jámy během zásypu balu substrátem a jeho hutněním_x000D_
- zálivku provést v celé výsadbové jámě rovnoměrně</t>
  </si>
  <si>
    <t>"zálivka stromů po výsadbě - 6 ks</t>
  </si>
  <si>
    <t>"objem zálivky 100 l / 1 strom</t>
  </si>
  <si>
    <t>100,0*6/1000</t>
  </si>
  <si>
    <t>185851121</t>
  </si>
  <si>
    <t>Dovoz vody pro zálivku rostlin za vzdálenost do 1000 m</t>
  </si>
  <si>
    <t>-1641408698</t>
  </si>
  <si>
    <t>Dovoz vody pro zálivku rostlin na vzdálenost do 1000 m</t>
  </si>
  <si>
    <t>https://podminky.urs.cz/item/CS_URS_2024_02/185851121</t>
  </si>
  <si>
    <t>"100 l / 1 strom; vodu poskytne ZŠ</t>
  </si>
  <si>
    <t>0,1*6</t>
  </si>
  <si>
    <t>213141111</t>
  </si>
  <si>
    <t>Zřízení vrstvy z geotextilie v rovině nebo ve sklonu do 1:5 š do 3 m</t>
  </si>
  <si>
    <t>537609007</t>
  </si>
  <si>
    <t>Zřízení vrstvy z geotextilie filtrační, separační, odvodňovací, ochranné, výztužné nebo protierozní v rovině nebo ve sklonu do 1:5, šířky do 3 m</t>
  </si>
  <si>
    <t>https://podminky.urs.cz/item/CS_URS_2024_02/213141111</t>
  </si>
  <si>
    <t>"zřízení separační mezivrstvy z kokosové rohože</t>
  </si>
  <si>
    <t>"plocha 1,5 x 1,5 m - 6 ks</t>
  </si>
  <si>
    <t>1,5*1,5*6</t>
  </si>
  <si>
    <t>6189402.M</t>
  </si>
  <si>
    <t>kokosová mulčovací rohož s přírodním latexem 800 g/m2</t>
  </si>
  <si>
    <t>1090966586</t>
  </si>
  <si>
    <t>Poznámka k položce:_x000D_
- kokosová rohož jednostranně zpevněná vrstvou přírodního latexu je určena pro protierozní ochranu, zpevňování svahů a mulčován_x000D_
- poskytuje okamžitou ochranu před půdní erozí a růstem plevelů podle podmínek po dobu min. 3 až 5 let_x000D_
- složení: 90 % kokos, 10 % přírodní latex (100% přírodní suroviny, které jsou biologicky odbouratelné)_x000D_
_x000D_
Referenční výrobek: Geomat K-L 800 g/m2 2×10 m (20 m2); výrobce GEOMAT s.r.o., Brno</t>
  </si>
  <si>
    <t>13,5*1,2 'Přepočtené koeficientem množství</t>
  </si>
  <si>
    <t>899922811</t>
  </si>
  <si>
    <t>Osazení závlahového vodního vaku ke dřevině</t>
  </si>
  <si>
    <t>-1503524415</t>
  </si>
  <si>
    <t>Osazení závlahy ke dřevině vodního vaku</t>
  </si>
  <si>
    <t>https://podminky.urs.cz/item/CS_URS_2024_02/899922811</t>
  </si>
  <si>
    <t>"doplnění závlahových vaků k nově osazeným stromům - 6 ks (vaky budou dodány investorem)</t>
  </si>
  <si>
    <t>919726122</t>
  </si>
  <si>
    <t>Geotextilie pro ochranu, separaci a filtraci netkaná měrná hm přes 200 do 300 g/m2</t>
  </si>
  <si>
    <t>509407250</t>
  </si>
  <si>
    <t>Geotextilie netkaná pro ochranu, separaci nebo filtraci měrná hmotnost přes 200 do 300 g/m2</t>
  </si>
  <si>
    <t>https://podminky.urs.cz/item/CS_URS_2024_02/919726122</t>
  </si>
  <si>
    <t>"překrytí strukturálního substrátu separační geotextilií 300 g/m2 (v místech zpevněných ploch a betonu); s přesahem 300 mm</t>
  </si>
  <si>
    <t>"v oblasti výkopových jam - 6 ks</t>
  </si>
  <si>
    <t>(4,6*4,6-1,6*1,6)*6</t>
  </si>
  <si>
    <t>1,6*4*0,35*6   "vytažení na betonový základ ochranné kovové mříže"</t>
  </si>
  <si>
    <t>"v oblasti kořenových rýh - 2 ks</t>
  </si>
  <si>
    <t>(4,6+0,25*2)*1,1*2</t>
  </si>
  <si>
    <t>919791013</t>
  </si>
  <si>
    <t>Montáž ochrany stromů v komunikaci s vnitřní výplní a zabetonovaným rámem plochy přes 1 m2</t>
  </si>
  <si>
    <t>1224607594</t>
  </si>
  <si>
    <t>Montáž ochrany stromů v komunikaci s vnitřní litinovou nebo ocelovou výplní (mříží) se zabetonováním ocelového rámu, plochy přes 1 m2</t>
  </si>
  <si>
    <t>https://podminky.urs.cz/item/CS_URS_2024_02/919791013</t>
  </si>
  <si>
    <t>"kotvení stromové mříže</t>
  </si>
  <si>
    <t>7491002.M</t>
  </si>
  <si>
    <t>rám ochranný ke stromům s dělenou vnitřní mříží, ocel Pz, vel. 1600x1600 mm - stávající</t>
  </si>
  <si>
    <t>M-položka vlastní_nulová cena</t>
  </si>
  <si>
    <t>1719586126</t>
  </si>
  <si>
    <t>Poznámka k položce:_x000D_
- s ochranou konstrukcí kmene</t>
  </si>
  <si>
    <t>"demontované a očištěné stávající ochranné rámy ke stromům s vnitřní výplní</t>
  </si>
  <si>
    <t>939191011</t>
  </si>
  <si>
    <t>Zřízení bednění konstrukcí pozemních komunikací</t>
  </si>
  <si>
    <t>-1864544600</t>
  </si>
  <si>
    <t>Bednění konstrukcí pozemních komunikací svislé i skloněné zřízení</t>
  </si>
  <si>
    <t>https://podminky.urs.cz/item/CS_URS_2024_02/939191011</t>
  </si>
  <si>
    <t>"zřízení bednění - podkladní límec pro osazení ochranné mříže stromů s rámem - venkovní rozměr 1,6 x 1,6 m; tl. stěny 0,15 m; výška 0,35 m - 6 ks</t>
  </si>
  <si>
    <t>(1,6*4)*0,35*6   "venkovní líc"</t>
  </si>
  <si>
    <t>(1,3*4)*0,35*6   "vnitřní líc"</t>
  </si>
  <si>
    <t>939191021</t>
  </si>
  <si>
    <t>Odstranění bednění konstrukcí pozemních komunikací</t>
  </si>
  <si>
    <t>-106369930</t>
  </si>
  <si>
    <t>Bednění konstrukcí pozemních komunikací svislé i skloněné odstranění</t>
  </si>
  <si>
    <t>https://podminky.urs.cz/item/CS_URS_2024_02/939191021</t>
  </si>
  <si>
    <t>"odstranění bednění - podkl. límec pro osazení ochranné mříže stromů s rámem - venkovní rozměr 1,6 x 1,6 m; tl. stěny 0,15 m; výška 0,35 m - 6 ks</t>
  </si>
  <si>
    <t>939392014</t>
  </si>
  <si>
    <t>Obetonování konstrukcí pozemních komunikací ze ŽB se zvýšenými nároky na prostředí tř. C 25/30</t>
  </si>
  <si>
    <t>812963666</t>
  </si>
  <si>
    <t>Obetonování konstrukcí pozemních komunikací z betonu železového se zvýšenými nároky na prostředí tř. C 25/30</t>
  </si>
  <si>
    <t>https://podminky.urs.cz/item/CS_URS_2024_02/939392014</t>
  </si>
  <si>
    <t>"podkladní límec pro osazení ochranné mříže stromů s rámem - venkovní rozměr 1,6 x 1,6 m; tl. stěny 0,15 m; výška 0,35 m - 6 ks</t>
  </si>
  <si>
    <t>(1,6+1,3)*2*0,35*0,15*6</t>
  </si>
  <si>
    <t>939591040</t>
  </si>
  <si>
    <t>Výztuž konstrukcí pozemních komunikací ze svařovaných sítí</t>
  </si>
  <si>
    <t>-138346775</t>
  </si>
  <si>
    <t>Výztuž konstrukcí pozemních komunikací ze sítí svařovaných</t>
  </si>
  <si>
    <t>https://podminky.urs.cz/item/CS_URS_2024_02/939591040</t>
  </si>
  <si>
    <t>"výztuž - podkladní límec pro osazení ochranné mříže stromů s rámem - venkovní rozměr 1,6 x 1,6 m; tl. stěny 0,15 m; výška 0,35 m - 6 ks</t>
  </si>
  <si>
    <t>"přesahy, prostřih 20%</t>
  </si>
  <si>
    <t>"ocelová síť KY 49 - R8 mm, oka 100 x 100 mm; hmotnost 7,9 kg/m2</t>
  </si>
  <si>
    <t>1,6*4*0,3*6*7,9*0,001*1,1</t>
  </si>
  <si>
    <t>998231411</t>
  </si>
  <si>
    <t>Ruční přesun hmot pro sadovnické a krajinářské úpravy do 100 m</t>
  </si>
  <si>
    <t>1722557617</t>
  </si>
  <si>
    <t>Přesun hmot pro sadovnické a krajinářské úpravy ručně (bez užití mechanizace) dopravní vzdálenost do 100 m</t>
  </si>
  <si>
    <t>https://podminky.urs.cz/item/CS_URS_2024_02/998231411</t>
  </si>
  <si>
    <t>SPEC1</t>
  </si>
  <si>
    <t>Specifikace HSV - Seznam rostlin</t>
  </si>
  <si>
    <t>401</t>
  </si>
  <si>
    <t>Solitérní stromy</t>
  </si>
  <si>
    <t>401001</t>
  </si>
  <si>
    <t>Liquidambar styraciflua ´Worplesdon´ ok 14-16</t>
  </si>
  <si>
    <t>1514975557</t>
  </si>
  <si>
    <t>Liquidambar styraciflua ´Worplesdon´ ok 14-16 (Ambroň západní)</t>
  </si>
  <si>
    <t>OST19001.R</t>
  </si>
  <si>
    <t>Průzkum spojený s vyhloubením zemní sondy a provedením vsakovací zkoušky s vyhotovením závěrečné zprávy</t>
  </si>
  <si>
    <t>512</t>
  </si>
  <si>
    <t>-239911085</t>
  </si>
  <si>
    <t>Poznámka k položce:_x000D_
- vsakovací zkouška pro ověření propustnosti podkladní vrstvy_x000D_
- v případě nevyhovujícího výsledku (orientační požadavek ≥ 5 × 10-6 m/s), musí být instalován systém odvodnění (trativod do nasákavé vrstvy), zajišťující vyprázdnění prokořenitelného prostoru do 48 hod</t>
  </si>
  <si>
    <t>Soupis:</t>
  </si>
  <si>
    <t>201 - Povýsadbová péče</t>
  </si>
  <si>
    <t xml:space="preserve">    18.1 - Rozvojová péče po dobu 5 let</t>
  </si>
  <si>
    <t>18.1</t>
  </si>
  <si>
    <t>Rozvojová péče po dobu 5 let</t>
  </si>
  <si>
    <t>1848001.R</t>
  </si>
  <si>
    <t>Ošetření mechanických poranění, ochrana před škůdci a chorobami (průběžně dle potřeby)</t>
  </si>
  <si>
    <t>837361945</t>
  </si>
  <si>
    <t>Ošetření vysazených dřevin solitérních v rovině nebo na svahu do 1:5</t>
  </si>
  <si>
    <t>"ošetření stromů po dobu 5-ti let</t>
  </si>
  <si>
    <t>184813151</t>
  </si>
  <si>
    <t>Odstranění výmladků stromu mechanicky na bázi v do 2 m průměru kmene do 0,2 m</t>
  </si>
  <si>
    <t>1227840515</t>
  </si>
  <si>
    <t>Odstranění výmladků stromu ručně, na bázi, výšky do 2 m, průměru kmene do 0,2 m</t>
  </si>
  <si>
    <t>https://podminky.urs.cz/item/CS_URS_2024_02/184813151</t>
  </si>
  <si>
    <t>"1x ročně po dobu 5 let; celkem 5x</t>
  </si>
  <si>
    <t>6*5</t>
  </si>
  <si>
    <t>184813161.2</t>
  </si>
  <si>
    <t>Obnova ochranného nátěru kmene stromu do výšky 2,0 m obvodu do 180 mm</t>
  </si>
  <si>
    <t>-2035070318</t>
  </si>
  <si>
    <t>https://podminky.urs.cz/item/CS_URS_2024_02/184813161.2</t>
  </si>
  <si>
    <t>"obnova nátěru (ve 3. roce tj. 1x za 5 let)</t>
  </si>
  <si>
    <t>"obnova ochranného nátěru kmene listnatých stromů ve složení - 1x ochranný nátěr</t>
  </si>
  <si>
    <t>1572456257</t>
  </si>
  <si>
    <t>1848601.R</t>
  </si>
  <si>
    <t>Řez nově vysazených stromů výchovný</t>
  </si>
  <si>
    <t>-698354820</t>
  </si>
  <si>
    <t>"výchovný řez (ve 3. a 5. roce)</t>
  </si>
  <si>
    <t>6*2</t>
  </si>
  <si>
    <t>1849101.R</t>
  </si>
  <si>
    <t>Oprava kotvení a úvazků</t>
  </si>
  <si>
    <t>-1833569098</t>
  </si>
  <si>
    <t>"oprava kotvení a úvazků (1x ročně)</t>
  </si>
  <si>
    <t>1231528640</t>
  </si>
  <si>
    <t>"dostatečná zálivka stromů včetně vody - doplnění do zavlažovacích vaků</t>
  </si>
  <si>
    <t>"18x ročně po dobu 5-ti let</t>
  </si>
  <si>
    <t>100,0*6*18*5/1000</t>
  </si>
  <si>
    <t>-939787028</t>
  </si>
  <si>
    <t>Poznámka k položce:_x000D_
- vzdálenost pro dovoz vody uvedena orientačně_x000D_
- zdroj vody může být v místě (ZŠ)</t>
  </si>
  <si>
    <t>185851129</t>
  </si>
  <si>
    <t>Příplatek k dovozu vody pro zálivku rostlin do 1000 m ZKD 1000 m</t>
  </si>
  <si>
    <t>1193525057</t>
  </si>
  <si>
    <t>Dovoz vody pro zálivku rostlin Příplatek k ceně za každých dalších i započatých 1000 m</t>
  </si>
  <si>
    <t>https://podminky.urs.cz/item/CS_URS_2024_02/185851129</t>
  </si>
  <si>
    <t>"předpoklad dovozu vody ze vzdálenosti 5 km</t>
  </si>
  <si>
    <t>"příplatek za další 4 km</t>
  </si>
  <si>
    <t>54,0*4</t>
  </si>
  <si>
    <t>8999201.R</t>
  </si>
  <si>
    <t>Uskladnění a případná obnova osazení závlahového vodního vaku ke dřevině</t>
  </si>
  <si>
    <t>R-položka vlastní_nulová cena</t>
  </si>
  <si>
    <t>490179163</t>
  </si>
  <si>
    <t>"položku neoceňovat, zajišťuje investor!!</t>
  </si>
  <si>
    <t>"1x za rok (po dobu 5-ti let)</t>
  </si>
  <si>
    <t>763709026</t>
  </si>
  <si>
    <t>003 - Vedlejší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</si>
  <si>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</si>
  <si>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</si>
  <si>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</si>
  <si>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</si>
  <si>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</si>
  <si>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VRN8 - Přesun stavebních kapacit</t>
  </si>
  <si>
    <t>VRN</t>
  </si>
  <si>
    <t>Vedlejší rozpočtové náklady</t>
  </si>
  <si>
    <t>VRN1</t>
  </si>
  <si>
    <t>Průzkumné, geodetické a projektové práce</t>
  </si>
  <si>
    <t>012203000</t>
  </si>
  <si>
    <t>Zeměměřičské práce před výstavbou</t>
  </si>
  <si>
    <t>1024</t>
  </si>
  <si>
    <t>456510025</t>
  </si>
  <si>
    <t>https://podminky.urs.cz/item/CS_URS_2024_02/012203000</t>
  </si>
  <si>
    <t>"vytýčení stavebních objektů a konstrukcí</t>
  </si>
  <si>
    <t>012303000</t>
  </si>
  <si>
    <t>Zeměměřičské práce při provádění stavby</t>
  </si>
  <si>
    <t>-276302396</t>
  </si>
  <si>
    <t>https://podminky.urs.cz/item/CS_URS_2024_02/012303000</t>
  </si>
  <si>
    <t>Poznámka k položce:_x000D_
- geodetické zaměření skutečného provedení stavby_x000D_
- součástí je vyhotovení geometrického plánu</t>
  </si>
  <si>
    <t>VRN3</t>
  </si>
  <si>
    <t>Zařízení staveniště</t>
  </si>
  <si>
    <t>030001000</t>
  </si>
  <si>
    <t>%</t>
  </si>
  <si>
    <t>1754371164</t>
  </si>
  <si>
    <t>https://podminky.urs.cz/item/CS_URS_2024_02/030001000</t>
  </si>
  <si>
    <t>Poznámka k položce:_x000D_
- zřízení, provoz a demontáž ZS_x000D_
- projednání, zřízení ploch ZS, jejich napojení na sítě, provoz, údržba, příp. přesuny a likvidace, uvedení ploch ZS do původního, resp. dohodnutého stavu_x000D_
- zahrnuje veškeré zázemí zhotovitele k vypracování díla, vč. např. ostrahy staveniště a vybavení dle ZOV a předpokládaného trvání stavby_x000D_
- potřebné zdroje vody a energie budou odebírány z přistavených nádrží a dieselagregátu_x000D_
- předpoklad trvání stavby v délce 1,5 měsíce</t>
  </si>
  <si>
    <t>031303000</t>
  </si>
  <si>
    <t>Náklady na zábor</t>
  </si>
  <si>
    <t>942782413</t>
  </si>
  <si>
    <t>https://podminky.urs.cz/item/CS_URS_2024_02/031303000</t>
  </si>
  <si>
    <t>Poznámka k položce:_x000D_
Poplatek za zábor dle vyhlášky města Tábor (Obecně závazná vyhláška města Tábor o místním poplatku za užívání veřejného prostranství)</t>
  </si>
  <si>
    <t>"zábor veřejného prostranství pro zařízení staveniště - odhad 30 m2 po dobu 50 dnů</t>
  </si>
  <si>
    <t>034503000</t>
  </si>
  <si>
    <t>Informační tabule na staveništi</t>
  </si>
  <si>
    <t>-408838303</t>
  </si>
  <si>
    <t>https://podminky.urs.cz/item/CS_URS_2024_02/034503000</t>
  </si>
  <si>
    <t>"označení stavby dle BOZP</t>
  </si>
  <si>
    <t>VRN4</t>
  </si>
  <si>
    <t>Inženýrská činnost</t>
  </si>
  <si>
    <t>045002000</t>
  </si>
  <si>
    <t>Kompletační a koordinační činnost</t>
  </si>
  <si>
    <t>948709337</t>
  </si>
  <si>
    <t>https://podminky.urs.cz/item/CS_URS_2024_02/045002000</t>
  </si>
  <si>
    <t>VRN6</t>
  </si>
  <si>
    <t>Územní vlivy</t>
  </si>
  <si>
    <t>065002000</t>
  </si>
  <si>
    <t>Mimostaveništní doprava materiálů, výrobků a strojů</t>
  </si>
  <si>
    <t>556894224</t>
  </si>
  <si>
    <t>https://podminky.urs.cz/item/CS_URS_2024_02/065002000</t>
  </si>
  <si>
    <t>VRN8</t>
  </si>
  <si>
    <t>Přesun stavebních kapacit</t>
  </si>
  <si>
    <t>081103000</t>
  </si>
  <si>
    <t>Denní doprava pracovníků na pracoviště</t>
  </si>
  <si>
    <t>-1582162302</t>
  </si>
  <si>
    <t>https://podminky.urs.cz/item/CS_URS_2024_02/081103000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</si>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</sst>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4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 wrapText="1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8" fillId="0" borderId="0" xfId="0" applyNumberFormat="1" applyFont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5" fillId="0" borderId="1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wrapText="1"/>
    </xf>
    <xf numFmtId="0" fontId="43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/>
    </xf>
    <xf numFmtId="0" fontId="44" fillId="0" borderId="29" xfId="0" applyFont="1" applyBorder="1" applyAlignment="1">
      <alignment horizontal="left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62751119" TargetMode="External"/><Relationship Id="rId13" Type="http://schemas.openxmlformats.org/officeDocument/2006/relationships/hyperlink" Target="https://podminky.urs.cz/item/CS_URS_2024_02/175111101" TargetMode="External"/><Relationship Id="rId18" Type="http://schemas.openxmlformats.org/officeDocument/2006/relationships/hyperlink" Target="https://podminky.urs.cz/item/CS_URS_2024_02/596211210" TargetMode="External"/><Relationship Id="rId26" Type="http://schemas.openxmlformats.org/officeDocument/2006/relationships/hyperlink" Target="https://podminky.urs.cz/item/CS_URS_2024_02/979051111" TargetMode="External"/><Relationship Id="rId3" Type="http://schemas.openxmlformats.org/officeDocument/2006/relationships/hyperlink" Target="https://podminky.urs.cz/item/CS_URS_2024_02/113107323" TargetMode="External"/><Relationship Id="rId21" Type="http://schemas.openxmlformats.org/officeDocument/2006/relationships/hyperlink" Target="https://podminky.urs.cz/item/CS_URS_2024_02/871313121" TargetMode="External"/><Relationship Id="rId34" Type="http://schemas.openxmlformats.org/officeDocument/2006/relationships/drawing" Target="../drawings/drawing2.xml"/><Relationship Id="rId7" Type="http://schemas.openxmlformats.org/officeDocument/2006/relationships/hyperlink" Target="https://podminky.urs.cz/item/CS_URS_2024_02/162751117" TargetMode="External"/><Relationship Id="rId12" Type="http://schemas.openxmlformats.org/officeDocument/2006/relationships/hyperlink" Target="https://podminky.urs.cz/item/CS_URS_2024_02/174151101" TargetMode="External"/><Relationship Id="rId17" Type="http://schemas.openxmlformats.org/officeDocument/2006/relationships/hyperlink" Target="https://podminky.urs.cz/item/CS_URS_2024_02/564871014" TargetMode="External"/><Relationship Id="rId25" Type="http://schemas.openxmlformats.org/officeDocument/2006/relationships/hyperlink" Target="https://podminky.urs.cz/item/CS_URS_2024_02/935923216" TargetMode="External"/><Relationship Id="rId33" Type="http://schemas.openxmlformats.org/officeDocument/2006/relationships/hyperlink" Target="https://podminky.urs.cz/item/CS_URS_2024_02/998223011" TargetMode="External"/><Relationship Id="rId2" Type="http://schemas.openxmlformats.org/officeDocument/2006/relationships/hyperlink" Target="https://podminky.urs.cz/item/CS_URS_2024_02/113106123" TargetMode="External"/><Relationship Id="rId16" Type="http://schemas.openxmlformats.org/officeDocument/2006/relationships/hyperlink" Target="https://podminky.urs.cz/item/CS_URS_2024_02/212755215" TargetMode="External"/><Relationship Id="rId20" Type="http://schemas.openxmlformats.org/officeDocument/2006/relationships/hyperlink" Target="https://podminky.urs.cz/item/CS_URS_2024_02/871263121" TargetMode="External"/><Relationship Id="rId29" Type="http://schemas.openxmlformats.org/officeDocument/2006/relationships/hyperlink" Target="https://podminky.urs.cz/item/CS_URS_2024_02/997221559" TargetMode="External"/><Relationship Id="rId1" Type="http://schemas.openxmlformats.org/officeDocument/2006/relationships/hyperlink" Target="https://podminky.urs.cz/item/CS_URS_2024_02/113106121" TargetMode="External"/><Relationship Id="rId6" Type="http://schemas.openxmlformats.org/officeDocument/2006/relationships/hyperlink" Target="https://podminky.urs.cz/item/CS_URS_2024_02/132251101" TargetMode="External"/><Relationship Id="rId11" Type="http://schemas.openxmlformats.org/officeDocument/2006/relationships/hyperlink" Target="https://podminky.urs.cz/item/CS_URS_2024_02/171251201" TargetMode="External"/><Relationship Id="rId24" Type="http://schemas.openxmlformats.org/officeDocument/2006/relationships/hyperlink" Target="https://podminky.urs.cz/item/CS_URS_2024_02/935113111" TargetMode="External"/><Relationship Id="rId32" Type="http://schemas.openxmlformats.org/officeDocument/2006/relationships/hyperlink" Target="https://podminky.urs.cz/item/CS_URS_2024_02/997221873" TargetMode="External"/><Relationship Id="rId5" Type="http://schemas.openxmlformats.org/officeDocument/2006/relationships/hyperlink" Target="https://podminky.urs.cz/item/CS_URS_2024_02/132251101" TargetMode="External"/><Relationship Id="rId15" Type="http://schemas.openxmlformats.org/officeDocument/2006/relationships/hyperlink" Target="https://podminky.urs.cz/item/CS_URS_2024_02/181951112" TargetMode="External"/><Relationship Id="rId23" Type="http://schemas.openxmlformats.org/officeDocument/2006/relationships/hyperlink" Target="https://podminky.urs.cz/item/CS_URS_2024_02/919791813.1" TargetMode="External"/><Relationship Id="rId28" Type="http://schemas.openxmlformats.org/officeDocument/2006/relationships/hyperlink" Target="https://podminky.urs.cz/item/CS_URS_2024_02/997221551" TargetMode="External"/><Relationship Id="rId10" Type="http://schemas.openxmlformats.org/officeDocument/2006/relationships/hyperlink" Target="https://podminky.urs.cz/item/CS_URS_2024_02/171201231" TargetMode="External"/><Relationship Id="rId19" Type="http://schemas.openxmlformats.org/officeDocument/2006/relationships/hyperlink" Target="https://podminky.urs.cz/item/CS_URS_2024_02/596811220" TargetMode="External"/><Relationship Id="rId31" Type="http://schemas.openxmlformats.org/officeDocument/2006/relationships/hyperlink" Target="https://podminky.urs.cz/item/CS_URS_2024_02/997221611" TargetMode="External"/><Relationship Id="rId4" Type="http://schemas.openxmlformats.org/officeDocument/2006/relationships/hyperlink" Target="https://podminky.urs.cz/item/CS_URS_2024_02/131251102" TargetMode="External"/><Relationship Id="rId9" Type="http://schemas.openxmlformats.org/officeDocument/2006/relationships/hyperlink" Target="https://podminky.urs.cz/item/CS_URS_2024_02/167151101" TargetMode="External"/><Relationship Id="rId14" Type="http://schemas.openxmlformats.org/officeDocument/2006/relationships/hyperlink" Target="https://podminky.urs.cz/item/CS_URS_2024_02/181951111" TargetMode="External"/><Relationship Id="rId22" Type="http://schemas.openxmlformats.org/officeDocument/2006/relationships/hyperlink" Target="https://podminky.urs.cz/item/CS_URS_2024_02/877310310" TargetMode="External"/><Relationship Id="rId27" Type="http://schemas.openxmlformats.org/officeDocument/2006/relationships/hyperlink" Target="https://podminky.urs.cz/item/CS_URS_2024_02/979051121" TargetMode="External"/><Relationship Id="rId30" Type="http://schemas.openxmlformats.org/officeDocument/2006/relationships/hyperlink" Target="https://podminky.urs.cz/item/CS_URS_2024_02/99722156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84911151" TargetMode="External"/><Relationship Id="rId13" Type="http://schemas.openxmlformats.org/officeDocument/2006/relationships/hyperlink" Target="https://podminky.urs.cz/item/CS_URS_2024_02/919726122" TargetMode="External"/><Relationship Id="rId18" Type="http://schemas.openxmlformats.org/officeDocument/2006/relationships/hyperlink" Target="https://podminky.urs.cz/item/CS_URS_2024_02/939591040" TargetMode="External"/><Relationship Id="rId3" Type="http://schemas.openxmlformats.org/officeDocument/2006/relationships/hyperlink" Target="https://podminky.urs.cz/item/CS_URS_2024_02/183106613" TargetMode="External"/><Relationship Id="rId7" Type="http://schemas.openxmlformats.org/officeDocument/2006/relationships/hyperlink" Target="https://podminky.urs.cz/item/CS_URS_2024_02/184852321" TargetMode="External"/><Relationship Id="rId12" Type="http://schemas.openxmlformats.org/officeDocument/2006/relationships/hyperlink" Target="https://podminky.urs.cz/item/CS_URS_2024_02/899922811" TargetMode="External"/><Relationship Id="rId17" Type="http://schemas.openxmlformats.org/officeDocument/2006/relationships/hyperlink" Target="https://podminky.urs.cz/item/CS_URS_2024_02/939392014" TargetMode="External"/><Relationship Id="rId2" Type="http://schemas.openxmlformats.org/officeDocument/2006/relationships/hyperlink" Target="https://podminky.urs.cz/item/CS_URS_2024_02/151101111" TargetMode="External"/><Relationship Id="rId16" Type="http://schemas.openxmlformats.org/officeDocument/2006/relationships/hyperlink" Target="https://podminky.urs.cz/item/CS_URS_2024_02/939191021" TargetMode="External"/><Relationship Id="rId20" Type="http://schemas.openxmlformats.org/officeDocument/2006/relationships/drawing" Target="../drawings/drawing3.xml"/><Relationship Id="rId1" Type="http://schemas.openxmlformats.org/officeDocument/2006/relationships/hyperlink" Target="https://podminky.urs.cz/item/CS_URS_2024_02/151101101" TargetMode="External"/><Relationship Id="rId6" Type="http://schemas.openxmlformats.org/officeDocument/2006/relationships/hyperlink" Target="https://podminky.urs.cz/item/CS_URS_2024_02/184813161.1" TargetMode="External"/><Relationship Id="rId11" Type="http://schemas.openxmlformats.org/officeDocument/2006/relationships/hyperlink" Target="https://podminky.urs.cz/item/CS_URS_2024_02/213141111" TargetMode="External"/><Relationship Id="rId5" Type="http://schemas.openxmlformats.org/officeDocument/2006/relationships/hyperlink" Target="https://podminky.urs.cz/item/CS_URS_2024_02/184215231" TargetMode="External"/><Relationship Id="rId15" Type="http://schemas.openxmlformats.org/officeDocument/2006/relationships/hyperlink" Target="https://podminky.urs.cz/item/CS_URS_2024_02/939191011" TargetMode="External"/><Relationship Id="rId10" Type="http://schemas.openxmlformats.org/officeDocument/2006/relationships/hyperlink" Target="https://podminky.urs.cz/item/CS_URS_2024_02/185851121" TargetMode="External"/><Relationship Id="rId19" Type="http://schemas.openxmlformats.org/officeDocument/2006/relationships/hyperlink" Target="https://podminky.urs.cz/item/CS_URS_2024_02/998231411" TargetMode="External"/><Relationship Id="rId4" Type="http://schemas.openxmlformats.org/officeDocument/2006/relationships/hyperlink" Target="https://podminky.urs.cz/item/CS_URS_2024_02/184102114" TargetMode="External"/><Relationship Id="rId9" Type="http://schemas.openxmlformats.org/officeDocument/2006/relationships/hyperlink" Target="https://podminky.urs.cz/item/CS_URS_2024_02/185804311" TargetMode="External"/><Relationship Id="rId14" Type="http://schemas.openxmlformats.org/officeDocument/2006/relationships/hyperlink" Target="https://podminky.urs.cz/item/CS_URS_2024_02/91979101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185804311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podminky.urs.cz/item/CS_URS_2024_02/184813161.2" TargetMode="External"/><Relationship Id="rId1" Type="http://schemas.openxmlformats.org/officeDocument/2006/relationships/hyperlink" Target="https://podminky.urs.cz/item/CS_URS_2024_02/184813151" TargetMode="External"/><Relationship Id="rId6" Type="http://schemas.openxmlformats.org/officeDocument/2006/relationships/hyperlink" Target="https://podminky.urs.cz/item/CS_URS_2024_02/998231411" TargetMode="External"/><Relationship Id="rId5" Type="http://schemas.openxmlformats.org/officeDocument/2006/relationships/hyperlink" Target="https://podminky.urs.cz/item/CS_URS_2024_02/185851129" TargetMode="External"/><Relationship Id="rId4" Type="http://schemas.openxmlformats.org/officeDocument/2006/relationships/hyperlink" Target="https://podminky.urs.cz/item/CS_URS_2024_02/18585112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081103000" TargetMode="External"/><Relationship Id="rId3" Type="http://schemas.openxmlformats.org/officeDocument/2006/relationships/hyperlink" Target="https://podminky.urs.cz/item/CS_URS_2024_02/030001000" TargetMode="External"/><Relationship Id="rId7" Type="http://schemas.openxmlformats.org/officeDocument/2006/relationships/hyperlink" Target="https://podminky.urs.cz/item/CS_URS_2024_02/065002000" TargetMode="External"/><Relationship Id="rId2" Type="http://schemas.openxmlformats.org/officeDocument/2006/relationships/hyperlink" Target="https://podminky.urs.cz/item/CS_URS_2024_02/012303000" TargetMode="External"/><Relationship Id="rId1" Type="http://schemas.openxmlformats.org/officeDocument/2006/relationships/hyperlink" Target="https://podminky.urs.cz/item/CS_URS_2024_02/012203000" TargetMode="External"/><Relationship Id="rId6" Type="http://schemas.openxmlformats.org/officeDocument/2006/relationships/hyperlink" Target="https://podminky.urs.cz/item/CS_URS_2024_02/045002000" TargetMode="External"/><Relationship Id="rId5" Type="http://schemas.openxmlformats.org/officeDocument/2006/relationships/hyperlink" Target="https://podminky.urs.cz/item/CS_URS_2024_02/034503000" TargetMode="External"/><Relationship Id="rId4" Type="http://schemas.openxmlformats.org/officeDocument/2006/relationships/hyperlink" Target="https://podminky.urs.cz/item/CS_URS_2024_02/031303000" TargetMode="External"/><Relationship Id="rId9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1"/>
  <sheetViews>
    <sheetView showGridLines="0" tabSelected="1" workbookViewId="0">
      <selection activeCell="D5" sqref="D5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393"/>
      <c r="AS2" s="393"/>
      <c r="AT2" s="393"/>
      <c r="AU2" s="393"/>
      <c r="AV2" s="393"/>
      <c r="AW2" s="393"/>
      <c r="AX2" s="393"/>
      <c r="AY2" s="393"/>
      <c r="AZ2" s="393"/>
      <c r="BA2" s="393"/>
      <c r="BB2" s="393"/>
      <c r="BC2" s="393"/>
      <c r="BD2" s="393"/>
      <c r="BE2" s="393"/>
      <c r="BS2" s="20" t="s">
        <v>6</v>
      </c>
      <c r="BT2" s="20" t="s">
        <v>7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77" t="s">
        <v>14</v>
      </c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8"/>
      <c r="AG5" s="378"/>
      <c r="AH5" s="378"/>
      <c r="AI5" s="378"/>
      <c r="AJ5" s="378"/>
      <c r="AK5" s="378"/>
      <c r="AL5" s="378"/>
      <c r="AM5" s="378"/>
      <c r="AN5" s="378"/>
      <c r="AO5" s="378"/>
      <c r="AP5" s="25"/>
      <c r="AQ5" s="25"/>
      <c r="AR5" s="23"/>
      <c r="BE5" s="374" t="s">
        <v>15</v>
      </c>
      <c r="BS5" s="20" t="s">
        <v>6</v>
      </c>
    </row>
    <row r="6" spans="1:74" s="1" customFormat="1" ht="36.950000000000003" customHeight="1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79" t="s">
        <v>17</v>
      </c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8"/>
      <c r="Y6" s="378"/>
      <c r="Z6" s="378"/>
      <c r="AA6" s="378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25"/>
      <c r="AQ6" s="25"/>
      <c r="AR6" s="23"/>
      <c r="BE6" s="375"/>
      <c r="BS6" s="20" t="s">
        <v>6</v>
      </c>
    </row>
    <row r="7" spans="1:74" s="1" customFormat="1" ht="12" customHeight="1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375"/>
      <c r="BS7" s="20" t="s">
        <v>6</v>
      </c>
    </row>
    <row r="8" spans="1:74" s="1" customFormat="1" ht="12" customHeight="1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3" t="s">
        <v>24</v>
      </c>
      <c r="AO8" s="25"/>
      <c r="AP8" s="25"/>
      <c r="AQ8" s="25"/>
      <c r="AR8" s="23"/>
      <c r="BE8" s="375"/>
      <c r="BS8" s="20" t="s">
        <v>6</v>
      </c>
    </row>
    <row r="9" spans="1:74" s="1" customFormat="1" ht="14.45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75"/>
      <c r="BS9" s="20" t="s">
        <v>6</v>
      </c>
    </row>
    <row r="10" spans="1:74" s="1" customFormat="1" ht="12" customHeight="1">
      <c r="B10" s="24"/>
      <c r="C10" s="25"/>
      <c r="D10" s="32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75"/>
      <c r="BS10" s="20" t="s">
        <v>6</v>
      </c>
    </row>
    <row r="11" spans="1:74" s="1" customFormat="1" ht="18.399999999999999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75"/>
      <c r="BS11" s="20" t="s">
        <v>6</v>
      </c>
    </row>
    <row r="12" spans="1:74" s="1" customFormat="1" ht="6.95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75"/>
      <c r="BS12" s="20" t="s">
        <v>6</v>
      </c>
    </row>
    <row r="13" spans="1:74" s="1" customFormat="1" ht="12" customHeight="1">
      <c r="B13" s="24"/>
      <c r="C13" s="25"/>
      <c r="D13" s="32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26</v>
      </c>
      <c r="AL13" s="25"/>
      <c r="AM13" s="25"/>
      <c r="AN13" s="34" t="s">
        <v>32</v>
      </c>
      <c r="AO13" s="25"/>
      <c r="AP13" s="25"/>
      <c r="AQ13" s="25"/>
      <c r="AR13" s="23"/>
      <c r="BE13" s="375"/>
      <c r="BS13" s="20" t="s">
        <v>6</v>
      </c>
    </row>
    <row r="14" spans="1:74" ht="12.75">
      <c r="B14" s="24"/>
      <c r="C14" s="25"/>
      <c r="D14" s="25"/>
      <c r="E14" s="380" t="s">
        <v>32</v>
      </c>
      <c r="F14" s="381"/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1"/>
      <c r="Z14" s="381"/>
      <c r="AA14" s="381"/>
      <c r="AB14" s="381"/>
      <c r="AC14" s="381"/>
      <c r="AD14" s="381"/>
      <c r="AE14" s="381"/>
      <c r="AF14" s="381"/>
      <c r="AG14" s="381"/>
      <c r="AH14" s="381"/>
      <c r="AI14" s="381"/>
      <c r="AJ14" s="381"/>
      <c r="AK14" s="32" t="s">
        <v>29</v>
      </c>
      <c r="AL14" s="25"/>
      <c r="AM14" s="25"/>
      <c r="AN14" s="34" t="s">
        <v>32</v>
      </c>
      <c r="AO14" s="25"/>
      <c r="AP14" s="25"/>
      <c r="AQ14" s="25"/>
      <c r="AR14" s="23"/>
      <c r="BE14" s="375"/>
      <c r="BS14" s="20" t="s">
        <v>6</v>
      </c>
    </row>
    <row r="15" spans="1:74" s="1" customFormat="1" ht="6.95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75"/>
      <c r="BS15" s="20" t="s">
        <v>4</v>
      </c>
    </row>
    <row r="16" spans="1:74" s="1" customFormat="1" ht="12" customHeight="1">
      <c r="B16" s="24"/>
      <c r="C16" s="25"/>
      <c r="D16" s="32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75"/>
      <c r="BS16" s="20" t="s">
        <v>4</v>
      </c>
    </row>
    <row r="17" spans="1:71" s="1" customFormat="1" ht="18.399999999999999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29</v>
      </c>
      <c r="AL17" s="25"/>
      <c r="AM17" s="25"/>
      <c r="AN17" s="30" t="s">
        <v>36</v>
      </c>
      <c r="AO17" s="25"/>
      <c r="AP17" s="25"/>
      <c r="AQ17" s="25"/>
      <c r="AR17" s="23"/>
      <c r="BE17" s="375"/>
      <c r="BS17" s="20" t="s">
        <v>37</v>
      </c>
    </row>
    <row r="18" spans="1:71" s="1" customFormat="1" ht="6.95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75"/>
      <c r="BS18" s="20" t="s">
        <v>6</v>
      </c>
    </row>
    <row r="19" spans="1:71" s="1" customFormat="1" ht="12" customHeight="1">
      <c r="B19" s="24"/>
      <c r="C19" s="25"/>
      <c r="D19" s="32" t="s">
        <v>38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26</v>
      </c>
      <c r="AL19" s="25"/>
      <c r="AM19" s="25"/>
      <c r="AN19" s="30" t="s">
        <v>39</v>
      </c>
      <c r="AO19" s="25"/>
      <c r="AP19" s="25"/>
      <c r="AQ19" s="25"/>
      <c r="AR19" s="23"/>
      <c r="BE19" s="375"/>
      <c r="BS19" s="20" t="s">
        <v>6</v>
      </c>
    </row>
    <row r="20" spans="1:71" s="1" customFormat="1" ht="18.399999999999999" customHeight="1">
      <c r="B20" s="24"/>
      <c r="C20" s="25"/>
      <c r="D20" s="25"/>
      <c r="E20" s="30" t="s">
        <v>40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75"/>
      <c r="BS20" s="20" t="s">
        <v>37</v>
      </c>
    </row>
    <row r="21" spans="1:71" s="1" customFormat="1" ht="6.95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75"/>
    </row>
    <row r="22" spans="1:71" s="1" customFormat="1" ht="12" customHeight="1">
      <c r="B22" s="24"/>
      <c r="C22" s="25"/>
      <c r="D22" s="32" t="s">
        <v>41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75"/>
    </row>
    <row r="23" spans="1:71" s="1" customFormat="1" ht="107.25" customHeight="1">
      <c r="B23" s="24"/>
      <c r="C23" s="25"/>
      <c r="D23" s="25"/>
      <c r="E23" s="382" t="s">
        <v>42</v>
      </c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2"/>
      <c r="AJ23" s="382"/>
      <c r="AK23" s="382"/>
      <c r="AL23" s="382"/>
      <c r="AM23" s="382"/>
      <c r="AN23" s="382"/>
      <c r="AO23" s="25"/>
      <c r="AP23" s="25"/>
      <c r="AQ23" s="25"/>
      <c r="AR23" s="23"/>
      <c r="BE23" s="375"/>
    </row>
    <row r="24" spans="1:71" s="1" customFormat="1" ht="6.95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75"/>
    </row>
    <row r="25" spans="1:71" s="1" customFormat="1" ht="6.95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75"/>
    </row>
    <row r="26" spans="1:71" s="2" customFormat="1" ht="25.9" customHeight="1">
      <c r="A26" s="37"/>
      <c r="B26" s="38"/>
      <c r="C26" s="39"/>
      <c r="D26" s="40" t="s">
        <v>43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3">
        <f>ROUND(AG54,2)</f>
        <v>0</v>
      </c>
      <c r="AL26" s="384"/>
      <c r="AM26" s="384"/>
      <c r="AN26" s="384"/>
      <c r="AO26" s="384"/>
      <c r="AP26" s="39"/>
      <c r="AQ26" s="39"/>
      <c r="AR26" s="42"/>
      <c r="BE26" s="375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75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85" t="s">
        <v>44</v>
      </c>
      <c r="M28" s="385"/>
      <c r="N28" s="385"/>
      <c r="O28" s="385"/>
      <c r="P28" s="385"/>
      <c r="Q28" s="39"/>
      <c r="R28" s="39"/>
      <c r="S28" s="39"/>
      <c r="T28" s="39"/>
      <c r="U28" s="39"/>
      <c r="V28" s="39"/>
      <c r="W28" s="385" t="s">
        <v>45</v>
      </c>
      <c r="X28" s="385"/>
      <c r="Y28" s="385"/>
      <c r="Z28" s="385"/>
      <c r="AA28" s="385"/>
      <c r="AB28" s="385"/>
      <c r="AC28" s="385"/>
      <c r="AD28" s="385"/>
      <c r="AE28" s="385"/>
      <c r="AF28" s="39"/>
      <c r="AG28" s="39"/>
      <c r="AH28" s="39"/>
      <c r="AI28" s="39"/>
      <c r="AJ28" s="39"/>
      <c r="AK28" s="385" t="s">
        <v>46</v>
      </c>
      <c r="AL28" s="385"/>
      <c r="AM28" s="385"/>
      <c r="AN28" s="385"/>
      <c r="AO28" s="385"/>
      <c r="AP28" s="39"/>
      <c r="AQ28" s="39"/>
      <c r="AR28" s="42"/>
      <c r="BE28" s="375"/>
    </row>
    <row r="29" spans="1:71" s="3" customFormat="1" ht="14.45" customHeight="1">
      <c r="B29" s="43"/>
      <c r="C29" s="44"/>
      <c r="D29" s="32" t="s">
        <v>47</v>
      </c>
      <c r="E29" s="44"/>
      <c r="F29" s="32" t="s">
        <v>48</v>
      </c>
      <c r="G29" s="44"/>
      <c r="H29" s="44"/>
      <c r="I29" s="44"/>
      <c r="J29" s="44"/>
      <c r="K29" s="44"/>
      <c r="L29" s="388">
        <v>0.21</v>
      </c>
      <c r="M29" s="387"/>
      <c r="N29" s="387"/>
      <c r="O29" s="387"/>
      <c r="P29" s="387"/>
      <c r="Q29" s="44"/>
      <c r="R29" s="44"/>
      <c r="S29" s="44"/>
      <c r="T29" s="44"/>
      <c r="U29" s="44"/>
      <c r="V29" s="44"/>
      <c r="W29" s="386">
        <f>ROUND(AZ54, 2)</f>
        <v>0</v>
      </c>
      <c r="X29" s="387"/>
      <c r="Y29" s="387"/>
      <c r="Z29" s="387"/>
      <c r="AA29" s="387"/>
      <c r="AB29" s="387"/>
      <c r="AC29" s="387"/>
      <c r="AD29" s="387"/>
      <c r="AE29" s="387"/>
      <c r="AF29" s="44"/>
      <c r="AG29" s="44"/>
      <c r="AH29" s="44"/>
      <c r="AI29" s="44"/>
      <c r="AJ29" s="44"/>
      <c r="AK29" s="386">
        <f>ROUND(AV54, 2)</f>
        <v>0</v>
      </c>
      <c r="AL29" s="387"/>
      <c r="AM29" s="387"/>
      <c r="AN29" s="387"/>
      <c r="AO29" s="387"/>
      <c r="AP29" s="44"/>
      <c r="AQ29" s="44"/>
      <c r="AR29" s="45"/>
      <c r="BE29" s="376"/>
    </row>
    <row r="30" spans="1:71" s="3" customFormat="1" ht="14.45" customHeight="1">
      <c r="B30" s="43"/>
      <c r="C30" s="44"/>
      <c r="D30" s="44"/>
      <c r="E30" s="44"/>
      <c r="F30" s="32" t="s">
        <v>49</v>
      </c>
      <c r="G30" s="44"/>
      <c r="H30" s="44"/>
      <c r="I30" s="44"/>
      <c r="J30" s="44"/>
      <c r="K30" s="44"/>
      <c r="L30" s="388">
        <v>0.12</v>
      </c>
      <c r="M30" s="387"/>
      <c r="N30" s="387"/>
      <c r="O30" s="387"/>
      <c r="P30" s="387"/>
      <c r="Q30" s="44"/>
      <c r="R30" s="44"/>
      <c r="S30" s="44"/>
      <c r="T30" s="44"/>
      <c r="U30" s="44"/>
      <c r="V30" s="44"/>
      <c r="W30" s="386">
        <f>ROUND(BA54, 2)</f>
        <v>0</v>
      </c>
      <c r="X30" s="387"/>
      <c r="Y30" s="387"/>
      <c r="Z30" s="387"/>
      <c r="AA30" s="387"/>
      <c r="AB30" s="387"/>
      <c r="AC30" s="387"/>
      <c r="AD30" s="387"/>
      <c r="AE30" s="387"/>
      <c r="AF30" s="44"/>
      <c r="AG30" s="44"/>
      <c r="AH30" s="44"/>
      <c r="AI30" s="44"/>
      <c r="AJ30" s="44"/>
      <c r="AK30" s="386">
        <f>ROUND(AW54, 2)</f>
        <v>0</v>
      </c>
      <c r="AL30" s="387"/>
      <c r="AM30" s="387"/>
      <c r="AN30" s="387"/>
      <c r="AO30" s="387"/>
      <c r="AP30" s="44"/>
      <c r="AQ30" s="44"/>
      <c r="AR30" s="45"/>
      <c r="BE30" s="376"/>
    </row>
    <row r="31" spans="1:71" s="3" customFormat="1" ht="14.45" hidden="1" customHeight="1">
      <c r="B31" s="43"/>
      <c r="C31" s="44"/>
      <c r="D31" s="44"/>
      <c r="E31" s="44"/>
      <c r="F31" s="32" t="s">
        <v>50</v>
      </c>
      <c r="G31" s="44"/>
      <c r="H31" s="44"/>
      <c r="I31" s="44"/>
      <c r="J31" s="44"/>
      <c r="K31" s="44"/>
      <c r="L31" s="388">
        <v>0.21</v>
      </c>
      <c r="M31" s="387"/>
      <c r="N31" s="387"/>
      <c r="O31" s="387"/>
      <c r="P31" s="387"/>
      <c r="Q31" s="44"/>
      <c r="R31" s="44"/>
      <c r="S31" s="44"/>
      <c r="T31" s="44"/>
      <c r="U31" s="44"/>
      <c r="V31" s="44"/>
      <c r="W31" s="386">
        <f>ROUND(BB54, 2)</f>
        <v>0</v>
      </c>
      <c r="X31" s="387"/>
      <c r="Y31" s="387"/>
      <c r="Z31" s="387"/>
      <c r="AA31" s="387"/>
      <c r="AB31" s="387"/>
      <c r="AC31" s="387"/>
      <c r="AD31" s="387"/>
      <c r="AE31" s="387"/>
      <c r="AF31" s="44"/>
      <c r="AG31" s="44"/>
      <c r="AH31" s="44"/>
      <c r="AI31" s="44"/>
      <c r="AJ31" s="44"/>
      <c r="AK31" s="386">
        <v>0</v>
      </c>
      <c r="AL31" s="387"/>
      <c r="AM31" s="387"/>
      <c r="AN31" s="387"/>
      <c r="AO31" s="387"/>
      <c r="AP31" s="44"/>
      <c r="AQ31" s="44"/>
      <c r="AR31" s="45"/>
      <c r="BE31" s="376"/>
    </row>
    <row r="32" spans="1:71" s="3" customFormat="1" ht="14.45" hidden="1" customHeight="1">
      <c r="B32" s="43"/>
      <c r="C32" s="44"/>
      <c r="D32" s="44"/>
      <c r="E32" s="44"/>
      <c r="F32" s="32" t="s">
        <v>51</v>
      </c>
      <c r="G32" s="44"/>
      <c r="H32" s="44"/>
      <c r="I32" s="44"/>
      <c r="J32" s="44"/>
      <c r="K32" s="44"/>
      <c r="L32" s="388">
        <v>0.12</v>
      </c>
      <c r="M32" s="387"/>
      <c r="N32" s="387"/>
      <c r="O32" s="387"/>
      <c r="P32" s="387"/>
      <c r="Q32" s="44"/>
      <c r="R32" s="44"/>
      <c r="S32" s="44"/>
      <c r="T32" s="44"/>
      <c r="U32" s="44"/>
      <c r="V32" s="44"/>
      <c r="W32" s="386">
        <f>ROUND(BC54, 2)</f>
        <v>0</v>
      </c>
      <c r="X32" s="387"/>
      <c r="Y32" s="387"/>
      <c r="Z32" s="387"/>
      <c r="AA32" s="387"/>
      <c r="AB32" s="387"/>
      <c r="AC32" s="387"/>
      <c r="AD32" s="387"/>
      <c r="AE32" s="387"/>
      <c r="AF32" s="44"/>
      <c r="AG32" s="44"/>
      <c r="AH32" s="44"/>
      <c r="AI32" s="44"/>
      <c r="AJ32" s="44"/>
      <c r="AK32" s="386">
        <v>0</v>
      </c>
      <c r="AL32" s="387"/>
      <c r="AM32" s="387"/>
      <c r="AN32" s="387"/>
      <c r="AO32" s="387"/>
      <c r="AP32" s="44"/>
      <c r="AQ32" s="44"/>
      <c r="AR32" s="45"/>
      <c r="BE32" s="376"/>
    </row>
    <row r="33" spans="1:57" s="3" customFormat="1" ht="14.45" hidden="1" customHeight="1">
      <c r="B33" s="43"/>
      <c r="C33" s="44"/>
      <c r="D33" s="44"/>
      <c r="E33" s="44"/>
      <c r="F33" s="32" t="s">
        <v>52</v>
      </c>
      <c r="G33" s="44"/>
      <c r="H33" s="44"/>
      <c r="I33" s="44"/>
      <c r="J33" s="44"/>
      <c r="K33" s="44"/>
      <c r="L33" s="388">
        <v>0</v>
      </c>
      <c r="M33" s="387"/>
      <c r="N33" s="387"/>
      <c r="O33" s="387"/>
      <c r="P33" s="387"/>
      <c r="Q33" s="44"/>
      <c r="R33" s="44"/>
      <c r="S33" s="44"/>
      <c r="T33" s="44"/>
      <c r="U33" s="44"/>
      <c r="V33" s="44"/>
      <c r="W33" s="386">
        <f>ROUND(BD54, 2)</f>
        <v>0</v>
      </c>
      <c r="X33" s="387"/>
      <c r="Y33" s="387"/>
      <c r="Z33" s="387"/>
      <c r="AA33" s="387"/>
      <c r="AB33" s="387"/>
      <c r="AC33" s="387"/>
      <c r="AD33" s="387"/>
      <c r="AE33" s="387"/>
      <c r="AF33" s="44"/>
      <c r="AG33" s="44"/>
      <c r="AH33" s="44"/>
      <c r="AI33" s="44"/>
      <c r="AJ33" s="44"/>
      <c r="AK33" s="386">
        <v>0</v>
      </c>
      <c r="AL33" s="387"/>
      <c r="AM33" s="387"/>
      <c r="AN33" s="387"/>
      <c r="AO33" s="387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53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54</v>
      </c>
      <c r="U35" s="48"/>
      <c r="V35" s="48"/>
      <c r="W35" s="48"/>
      <c r="X35" s="392" t="s">
        <v>55</v>
      </c>
      <c r="Y35" s="390"/>
      <c r="Z35" s="390"/>
      <c r="AA35" s="390"/>
      <c r="AB35" s="390"/>
      <c r="AC35" s="48"/>
      <c r="AD35" s="48"/>
      <c r="AE35" s="48"/>
      <c r="AF35" s="48"/>
      <c r="AG35" s="48"/>
      <c r="AH35" s="48"/>
      <c r="AI35" s="48"/>
      <c r="AJ35" s="48"/>
      <c r="AK35" s="389">
        <f>SUM(AK26:AK33)</f>
        <v>0</v>
      </c>
      <c r="AL35" s="390"/>
      <c r="AM35" s="390"/>
      <c r="AN35" s="390"/>
      <c r="AO35" s="391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6" t="s">
        <v>56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202412203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50" t="str">
        <f>K6</f>
        <v>Tábor, ZŠ Zborovská - Návrh vegetačních úprav</v>
      </c>
      <c r="M45" s="351"/>
      <c r="N45" s="351"/>
      <c r="O45" s="351"/>
      <c r="P45" s="351"/>
      <c r="Q45" s="351"/>
      <c r="R45" s="351"/>
      <c r="S45" s="351"/>
      <c r="T45" s="351"/>
      <c r="U45" s="351"/>
      <c r="V45" s="351"/>
      <c r="W45" s="351"/>
      <c r="X45" s="351"/>
      <c r="Y45" s="351"/>
      <c r="Z45" s="351"/>
      <c r="AA45" s="351"/>
      <c r="AB45" s="351"/>
      <c r="AC45" s="351"/>
      <c r="AD45" s="351"/>
      <c r="AE45" s="351"/>
      <c r="AF45" s="351"/>
      <c r="AG45" s="351"/>
      <c r="AH45" s="351"/>
      <c r="AI45" s="351"/>
      <c r="AJ45" s="351"/>
      <c r="AK45" s="351"/>
      <c r="AL45" s="351"/>
      <c r="AM45" s="351"/>
      <c r="AN45" s="351"/>
      <c r="AO45" s="351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k.ú. Tábor; parc.č. 1502/459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352" t="str">
        <f>IF(AN8= "","",AN8)</f>
        <v>16. 1. 2025</v>
      </c>
      <c r="AN47" s="352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25.7" customHeight="1">
      <c r="A49" s="37"/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MĚSTO TÁBOR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33</v>
      </c>
      <c r="AJ49" s="39"/>
      <c r="AK49" s="39"/>
      <c r="AL49" s="39"/>
      <c r="AM49" s="353" t="str">
        <f>IF(E17="","",E17)</f>
        <v>Ing. Pavel Hofman - Landeco atelier</v>
      </c>
      <c r="AN49" s="354"/>
      <c r="AO49" s="354"/>
      <c r="AP49" s="354"/>
      <c r="AQ49" s="39"/>
      <c r="AR49" s="42"/>
      <c r="AS49" s="355" t="s">
        <v>57</v>
      </c>
      <c r="AT49" s="356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2" t="s">
        <v>31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38</v>
      </c>
      <c r="AJ50" s="39"/>
      <c r="AK50" s="39"/>
      <c r="AL50" s="39"/>
      <c r="AM50" s="353" t="str">
        <f>IF(E20="","",E20)</f>
        <v>Ing. Pavel Vochozka</v>
      </c>
      <c r="AN50" s="354"/>
      <c r="AO50" s="354"/>
      <c r="AP50" s="354"/>
      <c r="AQ50" s="39"/>
      <c r="AR50" s="42"/>
      <c r="AS50" s="357"/>
      <c r="AT50" s="358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59"/>
      <c r="AT51" s="360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61" t="s">
        <v>58</v>
      </c>
      <c r="D52" s="362"/>
      <c r="E52" s="362"/>
      <c r="F52" s="362"/>
      <c r="G52" s="362"/>
      <c r="H52" s="69"/>
      <c r="I52" s="364" t="s">
        <v>59</v>
      </c>
      <c r="J52" s="362"/>
      <c r="K52" s="362"/>
      <c r="L52" s="362"/>
      <c r="M52" s="362"/>
      <c r="N52" s="362"/>
      <c r="O52" s="362"/>
      <c r="P52" s="362"/>
      <c r="Q52" s="362"/>
      <c r="R52" s="362"/>
      <c r="S52" s="362"/>
      <c r="T52" s="362"/>
      <c r="U52" s="362"/>
      <c r="V52" s="362"/>
      <c r="W52" s="362"/>
      <c r="X52" s="362"/>
      <c r="Y52" s="362"/>
      <c r="Z52" s="362"/>
      <c r="AA52" s="362"/>
      <c r="AB52" s="362"/>
      <c r="AC52" s="362"/>
      <c r="AD52" s="362"/>
      <c r="AE52" s="362"/>
      <c r="AF52" s="362"/>
      <c r="AG52" s="363" t="s">
        <v>60</v>
      </c>
      <c r="AH52" s="362"/>
      <c r="AI52" s="362"/>
      <c r="AJ52" s="362"/>
      <c r="AK52" s="362"/>
      <c r="AL52" s="362"/>
      <c r="AM52" s="362"/>
      <c r="AN52" s="364" t="s">
        <v>61</v>
      </c>
      <c r="AO52" s="362"/>
      <c r="AP52" s="362"/>
      <c r="AQ52" s="70" t="s">
        <v>62</v>
      </c>
      <c r="AR52" s="42"/>
      <c r="AS52" s="71" t="s">
        <v>63</v>
      </c>
      <c r="AT52" s="72" t="s">
        <v>64</v>
      </c>
      <c r="AU52" s="72" t="s">
        <v>65</v>
      </c>
      <c r="AV52" s="72" t="s">
        <v>66</v>
      </c>
      <c r="AW52" s="72" t="s">
        <v>67</v>
      </c>
      <c r="AX52" s="72" t="s">
        <v>68</v>
      </c>
      <c r="AY52" s="72" t="s">
        <v>69</v>
      </c>
      <c r="AZ52" s="72" t="s">
        <v>70</v>
      </c>
      <c r="BA52" s="72" t="s">
        <v>71</v>
      </c>
      <c r="BB52" s="72" t="s">
        <v>72</v>
      </c>
      <c r="BC52" s="72" t="s">
        <v>73</v>
      </c>
      <c r="BD52" s="73" t="s">
        <v>74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75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72">
        <f>ROUND(AG55+AG56+AG59,2)</f>
        <v>0</v>
      </c>
      <c r="AH54" s="372"/>
      <c r="AI54" s="372"/>
      <c r="AJ54" s="372"/>
      <c r="AK54" s="372"/>
      <c r="AL54" s="372"/>
      <c r="AM54" s="372"/>
      <c r="AN54" s="373">
        <f t="shared" ref="AN54:AN59" si="0">SUM(AG54,AT54)</f>
        <v>0</v>
      </c>
      <c r="AO54" s="373"/>
      <c r="AP54" s="373"/>
      <c r="AQ54" s="81" t="s">
        <v>19</v>
      </c>
      <c r="AR54" s="82"/>
      <c r="AS54" s="83">
        <f>ROUND(AS55+AS56+AS59,2)</f>
        <v>0</v>
      </c>
      <c r="AT54" s="84">
        <f t="shared" ref="AT54:AT59" si="1">ROUND(SUM(AV54:AW54),2)</f>
        <v>0</v>
      </c>
      <c r="AU54" s="85">
        <f>ROUND(AU55+AU56+AU59,5)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ROUND(AZ55+AZ56+AZ59,2)</f>
        <v>0</v>
      </c>
      <c r="BA54" s="84">
        <f>ROUND(BA55+BA56+BA59,2)</f>
        <v>0</v>
      </c>
      <c r="BB54" s="84">
        <f>ROUND(BB55+BB56+BB59,2)</f>
        <v>0</v>
      </c>
      <c r="BC54" s="84">
        <f>ROUND(BC55+BC56+BC59,2)</f>
        <v>0</v>
      </c>
      <c r="BD54" s="86">
        <f>ROUND(BD55+BD56+BD59,2)</f>
        <v>0</v>
      </c>
      <c r="BS54" s="87" t="s">
        <v>76</v>
      </c>
      <c r="BT54" s="87" t="s">
        <v>77</v>
      </c>
      <c r="BU54" s="88" t="s">
        <v>78</v>
      </c>
      <c r="BV54" s="87" t="s">
        <v>79</v>
      </c>
      <c r="BW54" s="87" t="s">
        <v>5</v>
      </c>
      <c r="BX54" s="87" t="s">
        <v>80</v>
      </c>
      <c r="CL54" s="87" t="s">
        <v>19</v>
      </c>
    </row>
    <row r="55" spans="1:91" s="7" customFormat="1" ht="16.5" customHeight="1">
      <c r="A55" s="89" t="s">
        <v>81</v>
      </c>
      <c r="B55" s="90"/>
      <c r="C55" s="91"/>
      <c r="D55" s="367" t="s">
        <v>82</v>
      </c>
      <c r="E55" s="367"/>
      <c r="F55" s="367"/>
      <c r="G55" s="367"/>
      <c r="H55" s="367"/>
      <c r="I55" s="92"/>
      <c r="J55" s="367" t="s">
        <v>83</v>
      </c>
      <c r="K55" s="367"/>
      <c r="L55" s="367"/>
      <c r="M55" s="367"/>
      <c r="N55" s="367"/>
      <c r="O55" s="367"/>
      <c r="P55" s="367"/>
      <c r="Q55" s="367"/>
      <c r="R55" s="367"/>
      <c r="S55" s="367"/>
      <c r="T55" s="367"/>
      <c r="U55" s="367"/>
      <c r="V55" s="367"/>
      <c r="W55" s="367"/>
      <c r="X55" s="367"/>
      <c r="Y55" s="367"/>
      <c r="Z55" s="367"/>
      <c r="AA55" s="367"/>
      <c r="AB55" s="367"/>
      <c r="AC55" s="367"/>
      <c r="AD55" s="367"/>
      <c r="AE55" s="367"/>
      <c r="AF55" s="367"/>
      <c r="AG55" s="365">
        <f>'001 - Stavební práce'!J30</f>
        <v>0</v>
      </c>
      <c r="AH55" s="366"/>
      <c r="AI55" s="366"/>
      <c r="AJ55" s="366"/>
      <c r="AK55" s="366"/>
      <c r="AL55" s="366"/>
      <c r="AM55" s="366"/>
      <c r="AN55" s="365">
        <f t="shared" si="0"/>
        <v>0</v>
      </c>
      <c r="AO55" s="366"/>
      <c r="AP55" s="366"/>
      <c r="AQ55" s="93" t="s">
        <v>84</v>
      </c>
      <c r="AR55" s="94"/>
      <c r="AS55" s="95">
        <v>0</v>
      </c>
      <c r="AT55" s="96">
        <f t="shared" si="1"/>
        <v>0</v>
      </c>
      <c r="AU55" s="97">
        <f>'001 - Stavební práce'!P89</f>
        <v>0</v>
      </c>
      <c r="AV55" s="96">
        <f>'001 - Stavební práce'!J33</f>
        <v>0</v>
      </c>
      <c r="AW55" s="96">
        <f>'001 - Stavební práce'!J34</f>
        <v>0</v>
      </c>
      <c r="AX55" s="96">
        <f>'001 - Stavební práce'!J35</f>
        <v>0</v>
      </c>
      <c r="AY55" s="96">
        <f>'001 - Stavební práce'!J36</f>
        <v>0</v>
      </c>
      <c r="AZ55" s="96">
        <f>'001 - Stavební práce'!F33</f>
        <v>0</v>
      </c>
      <c r="BA55" s="96">
        <f>'001 - Stavební práce'!F34</f>
        <v>0</v>
      </c>
      <c r="BB55" s="96">
        <f>'001 - Stavební práce'!F35</f>
        <v>0</v>
      </c>
      <c r="BC55" s="96">
        <f>'001 - Stavební práce'!F36</f>
        <v>0</v>
      </c>
      <c r="BD55" s="98">
        <f>'001 - Stavební práce'!F37</f>
        <v>0</v>
      </c>
      <c r="BT55" s="99" t="s">
        <v>85</v>
      </c>
      <c r="BV55" s="99" t="s">
        <v>79</v>
      </c>
      <c r="BW55" s="99" t="s">
        <v>86</v>
      </c>
      <c r="BX55" s="99" t="s">
        <v>5</v>
      </c>
      <c r="CL55" s="99" t="s">
        <v>19</v>
      </c>
      <c r="CM55" s="99" t="s">
        <v>87</v>
      </c>
    </row>
    <row r="56" spans="1:91" s="7" customFormat="1" ht="16.5" customHeight="1">
      <c r="B56" s="90"/>
      <c r="C56" s="91"/>
      <c r="D56" s="367" t="s">
        <v>88</v>
      </c>
      <c r="E56" s="367"/>
      <c r="F56" s="367"/>
      <c r="G56" s="367"/>
      <c r="H56" s="367"/>
      <c r="I56" s="92"/>
      <c r="J56" s="367" t="s">
        <v>89</v>
      </c>
      <c r="K56" s="367"/>
      <c r="L56" s="367"/>
      <c r="M56" s="367"/>
      <c r="N56" s="367"/>
      <c r="O56" s="367"/>
      <c r="P56" s="367"/>
      <c r="Q56" s="367"/>
      <c r="R56" s="367"/>
      <c r="S56" s="367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  <c r="AE56" s="367"/>
      <c r="AF56" s="367"/>
      <c r="AG56" s="368">
        <f>ROUND(SUM(AG57:AG58),2)</f>
        <v>0</v>
      </c>
      <c r="AH56" s="366"/>
      <c r="AI56" s="366"/>
      <c r="AJ56" s="366"/>
      <c r="AK56" s="366"/>
      <c r="AL56" s="366"/>
      <c r="AM56" s="366"/>
      <c r="AN56" s="365">
        <f t="shared" si="0"/>
        <v>0</v>
      </c>
      <c r="AO56" s="366"/>
      <c r="AP56" s="366"/>
      <c r="AQ56" s="93" t="s">
        <v>84</v>
      </c>
      <c r="AR56" s="94"/>
      <c r="AS56" s="95">
        <f>ROUND(SUM(AS57:AS58),2)</f>
        <v>0</v>
      </c>
      <c r="AT56" s="96">
        <f t="shared" si="1"/>
        <v>0</v>
      </c>
      <c r="AU56" s="97">
        <f>ROUND(SUM(AU57:AU58),5)</f>
        <v>0</v>
      </c>
      <c r="AV56" s="96">
        <f>ROUND(AZ56*L29,2)</f>
        <v>0</v>
      </c>
      <c r="AW56" s="96">
        <f>ROUND(BA56*L30,2)</f>
        <v>0</v>
      </c>
      <c r="AX56" s="96">
        <f>ROUND(BB56*L29,2)</f>
        <v>0</v>
      </c>
      <c r="AY56" s="96">
        <f>ROUND(BC56*L30,2)</f>
        <v>0</v>
      </c>
      <c r="AZ56" s="96">
        <f>ROUND(SUM(AZ57:AZ58),2)</f>
        <v>0</v>
      </c>
      <c r="BA56" s="96">
        <f>ROUND(SUM(BA57:BA58),2)</f>
        <v>0</v>
      </c>
      <c r="BB56" s="96">
        <f>ROUND(SUM(BB57:BB58),2)</f>
        <v>0</v>
      </c>
      <c r="BC56" s="96">
        <f>ROUND(SUM(BC57:BC58),2)</f>
        <v>0</v>
      </c>
      <c r="BD56" s="98">
        <f>ROUND(SUM(BD57:BD58),2)</f>
        <v>0</v>
      </c>
      <c r="BS56" s="99" t="s">
        <v>76</v>
      </c>
      <c r="BT56" s="99" t="s">
        <v>85</v>
      </c>
      <c r="BV56" s="99" t="s">
        <v>79</v>
      </c>
      <c r="BW56" s="99" t="s">
        <v>90</v>
      </c>
      <c r="BX56" s="99" t="s">
        <v>5</v>
      </c>
      <c r="CL56" s="99" t="s">
        <v>19</v>
      </c>
      <c r="CM56" s="99" t="s">
        <v>87</v>
      </c>
    </row>
    <row r="57" spans="1:91" s="4" customFormat="1" ht="16.5" customHeight="1">
      <c r="A57" s="89" t="s">
        <v>81</v>
      </c>
      <c r="B57" s="54"/>
      <c r="C57" s="100"/>
      <c r="D57" s="100"/>
      <c r="E57" s="369" t="s">
        <v>88</v>
      </c>
      <c r="F57" s="369"/>
      <c r="G57" s="369"/>
      <c r="H57" s="369"/>
      <c r="I57" s="369"/>
      <c r="J57" s="100"/>
      <c r="K57" s="369" t="s">
        <v>89</v>
      </c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70">
        <f>'002 - Vegetační úpravy'!J30</f>
        <v>0</v>
      </c>
      <c r="AH57" s="371"/>
      <c r="AI57" s="371"/>
      <c r="AJ57" s="371"/>
      <c r="AK57" s="371"/>
      <c r="AL57" s="371"/>
      <c r="AM57" s="371"/>
      <c r="AN57" s="370">
        <f t="shared" si="0"/>
        <v>0</v>
      </c>
      <c r="AO57" s="371"/>
      <c r="AP57" s="371"/>
      <c r="AQ57" s="101" t="s">
        <v>91</v>
      </c>
      <c r="AR57" s="56"/>
      <c r="AS57" s="102">
        <v>0</v>
      </c>
      <c r="AT57" s="103">
        <f t="shared" si="1"/>
        <v>0</v>
      </c>
      <c r="AU57" s="104">
        <f>'002 - Vegetační úpravy'!P88</f>
        <v>0</v>
      </c>
      <c r="AV57" s="103">
        <f>'002 - Vegetační úpravy'!J33</f>
        <v>0</v>
      </c>
      <c r="AW57" s="103">
        <f>'002 - Vegetační úpravy'!J34</f>
        <v>0</v>
      </c>
      <c r="AX57" s="103">
        <f>'002 - Vegetační úpravy'!J35</f>
        <v>0</v>
      </c>
      <c r="AY57" s="103">
        <f>'002 - Vegetační úpravy'!J36</f>
        <v>0</v>
      </c>
      <c r="AZ57" s="103">
        <f>'002 - Vegetační úpravy'!F33</f>
        <v>0</v>
      </c>
      <c r="BA57" s="103">
        <f>'002 - Vegetační úpravy'!F34</f>
        <v>0</v>
      </c>
      <c r="BB57" s="103">
        <f>'002 - Vegetační úpravy'!F35</f>
        <v>0</v>
      </c>
      <c r="BC57" s="103">
        <f>'002 - Vegetační úpravy'!F36</f>
        <v>0</v>
      </c>
      <c r="BD57" s="105">
        <f>'002 - Vegetační úpravy'!F37</f>
        <v>0</v>
      </c>
      <c r="BT57" s="106" t="s">
        <v>87</v>
      </c>
      <c r="BU57" s="106" t="s">
        <v>92</v>
      </c>
      <c r="BV57" s="106" t="s">
        <v>79</v>
      </c>
      <c r="BW57" s="106" t="s">
        <v>90</v>
      </c>
      <c r="BX57" s="106" t="s">
        <v>5</v>
      </c>
      <c r="CL57" s="106" t="s">
        <v>19</v>
      </c>
      <c r="CM57" s="106" t="s">
        <v>87</v>
      </c>
    </row>
    <row r="58" spans="1:91" s="4" customFormat="1" ht="16.5" customHeight="1">
      <c r="A58" s="89" t="s">
        <v>81</v>
      </c>
      <c r="B58" s="54"/>
      <c r="C58" s="100"/>
      <c r="D58" s="100"/>
      <c r="E58" s="369" t="s">
        <v>93</v>
      </c>
      <c r="F58" s="369"/>
      <c r="G58" s="369"/>
      <c r="H58" s="369"/>
      <c r="I58" s="369"/>
      <c r="J58" s="100"/>
      <c r="K58" s="369" t="s">
        <v>94</v>
      </c>
      <c r="L58" s="369"/>
      <c r="M58" s="369"/>
      <c r="N58" s="369"/>
      <c r="O58" s="369"/>
      <c r="P58" s="369"/>
      <c r="Q58" s="369"/>
      <c r="R58" s="369"/>
      <c r="S58" s="369"/>
      <c r="T58" s="369"/>
      <c r="U58" s="369"/>
      <c r="V58" s="369"/>
      <c r="W58" s="369"/>
      <c r="X58" s="369"/>
      <c r="Y58" s="369"/>
      <c r="Z58" s="369"/>
      <c r="AA58" s="369"/>
      <c r="AB58" s="369"/>
      <c r="AC58" s="369"/>
      <c r="AD58" s="369"/>
      <c r="AE58" s="369"/>
      <c r="AF58" s="369"/>
      <c r="AG58" s="370">
        <f>'201 - Povýsadbová péče'!J32</f>
        <v>0</v>
      </c>
      <c r="AH58" s="371"/>
      <c r="AI58" s="371"/>
      <c r="AJ58" s="371"/>
      <c r="AK58" s="371"/>
      <c r="AL58" s="371"/>
      <c r="AM58" s="371"/>
      <c r="AN58" s="370">
        <f t="shared" si="0"/>
        <v>0</v>
      </c>
      <c r="AO58" s="371"/>
      <c r="AP58" s="371"/>
      <c r="AQ58" s="101" t="s">
        <v>91</v>
      </c>
      <c r="AR58" s="56"/>
      <c r="AS58" s="102">
        <v>0</v>
      </c>
      <c r="AT58" s="103">
        <f t="shared" si="1"/>
        <v>0</v>
      </c>
      <c r="AU58" s="104">
        <f>'201 - Povýsadbová péče'!P89</f>
        <v>0</v>
      </c>
      <c r="AV58" s="103">
        <f>'201 - Povýsadbová péče'!J35</f>
        <v>0</v>
      </c>
      <c r="AW58" s="103">
        <f>'201 - Povýsadbová péče'!J36</f>
        <v>0</v>
      </c>
      <c r="AX58" s="103">
        <f>'201 - Povýsadbová péče'!J37</f>
        <v>0</v>
      </c>
      <c r="AY58" s="103">
        <f>'201 - Povýsadbová péče'!J38</f>
        <v>0</v>
      </c>
      <c r="AZ58" s="103">
        <f>'201 - Povýsadbová péče'!F35</f>
        <v>0</v>
      </c>
      <c r="BA58" s="103">
        <f>'201 - Povýsadbová péče'!F36</f>
        <v>0</v>
      </c>
      <c r="BB58" s="103">
        <f>'201 - Povýsadbová péče'!F37</f>
        <v>0</v>
      </c>
      <c r="BC58" s="103">
        <f>'201 - Povýsadbová péče'!F38</f>
        <v>0</v>
      </c>
      <c r="BD58" s="105">
        <f>'201 - Povýsadbová péče'!F39</f>
        <v>0</v>
      </c>
      <c r="BT58" s="106" t="s">
        <v>87</v>
      </c>
      <c r="BV58" s="106" t="s">
        <v>79</v>
      </c>
      <c r="BW58" s="106" t="s">
        <v>95</v>
      </c>
      <c r="BX58" s="106" t="s">
        <v>90</v>
      </c>
      <c r="CL58" s="106" t="s">
        <v>19</v>
      </c>
    </row>
    <row r="59" spans="1:91" s="7" customFormat="1" ht="16.5" customHeight="1">
      <c r="A59" s="89" t="s">
        <v>81</v>
      </c>
      <c r="B59" s="90"/>
      <c r="C59" s="91"/>
      <c r="D59" s="367" t="s">
        <v>96</v>
      </c>
      <c r="E59" s="367"/>
      <c r="F59" s="367"/>
      <c r="G59" s="367"/>
      <c r="H59" s="367"/>
      <c r="I59" s="92"/>
      <c r="J59" s="367" t="s">
        <v>97</v>
      </c>
      <c r="K59" s="367"/>
      <c r="L59" s="367"/>
      <c r="M59" s="367"/>
      <c r="N59" s="367"/>
      <c r="O59" s="367"/>
      <c r="P59" s="367"/>
      <c r="Q59" s="367"/>
      <c r="R59" s="367"/>
      <c r="S59" s="367"/>
      <c r="T59" s="367"/>
      <c r="U59" s="367"/>
      <c r="V59" s="367"/>
      <c r="W59" s="367"/>
      <c r="X59" s="367"/>
      <c r="Y59" s="367"/>
      <c r="Z59" s="367"/>
      <c r="AA59" s="367"/>
      <c r="AB59" s="367"/>
      <c r="AC59" s="367"/>
      <c r="AD59" s="367"/>
      <c r="AE59" s="367"/>
      <c r="AF59" s="367"/>
      <c r="AG59" s="365">
        <f>'003 - Vedlejší náklady'!J30</f>
        <v>0</v>
      </c>
      <c r="AH59" s="366"/>
      <c r="AI59" s="366"/>
      <c r="AJ59" s="366"/>
      <c r="AK59" s="366"/>
      <c r="AL59" s="366"/>
      <c r="AM59" s="366"/>
      <c r="AN59" s="365">
        <f t="shared" si="0"/>
        <v>0</v>
      </c>
      <c r="AO59" s="366"/>
      <c r="AP59" s="366"/>
      <c r="AQ59" s="93" t="s">
        <v>98</v>
      </c>
      <c r="AR59" s="94"/>
      <c r="AS59" s="107">
        <v>0</v>
      </c>
      <c r="AT59" s="108">
        <f t="shared" si="1"/>
        <v>0</v>
      </c>
      <c r="AU59" s="109">
        <f>'003 - Vedlejší náklady'!P85</f>
        <v>0</v>
      </c>
      <c r="AV59" s="108">
        <f>'003 - Vedlejší náklady'!J33</f>
        <v>0</v>
      </c>
      <c r="AW59" s="108">
        <f>'003 - Vedlejší náklady'!J34</f>
        <v>0</v>
      </c>
      <c r="AX59" s="108">
        <f>'003 - Vedlejší náklady'!J35</f>
        <v>0</v>
      </c>
      <c r="AY59" s="108">
        <f>'003 - Vedlejší náklady'!J36</f>
        <v>0</v>
      </c>
      <c r="AZ59" s="108">
        <f>'003 - Vedlejší náklady'!F33</f>
        <v>0</v>
      </c>
      <c r="BA59" s="108">
        <f>'003 - Vedlejší náklady'!F34</f>
        <v>0</v>
      </c>
      <c r="BB59" s="108">
        <f>'003 - Vedlejší náklady'!F35</f>
        <v>0</v>
      </c>
      <c r="BC59" s="108">
        <f>'003 - Vedlejší náklady'!F36</f>
        <v>0</v>
      </c>
      <c r="BD59" s="110">
        <f>'003 - Vedlejší náklady'!F37</f>
        <v>0</v>
      </c>
      <c r="BT59" s="99" t="s">
        <v>85</v>
      </c>
      <c r="BV59" s="99" t="s">
        <v>79</v>
      </c>
      <c r="BW59" s="99" t="s">
        <v>99</v>
      </c>
      <c r="BX59" s="99" t="s">
        <v>5</v>
      </c>
      <c r="CL59" s="99" t="s">
        <v>19</v>
      </c>
      <c r="CM59" s="99" t="s">
        <v>87</v>
      </c>
    </row>
    <row r="60" spans="1:91" s="2" customFormat="1" ht="30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42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91" s="2" customFormat="1" ht="6.95" customHeight="1">
      <c r="A61" s="37"/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42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</sheetData>
  <sheetProtection algorithmName="SHA-512" hashValue="rvbnmp18c8O2Cu6i3YtlzflNowplugHk1a0x2GbAPdg1C7d1PELa9HEYk6J36y86+P1c82McT8ofD2jhjyw6gg==" saltValue="RHpV7VBjxSph1HOV3/2ABYRrsN6/796lY++42OcZbohphTFK9okGyfUNML9Ot8GO9pEYfMuoF7mrs9z+2k1/Vw==" spinCount="100000" sheet="1" objects="1" scenarios="1" formatColumns="0" formatRows="0"/>
  <mergeCells count="58">
    <mergeCell ref="AR2:BE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D56:H56"/>
    <mergeCell ref="J56:AF56"/>
    <mergeCell ref="AN56:AP56"/>
    <mergeCell ref="AG56:AM56"/>
    <mergeCell ref="K57:AF57"/>
    <mergeCell ref="AN57:AP57"/>
    <mergeCell ref="E57:I57"/>
    <mergeCell ref="AG57:AM57"/>
    <mergeCell ref="C52:G52"/>
    <mergeCell ref="AG52:AM52"/>
    <mergeCell ref="AN52:AP52"/>
    <mergeCell ref="I52:AF52"/>
    <mergeCell ref="AN55:AP55"/>
    <mergeCell ref="D55:H55"/>
    <mergeCell ref="J55:AF55"/>
    <mergeCell ref="AG55:AM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001 - Stavební práce'!C2" display="/"/>
    <hyperlink ref="A57" location="'002 - Vegetační úpravy'!C2" display="/"/>
    <hyperlink ref="A58" location="'201 - Povýsadbová péče'!C2" display="/"/>
    <hyperlink ref="A59" location="'003 - Vedlejší náklad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07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AT2" s="20" t="s">
        <v>86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87</v>
      </c>
    </row>
    <row r="4" spans="1:46" s="1" customFormat="1" ht="24.95" customHeight="1">
      <c r="B4" s="23"/>
      <c r="D4" s="113" t="s">
        <v>100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4" t="str">
        <f>'Rekapitulace stavby'!K6</f>
        <v>Tábor, ZŠ Zborovská - Návrh vegetačních úprav</v>
      </c>
      <c r="F7" s="395"/>
      <c r="G7" s="395"/>
      <c r="H7" s="395"/>
      <c r="L7" s="23"/>
    </row>
    <row r="8" spans="1:46" s="2" customFormat="1" ht="12" customHeight="1">
      <c r="A8" s="37"/>
      <c r="B8" s="42"/>
      <c r="C8" s="37"/>
      <c r="D8" s="115" t="s">
        <v>101</v>
      </c>
      <c r="E8" s="37"/>
      <c r="F8" s="37"/>
      <c r="G8" s="37"/>
      <c r="H8" s="37"/>
      <c r="I8" s="37"/>
      <c r="J8" s="37"/>
      <c r="K8" s="37"/>
      <c r="L8" s="116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6" t="s">
        <v>102</v>
      </c>
      <c r="F9" s="397"/>
      <c r="G9" s="397"/>
      <c r="H9" s="397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15" t="s">
        <v>18</v>
      </c>
      <c r="E11" s="37"/>
      <c r="F11" s="106" t="s">
        <v>19</v>
      </c>
      <c r="G11" s="37"/>
      <c r="H11" s="37"/>
      <c r="I11" s="115" t="s">
        <v>20</v>
      </c>
      <c r="J11" s="106" t="s">
        <v>19</v>
      </c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15" t="s">
        <v>21</v>
      </c>
      <c r="E12" s="37"/>
      <c r="F12" s="106" t="s">
        <v>22</v>
      </c>
      <c r="G12" s="37"/>
      <c r="H12" s="37"/>
      <c r="I12" s="115" t="s">
        <v>23</v>
      </c>
      <c r="J12" s="117" t="str">
        <f>'Rekapitulace stavby'!AN8</f>
        <v>16. 1. 2025</v>
      </c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25</v>
      </c>
      <c r="E14" s="37"/>
      <c r="F14" s="37"/>
      <c r="G14" s="37"/>
      <c r="H14" s="37"/>
      <c r="I14" s="115" t="s">
        <v>26</v>
      </c>
      <c r="J14" s="106" t="s">
        <v>27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06" t="s">
        <v>28</v>
      </c>
      <c r="F15" s="37"/>
      <c r="G15" s="37"/>
      <c r="H15" s="37"/>
      <c r="I15" s="115" t="s">
        <v>29</v>
      </c>
      <c r="J15" s="106" t="s">
        <v>30</v>
      </c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15" t="s">
        <v>31</v>
      </c>
      <c r="E17" s="37"/>
      <c r="F17" s="37"/>
      <c r="G17" s="37"/>
      <c r="H17" s="37"/>
      <c r="I17" s="115" t="s">
        <v>26</v>
      </c>
      <c r="J17" s="33" t="str">
        <f>'Rekapitulace stavby'!AN13</f>
        <v>Vyplň údaj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8" t="str">
        <f>'Rekapitulace stavby'!E14</f>
        <v>Vyplň údaj</v>
      </c>
      <c r="F18" s="399"/>
      <c r="G18" s="399"/>
      <c r="H18" s="399"/>
      <c r="I18" s="115" t="s">
        <v>29</v>
      </c>
      <c r="J18" s="33" t="str">
        <f>'Rekapitulace stavby'!AN14</f>
        <v>Vyplň údaj</v>
      </c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15" t="s">
        <v>33</v>
      </c>
      <c r="E20" s="37"/>
      <c r="F20" s="37"/>
      <c r="G20" s="37"/>
      <c r="H20" s="37"/>
      <c r="I20" s="115" t="s">
        <v>26</v>
      </c>
      <c r="J20" s="106" t="s">
        <v>34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06" t="s">
        <v>35</v>
      </c>
      <c r="F21" s="37"/>
      <c r="G21" s="37"/>
      <c r="H21" s="37"/>
      <c r="I21" s="115" t="s">
        <v>29</v>
      </c>
      <c r="J21" s="106" t="s">
        <v>36</v>
      </c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15" t="s">
        <v>38</v>
      </c>
      <c r="E23" s="37"/>
      <c r="F23" s="37"/>
      <c r="G23" s="37"/>
      <c r="H23" s="37"/>
      <c r="I23" s="115" t="s">
        <v>26</v>
      </c>
      <c r="J23" s="106" t="s">
        <v>39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06" t="s">
        <v>40</v>
      </c>
      <c r="F24" s="37"/>
      <c r="G24" s="37"/>
      <c r="H24" s="37"/>
      <c r="I24" s="115" t="s">
        <v>29</v>
      </c>
      <c r="J24" s="106" t="s">
        <v>19</v>
      </c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15" t="s">
        <v>41</v>
      </c>
      <c r="E26" s="37"/>
      <c r="F26" s="37"/>
      <c r="G26" s="37"/>
      <c r="H26" s="37"/>
      <c r="I26" s="37"/>
      <c r="J26" s="37"/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8"/>
      <c r="B27" s="119"/>
      <c r="C27" s="118"/>
      <c r="D27" s="118"/>
      <c r="E27" s="400" t="s">
        <v>19</v>
      </c>
      <c r="F27" s="400"/>
      <c r="G27" s="400"/>
      <c r="H27" s="400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21"/>
      <c r="E29" s="121"/>
      <c r="F29" s="121"/>
      <c r="G29" s="121"/>
      <c r="H29" s="121"/>
      <c r="I29" s="121"/>
      <c r="J29" s="121"/>
      <c r="K29" s="121"/>
      <c r="L29" s="11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22" t="s">
        <v>43</v>
      </c>
      <c r="E30" s="37"/>
      <c r="F30" s="37"/>
      <c r="G30" s="37"/>
      <c r="H30" s="37"/>
      <c r="I30" s="37"/>
      <c r="J30" s="123">
        <f>ROUND(J89, 2)</f>
        <v>0</v>
      </c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24" t="s">
        <v>45</v>
      </c>
      <c r="G32" s="37"/>
      <c r="H32" s="37"/>
      <c r="I32" s="124" t="s">
        <v>44</v>
      </c>
      <c r="J32" s="124" t="s">
        <v>46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25" t="s">
        <v>47</v>
      </c>
      <c r="E33" s="115" t="s">
        <v>48</v>
      </c>
      <c r="F33" s="126">
        <f>ROUND((SUM(BE89:BE406)),  2)</f>
        <v>0</v>
      </c>
      <c r="G33" s="37"/>
      <c r="H33" s="37"/>
      <c r="I33" s="127">
        <v>0.21</v>
      </c>
      <c r="J33" s="126">
        <f>ROUND(((SUM(BE89:BE406))*I33),  2)</f>
        <v>0</v>
      </c>
      <c r="K33" s="37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15" t="s">
        <v>49</v>
      </c>
      <c r="F34" s="126">
        <f>ROUND((SUM(BF89:BF406)),  2)</f>
        <v>0</v>
      </c>
      <c r="G34" s="37"/>
      <c r="H34" s="37"/>
      <c r="I34" s="127">
        <v>0.12</v>
      </c>
      <c r="J34" s="126">
        <f>ROUND(((SUM(BF89:BF406))*I34),  2)</f>
        <v>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15" t="s">
        <v>50</v>
      </c>
      <c r="F35" s="126">
        <f>ROUND((SUM(BG89:BG406)),  2)</f>
        <v>0</v>
      </c>
      <c r="G35" s="37"/>
      <c r="H35" s="37"/>
      <c r="I35" s="127">
        <v>0.21</v>
      </c>
      <c r="J35" s="126">
        <f>0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15" t="s">
        <v>51</v>
      </c>
      <c r="F36" s="126">
        <f>ROUND((SUM(BH89:BH406)),  2)</f>
        <v>0</v>
      </c>
      <c r="G36" s="37"/>
      <c r="H36" s="37"/>
      <c r="I36" s="127">
        <v>0.12</v>
      </c>
      <c r="J36" s="126">
        <f>0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52</v>
      </c>
      <c r="F37" s="126">
        <f>ROUND((SUM(BI89:BI406)),  2)</f>
        <v>0</v>
      </c>
      <c r="G37" s="37"/>
      <c r="H37" s="37"/>
      <c r="I37" s="127">
        <v>0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8"/>
      <c r="D39" s="129" t="s">
        <v>53</v>
      </c>
      <c r="E39" s="130"/>
      <c r="F39" s="130"/>
      <c r="G39" s="131" t="s">
        <v>54</v>
      </c>
      <c r="H39" s="132" t="s">
        <v>55</v>
      </c>
      <c r="I39" s="130"/>
      <c r="J39" s="133">
        <f>SUM(J30:J37)</f>
        <v>0</v>
      </c>
      <c r="K39" s="134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103</v>
      </c>
      <c r="D45" s="39"/>
      <c r="E45" s="39"/>
      <c r="F45" s="39"/>
      <c r="G45" s="39"/>
      <c r="H45" s="39"/>
      <c r="I45" s="39"/>
      <c r="J45" s="39"/>
      <c r="K45" s="39"/>
      <c r="L45" s="116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401" t="str">
        <f>E7</f>
        <v>Tábor, ZŠ Zborovská - Návrh vegetačních úprav</v>
      </c>
      <c r="F48" s="402"/>
      <c r="G48" s="402"/>
      <c r="H48" s="402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101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0" t="str">
        <f>E9</f>
        <v>001 - Stavební práce</v>
      </c>
      <c r="F50" s="403"/>
      <c r="G50" s="403"/>
      <c r="H50" s="403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1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k.ú. Tábor; parc.č. 1502/459</v>
      </c>
      <c r="G52" s="39"/>
      <c r="H52" s="39"/>
      <c r="I52" s="32" t="s">
        <v>23</v>
      </c>
      <c r="J52" s="62" t="str">
        <f>IF(J12="","",J12)</f>
        <v>16. 1. 2025</v>
      </c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MĚSTO TÁBOR</v>
      </c>
      <c r="G54" s="39"/>
      <c r="H54" s="39"/>
      <c r="I54" s="32" t="s">
        <v>33</v>
      </c>
      <c r="J54" s="35" t="str">
        <f>E21</f>
        <v>Ing. Pavel Hofman - Landeco atelier</v>
      </c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Pavel Vochozka</v>
      </c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9" t="s">
        <v>104</v>
      </c>
      <c r="D57" s="140"/>
      <c r="E57" s="140"/>
      <c r="F57" s="140"/>
      <c r="G57" s="140"/>
      <c r="H57" s="140"/>
      <c r="I57" s="140"/>
      <c r="J57" s="141" t="s">
        <v>105</v>
      </c>
      <c r="K57" s="140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42" t="s">
        <v>75</v>
      </c>
      <c r="D59" s="39"/>
      <c r="E59" s="39"/>
      <c r="F59" s="39"/>
      <c r="G59" s="39"/>
      <c r="H59" s="39"/>
      <c r="I59" s="39"/>
      <c r="J59" s="80">
        <f>J89</f>
        <v>0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106</v>
      </c>
    </row>
    <row r="60" spans="1:47" s="9" customFormat="1" ht="24.95" customHeight="1">
      <c r="B60" s="143"/>
      <c r="C60" s="144"/>
      <c r="D60" s="145" t="s">
        <v>107</v>
      </c>
      <c r="E60" s="146"/>
      <c r="F60" s="146"/>
      <c r="G60" s="146"/>
      <c r="H60" s="146"/>
      <c r="I60" s="146"/>
      <c r="J60" s="147">
        <f>J90</f>
        <v>0</v>
      </c>
      <c r="K60" s="144"/>
      <c r="L60" s="148"/>
    </row>
    <row r="61" spans="1:47" s="10" customFormat="1" ht="19.899999999999999" customHeight="1">
      <c r="B61" s="149"/>
      <c r="C61" s="100"/>
      <c r="D61" s="150" t="s">
        <v>108</v>
      </c>
      <c r="E61" s="151"/>
      <c r="F61" s="151"/>
      <c r="G61" s="151"/>
      <c r="H61" s="151"/>
      <c r="I61" s="151"/>
      <c r="J61" s="152">
        <f>J91</f>
        <v>0</v>
      </c>
      <c r="K61" s="100"/>
      <c r="L61" s="153"/>
    </row>
    <row r="62" spans="1:47" s="10" customFormat="1" ht="19.899999999999999" customHeight="1">
      <c r="B62" s="149"/>
      <c r="C62" s="100"/>
      <c r="D62" s="150" t="s">
        <v>109</v>
      </c>
      <c r="E62" s="151"/>
      <c r="F62" s="151"/>
      <c r="G62" s="151"/>
      <c r="H62" s="151"/>
      <c r="I62" s="151"/>
      <c r="J62" s="152">
        <f>J213</f>
        <v>0</v>
      </c>
      <c r="K62" s="100"/>
      <c r="L62" s="153"/>
    </row>
    <row r="63" spans="1:47" s="10" customFormat="1" ht="19.899999999999999" customHeight="1">
      <c r="B63" s="149"/>
      <c r="C63" s="100"/>
      <c r="D63" s="150" t="s">
        <v>110</v>
      </c>
      <c r="E63" s="151"/>
      <c r="F63" s="151"/>
      <c r="G63" s="151"/>
      <c r="H63" s="151"/>
      <c r="I63" s="151"/>
      <c r="J63" s="152">
        <f>J219</f>
        <v>0</v>
      </c>
      <c r="K63" s="100"/>
      <c r="L63" s="153"/>
    </row>
    <row r="64" spans="1:47" s="10" customFormat="1" ht="19.899999999999999" customHeight="1">
      <c r="B64" s="149"/>
      <c r="C64" s="100"/>
      <c r="D64" s="150" t="s">
        <v>111</v>
      </c>
      <c r="E64" s="151"/>
      <c r="F64" s="151"/>
      <c r="G64" s="151"/>
      <c r="H64" s="151"/>
      <c r="I64" s="151"/>
      <c r="J64" s="152">
        <f>J272</f>
        <v>0</v>
      </c>
      <c r="K64" s="100"/>
      <c r="L64" s="153"/>
    </row>
    <row r="65" spans="1:31" s="10" customFormat="1" ht="19.899999999999999" customHeight="1">
      <c r="B65" s="149"/>
      <c r="C65" s="100"/>
      <c r="D65" s="150" t="s">
        <v>112</v>
      </c>
      <c r="E65" s="151"/>
      <c r="F65" s="151"/>
      <c r="G65" s="151"/>
      <c r="H65" s="151"/>
      <c r="I65" s="151"/>
      <c r="J65" s="152">
        <f>J306</f>
        <v>0</v>
      </c>
      <c r="K65" s="100"/>
      <c r="L65" s="153"/>
    </row>
    <row r="66" spans="1:31" s="10" customFormat="1" ht="19.899999999999999" customHeight="1">
      <c r="B66" s="149"/>
      <c r="C66" s="100"/>
      <c r="D66" s="150" t="s">
        <v>113</v>
      </c>
      <c r="E66" s="151"/>
      <c r="F66" s="151"/>
      <c r="G66" s="151"/>
      <c r="H66" s="151"/>
      <c r="I66" s="151"/>
      <c r="J66" s="152">
        <f>J364</f>
        <v>0</v>
      </c>
      <c r="K66" s="100"/>
      <c r="L66" s="153"/>
    </row>
    <row r="67" spans="1:31" s="10" customFormat="1" ht="19.899999999999999" customHeight="1">
      <c r="B67" s="149"/>
      <c r="C67" s="100"/>
      <c r="D67" s="150" t="s">
        <v>114</v>
      </c>
      <c r="E67" s="151"/>
      <c r="F67" s="151"/>
      <c r="G67" s="151"/>
      <c r="H67" s="151"/>
      <c r="I67" s="151"/>
      <c r="J67" s="152">
        <f>J392</f>
        <v>0</v>
      </c>
      <c r="K67" s="100"/>
      <c r="L67" s="153"/>
    </row>
    <row r="68" spans="1:31" s="9" customFormat="1" ht="24.95" customHeight="1">
      <c r="B68" s="143"/>
      <c r="C68" s="144"/>
      <c r="D68" s="145" t="s">
        <v>115</v>
      </c>
      <c r="E68" s="146"/>
      <c r="F68" s="146"/>
      <c r="G68" s="146"/>
      <c r="H68" s="146"/>
      <c r="I68" s="146"/>
      <c r="J68" s="147">
        <f>J396</f>
        <v>0</v>
      </c>
      <c r="K68" s="144"/>
      <c r="L68" s="148"/>
    </row>
    <row r="69" spans="1:31" s="10" customFormat="1" ht="19.899999999999999" customHeight="1">
      <c r="B69" s="149"/>
      <c r="C69" s="100"/>
      <c r="D69" s="150" t="s">
        <v>116</v>
      </c>
      <c r="E69" s="151"/>
      <c r="F69" s="151"/>
      <c r="G69" s="151"/>
      <c r="H69" s="151"/>
      <c r="I69" s="151"/>
      <c r="J69" s="152">
        <f>J397</f>
        <v>0</v>
      </c>
      <c r="K69" s="100"/>
      <c r="L69" s="153"/>
    </row>
    <row r="70" spans="1:31" s="2" customFormat="1" ht="21.75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16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5" spans="1:31" s="2" customFormat="1" ht="6.95" customHeight="1">
      <c r="A75" s="37"/>
      <c r="B75" s="52"/>
      <c r="C75" s="53"/>
      <c r="D75" s="53"/>
      <c r="E75" s="53"/>
      <c r="F75" s="53"/>
      <c r="G75" s="53"/>
      <c r="H75" s="53"/>
      <c r="I75" s="53"/>
      <c r="J75" s="53"/>
      <c r="K75" s="53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24.95" customHeight="1">
      <c r="A76" s="37"/>
      <c r="B76" s="38"/>
      <c r="C76" s="26" t="s">
        <v>117</v>
      </c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16</v>
      </c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>
      <c r="A79" s="37"/>
      <c r="B79" s="38"/>
      <c r="C79" s="39"/>
      <c r="D79" s="39"/>
      <c r="E79" s="401" t="str">
        <f>E7</f>
        <v>Tábor, ZŠ Zborovská - Návrh vegetačních úprav</v>
      </c>
      <c r="F79" s="402"/>
      <c r="G79" s="402"/>
      <c r="H79" s="402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2" t="s">
        <v>101</v>
      </c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6.5" customHeight="1">
      <c r="A81" s="37"/>
      <c r="B81" s="38"/>
      <c r="C81" s="39"/>
      <c r="D81" s="39"/>
      <c r="E81" s="350" t="str">
        <f>E9</f>
        <v>001 - Stavební práce</v>
      </c>
      <c r="F81" s="403"/>
      <c r="G81" s="403"/>
      <c r="H81" s="403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2" customHeight="1">
      <c r="A83" s="37"/>
      <c r="B83" s="38"/>
      <c r="C83" s="32" t="s">
        <v>21</v>
      </c>
      <c r="D83" s="39"/>
      <c r="E83" s="39"/>
      <c r="F83" s="30" t="str">
        <f>F12</f>
        <v>k.ú. Tábor; parc.č. 1502/459</v>
      </c>
      <c r="G83" s="39"/>
      <c r="H83" s="39"/>
      <c r="I83" s="32" t="s">
        <v>23</v>
      </c>
      <c r="J83" s="62" t="str">
        <f>IF(J12="","",J12)</f>
        <v>16. 1. 2025</v>
      </c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6.9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25.7" customHeight="1">
      <c r="A85" s="37"/>
      <c r="B85" s="38"/>
      <c r="C85" s="32" t="s">
        <v>25</v>
      </c>
      <c r="D85" s="39"/>
      <c r="E85" s="39"/>
      <c r="F85" s="30" t="str">
        <f>E15</f>
        <v>MĚSTO TÁBOR</v>
      </c>
      <c r="G85" s="39"/>
      <c r="H85" s="39"/>
      <c r="I85" s="32" t="s">
        <v>33</v>
      </c>
      <c r="J85" s="35" t="str">
        <f>E21</f>
        <v>Ing. Pavel Hofman - Landeco atelier</v>
      </c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5.2" customHeight="1">
      <c r="A86" s="37"/>
      <c r="B86" s="38"/>
      <c r="C86" s="32" t="s">
        <v>31</v>
      </c>
      <c r="D86" s="39"/>
      <c r="E86" s="39"/>
      <c r="F86" s="30" t="str">
        <f>IF(E18="","",E18)</f>
        <v>Vyplň údaj</v>
      </c>
      <c r="G86" s="39"/>
      <c r="H86" s="39"/>
      <c r="I86" s="32" t="s">
        <v>38</v>
      </c>
      <c r="J86" s="35" t="str">
        <f>E24</f>
        <v>Ing. Pavel Vochozka</v>
      </c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10.35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11" customFormat="1" ht="29.25" customHeight="1">
      <c r="A88" s="154"/>
      <c r="B88" s="155"/>
      <c r="C88" s="156" t="s">
        <v>118</v>
      </c>
      <c r="D88" s="157" t="s">
        <v>62</v>
      </c>
      <c r="E88" s="157" t="s">
        <v>58</v>
      </c>
      <c r="F88" s="157" t="s">
        <v>59</v>
      </c>
      <c r="G88" s="157" t="s">
        <v>119</v>
      </c>
      <c r="H88" s="157" t="s">
        <v>120</v>
      </c>
      <c r="I88" s="157" t="s">
        <v>121</v>
      </c>
      <c r="J88" s="157" t="s">
        <v>105</v>
      </c>
      <c r="K88" s="158" t="s">
        <v>122</v>
      </c>
      <c r="L88" s="159"/>
      <c r="M88" s="71" t="s">
        <v>19</v>
      </c>
      <c r="N88" s="72" t="s">
        <v>47</v>
      </c>
      <c r="O88" s="72" t="s">
        <v>123</v>
      </c>
      <c r="P88" s="72" t="s">
        <v>124</v>
      </c>
      <c r="Q88" s="72" t="s">
        <v>125</v>
      </c>
      <c r="R88" s="72" t="s">
        <v>126</v>
      </c>
      <c r="S88" s="72" t="s">
        <v>127</v>
      </c>
      <c r="T88" s="73" t="s">
        <v>128</v>
      </c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</row>
    <row r="89" spans="1:65" s="2" customFormat="1" ht="22.9" customHeight="1">
      <c r="A89" s="37"/>
      <c r="B89" s="38"/>
      <c r="C89" s="78" t="s">
        <v>129</v>
      </c>
      <c r="D89" s="39"/>
      <c r="E89" s="39"/>
      <c r="F89" s="39"/>
      <c r="G89" s="39"/>
      <c r="H89" s="39"/>
      <c r="I89" s="39"/>
      <c r="J89" s="160">
        <f>BK89</f>
        <v>0</v>
      </c>
      <c r="K89" s="39"/>
      <c r="L89" s="42"/>
      <c r="M89" s="74"/>
      <c r="N89" s="161"/>
      <c r="O89" s="75"/>
      <c r="P89" s="162">
        <f>P90+P396</f>
        <v>0</v>
      </c>
      <c r="Q89" s="75"/>
      <c r="R89" s="162">
        <f>R90+R396</f>
        <v>161.10714340000004</v>
      </c>
      <c r="S89" s="75"/>
      <c r="T89" s="163">
        <f>T90+T396</f>
        <v>110.94099999999999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20" t="s">
        <v>76</v>
      </c>
      <c r="AU89" s="20" t="s">
        <v>106</v>
      </c>
      <c r="BK89" s="164">
        <f>BK90+BK396</f>
        <v>0</v>
      </c>
    </row>
    <row r="90" spans="1:65" s="12" customFormat="1" ht="25.9" customHeight="1">
      <c r="B90" s="165"/>
      <c r="C90" s="166"/>
      <c r="D90" s="167" t="s">
        <v>76</v>
      </c>
      <c r="E90" s="168" t="s">
        <v>130</v>
      </c>
      <c r="F90" s="168" t="s">
        <v>131</v>
      </c>
      <c r="G90" s="166"/>
      <c r="H90" s="166"/>
      <c r="I90" s="169"/>
      <c r="J90" s="170">
        <f>BK90</f>
        <v>0</v>
      </c>
      <c r="K90" s="166"/>
      <c r="L90" s="171"/>
      <c r="M90" s="172"/>
      <c r="N90" s="173"/>
      <c r="O90" s="173"/>
      <c r="P90" s="174">
        <f>P91+P213+P219+P272+P306+P364+P392</f>
        <v>0</v>
      </c>
      <c r="Q90" s="173"/>
      <c r="R90" s="174">
        <f>R91+R213+R219+R272+R306+R364+R392</f>
        <v>161.10714340000004</v>
      </c>
      <c r="S90" s="173"/>
      <c r="T90" s="175">
        <f>T91+T213+T219+T272+T306+T364+T392</f>
        <v>110.94099999999999</v>
      </c>
      <c r="AR90" s="176" t="s">
        <v>85</v>
      </c>
      <c r="AT90" s="177" t="s">
        <v>76</v>
      </c>
      <c r="AU90" s="177" t="s">
        <v>77</v>
      </c>
      <c r="AY90" s="176" t="s">
        <v>132</v>
      </c>
      <c r="BK90" s="178">
        <f>BK91+BK213+BK219+BK272+BK306+BK364+BK392</f>
        <v>0</v>
      </c>
    </row>
    <row r="91" spans="1:65" s="12" customFormat="1" ht="22.9" customHeight="1">
      <c r="B91" s="165"/>
      <c r="C91" s="166"/>
      <c r="D91" s="167" t="s">
        <v>76</v>
      </c>
      <c r="E91" s="179" t="s">
        <v>85</v>
      </c>
      <c r="F91" s="179" t="s">
        <v>133</v>
      </c>
      <c r="G91" s="166"/>
      <c r="H91" s="166"/>
      <c r="I91" s="169"/>
      <c r="J91" s="180">
        <f>BK91</f>
        <v>0</v>
      </c>
      <c r="K91" s="166"/>
      <c r="L91" s="171"/>
      <c r="M91" s="172"/>
      <c r="N91" s="173"/>
      <c r="O91" s="173"/>
      <c r="P91" s="174">
        <f>SUM(P92:P212)</f>
        <v>0</v>
      </c>
      <c r="Q91" s="173"/>
      <c r="R91" s="174">
        <f>SUM(R92:R212)</f>
        <v>4.25</v>
      </c>
      <c r="S91" s="173"/>
      <c r="T91" s="175">
        <f>SUM(T92:T212)</f>
        <v>109.91199999999999</v>
      </c>
      <c r="AR91" s="176" t="s">
        <v>85</v>
      </c>
      <c r="AT91" s="177" t="s">
        <v>76</v>
      </c>
      <c r="AU91" s="177" t="s">
        <v>85</v>
      </c>
      <c r="AY91" s="176" t="s">
        <v>132</v>
      </c>
      <c r="BK91" s="178">
        <f>SUM(BK92:BK212)</f>
        <v>0</v>
      </c>
    </row>
    <row r="92" spans="1:65" s="2" customFormat="1" ht="24.2" customHeight="1">
      <c r="A92" s="37"/>
      <c r="B92" s="38"/>
      <c r="C92" s="181" t="s">
        <v>85</v>
      </c>
      <c r="D92" s="181" t="s">
        <v>134</v>
      </c>
      <c r="E92" s="182" t="s">
        <v>135</v>
      </c>
      <c r="F92" s="183" t="s">
        <v>136</v>
      </c>
      <c r="G92" s="184" t="s">
        <v>137</v>
      </c>
      <c r="H92" s="185">
        <v>25.6</v>
      </c>
      <c r="I92" s="186"/>
      <c r="J92" s="187">
        <f>ROUND(I92*H92,2)</f>
        <v>0</v>
      </c>
      <c r="K92" s="183" t="s">
        <v>138</v>
      </c>
      <c r="L92" s="42"/>
      <c r="M92" s="188" t="s">
        <v>19</v>
      </c>
      <c r="N92" s="189" t="s">
        <v>48</v>
      </c>
      <c r="O92" s="67"/>
      <c r="P92" s="190">
        <f>O92*H92</f>
        <v>0</v>
      </c>
      <c r="Q92" s="190">
        <v>0</v>
      </c>
      <c r="R92" s="190">
        <f>Q92*H92</f>
        <v>0</v>
      </c>
      <c r="S92" s="190">
        <v>0.255</v>
      </c>
      <c r="T92" s="191">
        <f>S92*H92</f>
        <v>6.5280000000000005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92" t="s">
        <v>139</v>
      </c>
      <c r="AT92" s="192" t="s">
        <v>134</v>
      </c>
      <c r="AU92" s="192" t="s">
        <v>87</v>
      </c>
      <c r="AY92" s="20" t="s">
        <v>132</v>
      </c>
      <c r="BE92" s="193">
        <f>IF(N92="základní",J92,0)</f>
        <v>0</v>
      </c>
      <c r="BF92" s="193">
        <f>IF(N92="snížená",J92,0)</f>
        <v>0</v>
      </c>
      <c r="BG92" s="193">
        <f>IF(N92="zákl. přenesená",J92,0)</f>
        <v>0</v>
      </c>
      <c r="BH92" s="193">
        <f>IF(N92="sníž. přenesená",J92,0)</f>
        <v>0</v>
      </c>
      <c r="BI92" s="193">
        <f>IF(N92="nulová",J92,0)</f>
        <v>0</v>
      </c>
      <c r="BJ92" s="20" t="s">
        <v>85</v>
      </c>
      <c r="BK92" s="193">
        <f>ROUND(I92*H92,2)</f>
        <v>0</v>
      </c>
      <c r="BL92" s="20" t="s">
        <v>139</v>
      </c>
      <c r="BM92" s="192" t="s">
        <v>140</v>
      </c>
    </row>
    <row r="93" spans="1:65" s="2" customFormat="1" ht="48.75">
      <c r="A93" s="37"/>
      <c r="B93" s="38"/>
      <c r="C93" s="39"/>
      <c r="D93" s="194" t="s">
        <v>141</v>
      </c>
      <c r="E93" s="39"/>
      <c r="F93" s="195" t="s">
        <v>142</v>
      </c>
      <c r="G93" s="39"/>
      <c r="H93" s="39"/>
      <c r="I93" s="196"/>
      <c r="J93" s="39"/>
      <c r="K93" s="39"/>
      <c r="L93" s="42"/>
      <c r="M93" s="197"/>
      <c r="N93" s="198"/>
      <c r="O93" s="67"/>
      <c r="P93" s="67"/>
      <c r="Q93" s="67"/>
      <c r="R93" s="67"/>
      <c r="S93" s="67"/>
      <c r="T93" s="68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20" t="s">
        <v>141</v>
      </c>
      <c r="AU93" s="20" t="s">
        <v>87</v>
      </c>
    </row>
    <row r="94" spans="1:65" s="2" customFormat="1" ht="11.25">
      <c r="A94" s="37"/>
      <c r="B94" s="38"/>
      <c r="C94" s="39"/>
      <c r="D94" s="199" t="s">
        <v>143</v>
      </c>
      <c r="E94" s="39"/>
      <c r="F94" s="200" t="s">
        <v>144</v>
      </c>
      <c r="G94" s="39"/>
      <c r="H94" s="39"/>
      <c r="I94" s="196"/>
      <c r="J94" s="39"/>
      <c r="K94" s="39"/>
      <c r="L94" s="42"/>
      <c r="M94" s="197"/>
      <c r="N94" s="198"/>
      <c r="O94" s="67"/>
      <c r="P94" s="67"/>
      <c r="Q94" s="67"/>
      <c r="R94" s="67"/>
      <c r="S94" s="67"/>
      <c r="T94" s="68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20" t="s">
        <v>143</v>
      </c>
      <c r="AU94" s="20" t="s">
        <v>87</v>
      </c>
    </row>
    <row r="95" spans="1:65" s="13" customFormat="1" ht="22.5">
      <c r="B95" s="201"/>
      <c r="C95" s="202"/>
      <c r="D95" s="194" t="s">
        <v>145</v>
      </c>
      <c r="E95" s="203" t="s">
        <v>19</v>
      </c>
      <c r="F95" s="204" t="s">
        <v>146</v>
      </c>
      <c r="G95" s="202"/>
      <c r="H95" s="203" t="s">
        <v>19</v>
      </c>
      <c r="I95" s="205"/>
      <c r="J95" s="202"/>
      <c r="K95" s="202"/>
      <c r="L95" s="206"/>
      <c r="M95" s="207"/>
      <c r="N95" s="208"/>
      <c r="O95" s="208"/>
      <c r="P95" s="208"/>
      <c r="Q95" s="208"/>
      <c r="R95" s="208"/>
      <c r="S95" s="208"/>
      <c r="T95" s="209"/>
      <c r="AT95" s="210" t="s">
        <v>145</v>
      </c>
      <c r="AU95" s="210" t="s">
        <v>87</v>
      </c>
      <c r="AV95" s="13" t="s">
        <v>85</v>
      </c>
      <c r="AW95" s="13" t="s">
        <v>37</v>
      </c>
      <c r="AX95" s="13" t="s">
        <v>77</v>
      </c>
      <c r="AY95" s="210" t="s">
        <v>132</v>
      </c>
    </row>
    <row r="96" spans="1:65" s="13" customFormat="1" ht="11.25">
      <c r="B96" s="201"/>
      <c r="C96" s="202"/>
      <c r="D96" s="194" t="s">
        <v>145</v>
      </c>
      <c r="E96" s="203" t="s">
        <v>19</v>
      </c>
      <c r="F96" s="204" t="s">
        <v>147</v>
      </c>
      <c r="G96" s="202"/>
      <c r="H96" s="203" t="s">
        <v>19</v>
      </c>
      <c r="I96" s="205"/>
      <c r="J96" s="202"/>
      <c r="K96" s="202"/>
      <c r="L96" s="206"/>
      <c r="M96" s="207"/>
      <c r="N96" s="208"/>
      <c r="O96" s="208"/>
      <c r="P96" s="208"/>
      <c r="Q96" s="208"/>
      <c r="R96" s="208"/>
      <c r="S96" s="208"/>
      <c r="T96" s="209"/>
      <c r="AT96" s="210" t="s">
        <v>145</v>
      </c>
      <c r="AU96" s="210" t="s">
        <v>87</v>
      </c>
      <c r="AV96" s="13" t="s">
        <v>85</v>
      </c>
      <c r="AW96" s="13" t="s">
        <v>37</v>
      </c>
      <c r="AX96" s="13" t="s">
        <v>77</v>
      </c>
      <c r="AY96" s="210" t="s">
        <v>132</v>
      </c>
    </row>
    <row r="97" spans="1:65" s="14" customFormat="1" ht="11.25">
      <c r="B97" s="211"/>
      <c r="C97" s="212"/>
      <c r="D97" s="194" t="s">
        <v>145</v>
      </c>
      <c r="E97" s="213" t="s">
        <v>19</v>
      </c>
      <c r="F97" s="214" t="s">
        <v>148</v>
      </c>
      <c r="G97" s="212"/>
      <c r="H97" s="215">
        <v>19.2</v>
      </c>
      <c r="I97" s="216"/>
      <c r="J97" s="212"/>
      <c r="K97" s="212"/>
      <c r="L97" s="217"/>
      <c r="M97" s="218"/>
      <c r="N97" s="219"/>
      <c r="O97" s="219"/>
      <c r="P97" s="219"/>
      <c r="Q97" s="219"/>
      <c r="R97" s="219"/>
      <c r="S97" s="219"/>
      <c r="T97" s="220"/>
      <c r="AT97" s="221" t="s">
        <v>145</v>
      </c>
      <c r="AU97" s="221" t="s">
        <v>87</v>
      </c>
      <c r="AV97" s="14" t="s">
        <v>87</v>
      </c>
      <c r="AW97" s="14" t="s">
        <v>37</v>
      </c>
      <c r="AX97" s="14" t="s">
        <v>77</v>
      </c>
      <c r="AY97" s="221" t="s">
        <v>132</v>
      </c>
    </row>
    <row r="98" spans="1:65" s="13" customFormat="1" ht="11.25">
      <c r="B98" s="201"/>
      <c r="C98" s="202"/>
      <c r="D98" s="194" t="s">
        <v>145</v>
      </c>
      <c r="E98" s="203" t="s">
        <v>19</v>
      </c>
      <c r="F98" s="204" t="s">
        <v>149</v>
      </c>
      <c r="G98" s="202"/>
      <c r="H98" s="203" t="s">
        <v>19</v>
      </c>
      <c r="I98" s="205"/>
      <c r="J98" s="202"/>
      <c r="K98" s="202"/>
      <c r="L98" s="206"/>
      <c r="M98" s="207"/>
      <c r="N98" s="208"/>
      <c r="O98" s="208"/>
      <c r="P98" s="208"/>
      <c r="Q98" s="208"/>
      <c r="R98" s="208"/>
      <c r="S98" s="208"/>
      <c r="T98" s="209"/>
      <c r="AT98" s="210" t="s">
        <v>145</v>
      </c>
      <c r="AU98" s="210" t="s">
        <v>87</v>
      </c>
      <c r="AV98" s="13" t="s">
        <v>85</v>
      </c>
      <c r="AW98" s="13" t="s">
        <v>37</v>
      </c>
      <c r="AX98" s="13" t="s">
        <v>77</v>
      </c>
      <c r="AY98" s="210" t="s">
        <v>132</v>
      </c>
    </row>
    <row r="99" spans="1:65" s="14" customFormat="1" ht="11.25">
      <c r="B99" s="211"/>
      <c r="C99" s="212"/>
      <c r="D99" s="194" t="s">
        <v>145</v>
      </c>
      <c r="E99" s="213" t="s">
        <v>19</v>
      </c>
      <c r="F99" s="214" t="s">
        <v>150</v>
      </c>
      <c r="G99" s="212"/>
      <c r="H99" s="215">
        <v>6.4</v>
      </c>
      <c r="I99" s="216"/>
      <c r="J99" s="212"/>
      <c r="K99" s="212"/>
      <c r="L99" s="217"/>
      <c r="M99" s="218"/>
      <c r="N99" s="219"/>
      <c r="O99" s="219"/>
      <c r="P99" s="219"/>
      <c r="Q99" s="219"/>
      <c r="R99" s="219"/>
      <c r="S99" s="219"/>
      <c r="T99" s="220"/>
      <c r="AT99" s="221" t="s">
        <v>145</v>
      </c>
      <c r="AU99" s="221" t="s">
        <v>87</v>
      </c>
      <c r="AV99" s="14" t="s">
        <v>87</v>
      </c>
      <c r="AW99" s="14" t="s">
        <v>37</v>
      </c>
      <c r="AX99" s="14" t="s">
        <v>77</v>
      </c>
      <c r="AY99" s="221" t="s">
        <v>132</v>
      </c>
    </row>
    <row r="100" spans="1:65" s="15" customFormat="1" ht="11.25">
      <c r="B100" s="222"/>
      <c r="C100" s="223"/>
      <c r="D100" s="194" t="s">
        <v>145</v>
      </c>
      <c r="E100" s="224" t="s">
        <v>19</v>
      </c>
      <c r="F100" s="225" t="s">
        <v>151</v>
      </c>
      <c r="G100" s="223"/>
      <c r="H100" s="226">
        <v>25.6</v>
      </c>
      <c r="I100" s="227"/>
      <c r="J100" s="223"/>
      <c r="K100" s="223"/>
      <c r="L100" s="228"/>
      <c r="M100" s="229"/>
      <c r="N100" s="230"/>
      <c r="O100" s="230"/>
      <c r="P100" s="230"/>
      <c r="Q100" s="230"/>
      <c r="R100" s="230"/>
      <c r="S100" s="230"/>
      <c r="T100" s="231"/>
      <c r="AT100" s="232" t="s">
        <v>145</v>
      </c>
      <c r="AU100" s="232" t="s">
        <v>87</v>
      </c>
      <c r="AV100" s="15" t="s">
        <v>139</v>
      </c>
      <c r="AW100" s="15" t="s">
        <v>37</v>
      </c>
      <c r="AX100" s="15" t="s">
        <v>85</v>
      </c>
      <c r="AY100" s="232" t="s">
        <v>132</v>
      </c>
    </row>
    <row r="101" spans="1:65" s="2" customFormat="1" ht="24.2" customHeight="1">
      <c r="A101" s="37"/>
      <c r="B101" s="38"/>
      <c r="C101" s="181" t="s">
        <v>87</v>
      </c>
      <c r="D101" s="181" t="s">
        <v>134</v>
      </c>
      <c r="E101" s="182" t="s">
        <v>152</v>
      </c>
      <c r="F101" s="183" t="s">
        <v>153</v>
      </c>
      <c r="G101" s="184" t="s">
        <v>137</v>
      </c>
      <c r="H101" s="185">
        <v>131.6</v>
      </c>
      <c r="I101" s="186"/>
      <c r="J101" s="187">
        <f>ROUND(I101*H101,2)</f>
        <v>0</v>
      </c>
      <c r="K101" s="183" t="s">
        <v>138</v>
      </c>
      <c r="L101" s="42"/>
      <c r="M101" s="188" t="s">
        <v>19</v>
      </c>
      <c r="N101" s="189" t="s">
        <v>48</v>
      </c>
      <c r="O101" s="67"/>
      <c r="P101" s="190">
        <f>O101*H101</f>
        <v>0</v>
      </c>
      <c r="Q101" s="190">
        <v>0</v>
      </c>
      <c r="R101" s="190">
        <f>Q101*H101</f>
        <v>0</v>
      </c>
      <c r="S101" s="190">
        <v>0.26</v>
      </c>
      <c r="T101" s="191">
        <f>S101*H101</f>
        <v>34.216000000000001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92" t="s">
        <v>139</v>
      </c>
      <c r="AT101" s="192" t="s">
        <v>134</v>
      </c>
      <c r="AU101" s="192" t="s">
        <v>87</v>
      </c>
      <c r="AY101" s="20" t="s">
        <v>132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0" t="s">
        <v>85</v>
      </c>
      <c r="BK101" s="193">
        <f>ROUND(I101*H101,2)</f>
        <v>0</v>
      </c>
      <c r="BL101" s="20" t="s">
        <v>139</v>
      </c>
      <c r="BM101" s="192" t="s">
        <v>154</v>
      </c>
    </row>
    <row r="102" spans="1:65" s="2" customFormat="1" ht="39">
      <c r="A102" s="37"/>
      <c r="B102" s="38"/>
      <c r="C102" s="39"/>
      <c r="D102" s="194" t="s">
        <v>141</v>
      </c>
      <c r="E102" s="39"/>
      <c r="F102" s="195" t="s">
        <v>155</v>
      </c>
      <c r="G102" s="39"/>
      <c r="H102" s="39"/>
      <c r="I102" s="196"/>
      <c r="J102" s="39"/>
      <c r="K102" s="39"/>
      <c r="L102" s="42"/>
      <c r="M102" s="197"/>
      <c r="N102" s="198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141</v>
      </c>
      <c r="AU102" s="20" t="s">
        <v>87</v>
      </c>
    </row>
    <row r="103" spans="1:65" s="2" customFormat="1" ht="11.25">
      <c r="A103" s="37"/>
      <c r="B103" s="38"/>
      <c r="C103" s="39"/>
      <c r="D103" s="199" t="s">
        <v>143</v>
      </c>
      <c r="E103" s="39"/>
      <c r="F103" s="200" t="s">
        <v>156</v>
      </c>
      <c r="G103" s="39"/>
      <c r="H103" s="39"/>
      <c r="I103" s="196"/>
      <c r="J103" s="39"/>
      <c r="K103" s="39"/>
      <c r="L103" s="42"/>
      <c r="M103" s="197"/>
      <c r="N103" s="198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143</v>
      </c>
      <c r="AU103" s="20" t="s">
        <v>87</v>
      </c>
    </row>
    <row r="104" spans="1:65" s="13" customFormat="1" ht="11.25">
      <c r="B104" s="201"/>
      <c r="C104" s="202"/>
      <c r="D104" s="194" t="s">
        <v>145</v>
      </c>
      <c r="E104" s="203" t="s">
        <v>19</v>
      </c>
      <c r="F104" s="204" t="s">
        <v>157</v>
      </c>
      <c r="G104" s="202"/>
      <c r="H104" s="203" t="s">
        <v>19</v>
      </c>
      <c r="I104" s="205"/>
      <c r="J104" s="202"/>
      <c r="K104" s="202"/>
      <c r="L104" s="206"/>
      <c r="M104" s="207"/>
      <c r="N104" s="208"/>
      <c r="O104" s="208"/>
      <c r="P104" s="208"/>
      <c r="Q104" s="208"/>
      <c r="R104" s="208"/>
      <c r="S104" s="208"/>
      <c r="T104" s="209"/>
      <c r="AT104" s="210" t="s">
        <v>145</v>
      </c>
      <c r="AU104" s="210" t="s">
        <v>87</v>
      </c>
      <c r="AV104" s="13" t="s">
        <v>85</v>
      </c>
      <c r="AW104" s="13" t="s">
        <v>37</v>
      </c>
      <c r="AX104" s="13" t="s">
        <v>77</v>
      </c>
      <c r="AY104" s="210" t="s">
        <v>132</v>
      </c>
    </row>
    <row r="105" spans="1:65" s="13" customFormat="1" ht="11.25">
      <c r="B105" s="201"/>
      <c r="C105" s="202"/>
      <c r="D105" s="194" t="s">
        <v>145</v>
      </c>
      <c r="E105" s="203" t="s">
        <v>19</v>
      </c>
      <c r="F105" s="204" t="s">
        <v>147</v>
      </c>
      <c r="G105" s="202"/>
      <c r="H105" s="203" t="s">
        <v>19</v>
      </c>
      <c r="I105" s="205"/>
      <c r="J105" s="202"/>
      <c r="K105" s="202"/>
      <c r="L105" s="206"/>
      <c r="M105" s="207"/>
      <c r="N105" s="208"/>
      <c r="O105" s="208"/>
      <c r="P105" s="208"/>
      <c r="Q105" s="208"/>
      <c r="R105" s="208"/>
      <c r="S105" s="208"/>
      <c r="T105" s="209"/>
      <c r="AT105" s="210" t="s">
        <v>145</v>
      </c>
      <c r="AU105" s="210" t="s">
        <v>87</v>
      </c>
      <c r="AV105" s="13" t="s">
        <v>85</v>
      </c>
      <c r="AW105" s="13" t="s">
        <v>37</v>
      </c>
      <c r="AX105" s="13" t="s">
        <v>77</v>
      </c>
      <c r="AY105" s="210" t="s">
        <v>132</v>
      </c>
    </row>
    <row r="106" spans="1:65" s="14" customFormat="1" ht="11.25">
      <c r="B106" s="211"/>
      <c r="C106" s="212"/>
      <c r="D106" s="194" t="s">
        <v>145</v>
      </c>
      <c r="E106" s="213" t="s">
        <v>19</v>
      </c>
      <c r="F106" s="214" t="s">
        <v>158</v>
      </c>
      <c r="G106" s="212"/>
      <c r="H106" s="215">
        <v>129.22</v>
      </c>
      <c r="I106" s="216"/>
      <c r="J106" s="212"/>
      <c r="K106" s="212"/>
      <c r="L106" s="217"/>
      <c r="M106" s="218"/>
      <c r="N106" s="219"/>
      <c r="O106" s="219"/>
      <c r="P106" s="219"/>
      <c r="Q106" s="219"/>
      <c r="R106" s="219"/>
      <c r="S106" s="219"/>
      <c r="T106" s="220"/>
      <c r="AT106" s="221" t="s">
        <v>145</v>
      </c>
      <c r="AU106" s="221" t="s">
        <v>87</v>
      </c>
      <c r="AV106" s="14" t="s">
        <v>87</v>
      </c>
      <c r="AW106" s="14" t="s">
        <v>37</v>
      </c>
      <c r="AX106" s="14" t="s">
        <v>77</v>
      </c>
      <c r="AY106" s="221" t="s">
        <v>132</v>
      </c>
    </row>
    <row r="107" spans="1:65" s="14" customFormat="1" ht="11.25">
      <c r="B107" s="211"/>
      <c r="C107" s="212"/>
      <c r="D107" s="194" t="s">
        <v>145</v>
      </c>
      <c r="E107" s="213" t="s">
        <v>19</v>
      </c>
      <c r="F107" s="214" t="s">
        <v>159</v>
      </c>
      <c r="G107" s="212"/>
      <c r="H107" s="215">
        <v>-19.2</v>
      </c>
      <c r="I107" s="216"/>
      <c r="J107" s="212"/>
      <c r="K107" s="212"/>
      <c r="L107" s="217"/>
      <c r="M107" s="218"/>
      <c r="N107" s="219"/>
      <c r="O107" s="219"/>
      <c r="P107" s="219"/>
      <c r="Q107" s="219"/>
      <c r="R107" s="219"/>
      <c r="S107" s="219"/>
      <c r="T107" s="220"/>
      <c r="AT107" s="221" t="s">
        <v>145</v>
      </c>
      <c r="AU107" s="221" t="s">
        <v>87</v>
      </c>
      <c r="AV107" s="14" t="s">
        <v>87</v>
      </c>
      <c r="AW107" s="14" t="s">
        <v>37</v>
      </c>
      <c r="AX107" s="14" t="s">
        <v>77</v>
      </c>
      <c r="AY107" s="221" t="s">
        <v>132</v>
      </c>
    </row>
    <row r="108" spans="1:65" s="13" customFormat="1" ht="11.25">
      <c r="B108" s="201"/>
      <c r="C108" s="202"/>
      <c r="D108" s="194" t="s">
        <v>145</v>
      </c>
      <c r="E108" s="203" t="s">
        <v>19</v>
      </c>
      <c r="F108" s="204" t="s">
        <v>149</v>
      </c>
      <c r="G108" s="202"/>
      <c r="H108" s="203" t="s">
        <v>19</v>
      </c>
      <c r="I108" s="205"/>
      <c r="J108" s="202"/>
      <c r="K108" s="202"/>
      <c r="L108" s="206"/>
      <c r="M108" s="207"/>
      <c r="N108" s="208"/>
      <c r="O108" s="208"/>
      <c r="P108" s="208"/>
      <c r="Q108" s="208"/>
      <c r="R108" s="208"/>
      <c r="S108" s="208"/>
      <c r="T108" s="209"/>
      <c r="AT108" s="210" t="s">
        <v>145</v>
      </c>
      <c r="AU108" s="210" t="s">
        <v>87</v>
      </c>
      <c r="AV108" s="13" t="s">
        <v>85</v>
      </c>
      <c r="AW108" s="13" t="s">
        <v>37</v>
      </c>
      <c r="AX108" s="13" t="s">
        <v>77</v>
      </c>
      <c r="AY108" s="210" t="s">
        <v>132</v>
      </c>
    </row>
    <row r="109" spans="1:65" s="14" customFormat="1" ht="11.25">
      <c r="B109" s="211"/>
      <c r="C109" s="212"/>
      <c r="D109" s="194" t="s">
        <v>145</v>
      </c>
      <c r="E109" s="213" t="s">
        <v>19</v>
      </c>
      <c r="F109" s="214" t="s">
        <v>160</v>
      </c>
      <c r="G109" s="212"/>
      <c r="H109" s="215">
        <v>14.72</v>
      </c>
      <c r="I109" s="216"/>
      <c r="J109" s="212"/>
      <c r="K109" s="212"/>
      <c r="L109" s="217"/>
      <c r="M109" s="218"/>
      <c r="N109" s="219"/>
      <c r="O109" s="219"/>
      <c r="P109" s="219"/>
      <c r="Q109" s="219"/>
      <c r="R109" s="219"/>
      <c r="S109" s="219"/>
      <c r="T109" s="220"/>
      <c r="AT109" s="221" t="s">
        <v>145</v>
      </c>
      <c r="AU109" s="221" t="s">
        <v>87</v>
      </c>
      <c r="AV109" s="14" t="s">
        <v>87</v>
      </c>
      <c r="AW109" s="14" t="s">
        <v>37</v>
      </c>
      <c r="AX109" s="14" t="s">
        <v>77</v>
      </c>
      <c r="AY109" s="221" t="s">
        <v>132</v>
      </c>
    </row>
    <row r="110" spans="1:65" s="14" customFormat="1" ht="11.25">
      <c r="B110" s="211"/>
      <c r="C110" s="212"/>
      <c r="D110" s="194" t="s">
        <v>145</v>
      </c>
      <c r="E110" s="213" t="s">
        <v>19</v>
      </c>
      <c r="F110" s="214" t="s">
        <v>161</v>
      </c>
      <c r="G110" s="212"/>
      <c r="H110" s="215">
        <v>-2.56</v>
      </c>
      <c r="I110" s="216"/>
      <c r="J110" s="212"/>
      <c r="K110" s="212"/>
      <c r="L110" s="217"/>
      <c r="M110" s="218"/>
      <c r="N110" s="219"/>
      <c r="O110" s="219"/>
      <c r="P110" s="219"/>
      <c r="Q110" s="219"/>
      <c r="R110" s="219"/>
      <c r="S110" s="219"/>
      <c r="T110" s="220"/>
      <c r="AT110" s="221" t="s">
        <v>145</v>
      </c>
      <c r="AU110" s="221" t="s">
        <v>87</v>
      </c>
      <c r="AV110" s="14" t="s">
        <v>87</v>
      </c>
      <c r="AW110" s="14" t="s">
        <v>37</v>
      </c>
      <c r="AX110" s="14" t="s">
        <v>77</v>
      </c>
      <c r="AY110" s="221" t="s">
        <v>132</v>
      </c>
    </row>
    <row r="111" spans="1:65" s="13" customFormat="1" ht="11.25">
      <c r="B111" s="201"/>
      <c r="C111" s="202"/>
      <c r="D111" s="194" t="s">
        <v>145</v>
      </c>
      <c r="E111" s="203" t="s">
        <v>19</v>
      </c>
      <c r="F111" s="204" t="s">
        <v>162</v>
      </c>
      <c r="G111" s="202"/>
      <c r="H111" s="203" t="s">
        <v>19</v>
      </c>
      <c r="I111" s="205"/>
      <c r="J111" s="202"/>
      <c r="K111" s="202"/>
      <c r="L111" s="206"/>
      <c r="M111" s="207"/>
      <c r="N111" s="208"/>
      <c r="O111" s="208"/>
      <c r="P111" s="208"/>
      <c r="Q111" s="208"/>
      <c r="R111" s="208"/>
      <c r="S111" s="208"/>
      <c r="T111" s="209"/>
      <c r="AT111" s="210" t="s">
        <v>145</v>
      </c>
      <c r="AU111" s="210" t="s">
        <v>87</v>
      </c>
      <c r="AV111" s="13" t="s">
        <v>85</v>
      </c>
      <c r="AW111" s="13" t="s">
        <v>37</v>
      </c>
      <c r="AX111" s="13" t="s">
        <v>77</v>
      </c>
      <c r="AY111" s="210" t="s">
        <v>132</v>
      </c>
    </row>
    <row r="112" spans="1:65" s="14" customFormat="1" ht="11.25">
      <c r="B112" s="211"/>
      <c r="C112" s="212"/>
      <c r="D112" s="194" t="s">
        <v>145</v>
      </c>
      <c r="E112" s="213" t="s">
        <v>19</v>
      </c>
      <c r="F112" s="214" t="s">
        <v>163</v>
      </c>
      <c r="G112" s="212"/>
      <c r="H112" s="215">
        <v>20.3</v>
      </c>
      <c r="I112" s="216"/>
      <c r="J112" s="212"/>
      <c r="K112" s="212"/>
      <c r="L112" s="217"/>
      <c r="M112" s="218"/>
      <c r="N112" s="219"/>
      <c r="O112" s="219"/>
      <c r="P112" s="219"/>
      <c r="Q112" s="219"/>
      <c r="R112" s="219"/>
      <c r="S112" s="219"/>
      <c r="T112" s="220"/>
      <c r="AT112" s="221" t="s">
        <v>145</v>
      </c>
      <c r="AU112" s="221" t="s">
        <v>87</v>
      </c>
      <c r="AV112" s="14" t="s">
        <v>87</v>
      </c>
      <c r="AW112" s="14" t="s">
        <v>37</v>
      </c>
      <c r="AX112" s="14" t="s">
        <v>77</v>
      </c>
      <c r="AY112" s="221" t="s">
        <v>132</v>
      </c>
    </row>
    <row r="113" spans="1:65" s="13" customFormat="1" ht="11.25">
      <c r="B113" s="201"/>
      <c r="C113" s="202"/>
      <c r="D113" s="194" t="s">
        <v>145</v>
      </c>
      <c r="E113" s="203" t="s">
        <v>19</v>
      </c>
      <c r="F113" s="204" t="s">
        <v>164</v>
      </c>
      <c r="G113" s="202"/>
      <c r="H113" s="203" t="s">
        <v>19</v>
      </c>
      <c r="I113" s="205"/>
      <c r="J113" s="202"/>
      <c r="K113" s="202"/>
      <c r="L113" s="206"/>
      <c r="M113" s="207"/>
      <c r="N113" s="208"/>
      <c r="O113" s="208"/>
      <c r="P113" s="208"/>
      <c r="Q113" s="208"/>
      <c r="R113" s="208"/>
      <c r="S113" s="208"/>
      <c r="T113" s="209"/>
      <c r="AT113" s="210" t="s">
        <v>145</v>
      </c>
      <c r="AU113" s="210" t="s">
        <v>87</v>
      </c>
      <c r="AV113" s="13" t="s">
        <v>85</v>
      </c>
      <c r="AW113" s="13" t="s">
        <v>37</v>
      </c>
      <c r="AX113" s="13" t="s">
        <v>77</v>
      </c>
      <c r="AY113" s="210" t="s">
        <v>132</v>
      </c>
    </row>
    <row r="114" spans="1:65" s="14" customFormat="1" ht="11.25">
      <c r="B114" s="211"/>
      <c r="C114" s="212"/>
      <c r="D114" s="194" t="s">
        <v>145</v>
      </c>
      <c r="E114" s="213" t="s">
        <v>19</v>
      </c>
      <c r="F114" s="214" t="s">
        <v>165</v>
      </c>
      <c r="G114" s="212"/>
      <c r="H114" s="215">
        <v>9.6</v>
      </c>
      <c r="I114" s="216"/>
      <c r="J114" s="212"/>
      <c r="K114" s="212"/>
      <c r="L114" s="217"/>
      <c r="M114" s="218"/>
      <c r="N114" s="219"/>
      <c r="O114" s="219"/>
      <c r="P114" s="219"/>
      <c r="Q114" s="219"/>
      <c r="R114" s="219"/>
      <c r="S114" s="219"/>
      <c r="T114" s="220"/>
      <c r="AT114" s="221" t="s">
        <v>145</v>
      </c>
      <c r="AU114" s="221" t="s">
        <v>87</v>
      </c>
      <c r="AV114" s="14" t="s">
        <v>87</v>
      </c>
      <c r="AW114" s="14" t="s">
        <v>37</v>
      </c>
      <c r="AX114" s="14" t="s">
        <v>77</v>
      </c>
      <c r="AY114" s="221" t="s">
        <v>132</v>
      </c>
    </row>
    <row r="115" spans="1:65" s="16" customFormat="1" ht="11.25">
      <c r="B115" s="233"/>
      <c r="C115" s="234"/>
      <c r="D115" s="194" t="s">
        <v>145</v>
      </c>
      <c r="E115" s="235" t="s">
        <v>19</v>
      </c>
      <c r="F115" s="236" t="s">
        <v>166</v>
      </c>
      <c r="G115" s="234"/>
      <c r="H115" s="237">
        <v>152.08000000000001</v>
      </c>
      <c r="I115" s="238"/>
      <c r="J115" s="234"/>
      <c r="K115" s="234"/>
      <c r="L115" s="239"/>
      <c r="M115" s="240"/>
      <c r="N115" s="241"/>
      <c r="O115" s="241"/>
      <c r="P115" s="241"/>
      <c r="Q115" s="241"/>
      <c r="R115" s="241"/>
      <c r="S115" s="241"/>
      <c r="T115" s="242"/>
      <c r="AT115" s="243" t="s">
        <v>145</v>
      </c>
      <c r="AU115" s="243" t="s">
        <v>87</v>
      </c>
      <c r="AV115" s="16" t="s">
        <v>167</v>
      </c>
      <c r="AW115" s="16" t="s">
        <v>37</v>
      </c>
      <c r="AX115" s="16" t="s">
        <v>77</v>
      </c>
      <c r="AY115" s="243" t="s">
        <v>132</v>
      </c>
    </row>
    <row r="116" spans="1:65" s="13" customFormat="1" ht="11.25">
      <c r="B116" s="201"/>
      <c r="C116" s="202"/>
      <c r="D116" s="194" t="s">
        <v>145</v>
      </c>
      <c r="E116" s="203" t="s">
        <v>19</v>
      </c>
      <c r="F116" s="204" t="s">
        <v>168</v>
      </c>
      <c r="G116" s="202"/>
      <c r="H116" s="203" t="s">
        <v>19</v>
      </c>
      <c r="I116" s="205"/>
      <c r="J116" s="202"/>
      <c r="K116" s="202"/>
      <c r="L116" s="206"/>
      <c r="M116" s="207"/>
      <c r="N116" s="208"/>
      <c r="O116" s="208"/>
      <c r="P116" s="208"/>
      <c r="Q116" s="208"/>
      <c r="R116" s="208"/>
      <c r="S116" s="208"/>
      <c r="T116" s="209"/>
      <c r="AT116" s="210" t="s">
        <v>145</v>
      </c>
      <c r="AU116" s="210" t="s">
        <v>87</v>
      </c>
      <c r="AV116" s="13" t="s">
        <v>85</v>
      </c>
      <c r="AW116" s="13" t="s">
        <v>37</v>
      </c>
      <c r="AX116" s="13" t="s">
        <v>77</v>
      </c>
      <c r="AY116" s="210" t="s">
        <v>132</v>
      </c>
    </row>
    <row r="117" spans="1:65" s="14" customFormat="1" ht="11.25">
      <c r="B117" s="211"/>
      <c r="C117" s="212"/>
      <c r="D117" s="194" t="s">
        <v>145</v>
      </c>
      <c r="E117" s="213" t="s">
        <v>19</v>
      </c>
      <c r="F117" s="214" t="s">
        <v>169</v>
      </c>
      <c r="G117" s="212"/>
      <c r="H117" s="215">
        <v>-20.48</v>
      </c>
      <c r="I117" s="216"/>
      <c r="J117" s="212"/>
      <c r="K117" s="212"/>
      <c r="L117" s="217"/>
      <c r="M117" s="218"/>
      <c r="N117" s="219"/>
      <c r="O117" s="219"/>
      <c r="P117" s="219"/>
      <c r="Q117" s="219"/>
      <c r="R117" s="219"/>
      <c r="S117" s="219"/>
      <c r="T117" s="220"/>
      <c r="AT117" s="221" t="s">
        <v>145</v>
      </c>
      <c r="AU117" s="221" t="s">
        <v>87</v>
      </c>
      <c r="AV117" s="14" t="s">
        <v>87</v>
      </c>
      <c r="AW117" s="14" t="s">
        <v>37</v>
      </c>
      <c r="AX117" s="14" t="s">
        <v>77</v>
      </c>
      <c r="AY117" s="221" t="s">
        <v>132</v>
      </c>
    </row>
    <row r="118" spans="1:65" s="15" customFormat="1" ht="11.25">
      <c r="B118" s="222"/>
      <c r="C118" s="223"/>
      <c r="D118" s="194" t="s">
        <v>145</v>
      </c>
      <c r="E118" s="224" t="s">
        <v>19</v>
      </c>
      <c r="F118" s="225" t="s">
        <v>151</v>
      </c>
      <c r="G118" s="223"/>
      <c r="H118" s="226">
        <v>131.6</v>
      </c>
      <c r="I118" s="227"/>
      <c r="J118" s="223"/>
      <c r="K118" s="223"/>
      <c r="L118" s="228"/>
      <c r="M118" s="229"/>
      <c r="N118" s="230"/>
      <c r="O118" s="230"/>
      <c r="P118" s="230"/>
      <c r="Q118" s="230"/>
      <c r="R118" s="230"/>
      <c r="S118" s="230"/>
      <c r="T118" s="231"/>
      <c r="AT118" s="232" t="s">
        <v>145</v>
      </c>
      <c r="AU118" s="232" t="s">
        <v>87</v>
      </c>
      <c r="AV118" s="15" t="s">
        <v>139</v>
      </c>
      <c r="AW118" s="15" t="s">
        <v>37</v>
      </c>
      <c r="AX118" s="15" t="s">
        <v>85</v>
      </c>
      <c r="AY118" s="232" t="s">
        <v>132</v>
      </c>
    </row>
    <row r="119" spans="1:65" s="2" customFormat="1" ht="24.2" customHeight="1">
      <c r="A119" s="37"/>
      <c r="B119" s="38"/>
      <c r="C119" s="181" t="s">
        <v>167</v>
      </c>
      <c r="D119" s="181" t="s">
        <v>134</v>
      </c>
      <c r="E119" s="182" t="s">
        <v>170</v>
      </c>
      <c r="F119" s="183" t="s">
        <v>171</v>
      </c>
      <c r="G119" s="184" t="s">
        <v>137</v>
      </c>
      <c r="H119" s="185">
        <v>157.19999999999999</v>
      </c>
      <c r="I119" s="186"/>
      <c r="J119" s="187">
        <f>ROUND(I119*H119,2)</f>
        <v>0</v>
      </c>
      <c r="K119" s="183" t="s">
        <v>138</v>
      </c>
      <c r="L119" s="42"/>
      <c r="M119" s="188" t="s">
        <v>19</v>
      </c>
      <c r="N119" s="189" t="s">
        <v>48</v>
      </c>
      <c r="O119" s="67"/>
      <c r="P119" s="190">
        <f>O119*H119</f>
        <v>0</v>
      </c>
      <c r="Q119" s="190">
        <v>0</v>
      </c>
      <c r="R119" s="190">
        <f>Q119*H119</f>
        <v>0</v>
      </c>
      <c r="S119" s="190">
        <v>0.44</v>
      </c>
      <c r="T119" s="191">
        <f>S119*H119</f>
        <v>69.167999999999992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92" t="s">
        <v>139</v>
      </c>
      <c r="AT119" s="192" t="s">
        <v>134</v>
      </c>
      <c r="AU119" s="192" t="s">
        <v>87</v>
      </c>
      <c r="AY119" s="20" t="s">
        <v>132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20" t="s">
        <v>85</v>
      </c>
      <c r="BK119" s="193">
        <f>ROUND(I119*H119,2)</f>
        <v>0</v>
      </c>
      <c r="BL119" s="20" t="s">
        <v>139</v>
      </c>
      <c r="BM119" s="192" t="s">
        <v>172</v>
      </c>
    </row>
    <row r="120" spans="1:65" s="2" customFormat="1" ht="39">
      <c r="A120" s="37"/>
      <c r="B120" s="38"/>
      <c r="C120" s="39"/>
      <c r="D120" s="194" t="s">
        <v>141</v>
      </c>
      <c r="E120" s="39"/>
      <c r="F120" s="195" t="s">
        <v>173</v>
      </c>
      <c r="G120" s="39"/>
      <c r="H120" s="39"/>
      <c r="I120" s="196"/>
      <c r="J120" s="39"/>
      <c r="K120" s="39"/>
      <c r="L120" s="42"/>
      <c r="M120" s="197"/>
      <c r="N120" s="198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141</v>
      </c>
      <c r="AU120" s="20" t="s">
        <v>87</v>
      </c>
    </row>
    <row r="121" spans="1:65" s="2" customFormat="1" ht="11.25">
      <c r="A121" s="37"/>
      <c r="B121" s="38"/>
      <c r="C121" s="39"/>
      <c r="D121" s="199" t="s">
        <v>143</v>
      </c>
      <c r="E121" s="39"/>
      <c r="F121" s="200" t="s">
        <v>174</v>
      </c>
      <c r="G121" s="39"/>
      <c r="H121" s="39"/>
      <c r="I121" s="196"/>
      <c r="J121" s="39"/>
      <c r="K121" s="39"/>
      <c r="L121" s="42"/>
      <c r="M121" s="197"/>
      <c r="N121" s="198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20" t="s">
        <v>143</v>
      </c>
      <c r="AU121" s="20" t="s">
        <v>87</v>
      </c>
    </row>
    <row r="122" spans="1:65" s="13" customFormat="1" ht="33.75">
      <c r="B122" s="201"/>
      <c r="C122" s="202"/>
      <c r="D122" s="194" t="s">
        <v>145</v>
      </c>
      <c r="E122" s="203" t="s">
        <v>19</v>
      </c>
      <c r="F122" s="204" t="s">
        <v>175</v>
      </c>
      <c r="G122" s="202"/>
      <c r="H122" s="203" t="s">
        <v>19</v>
      </c>
      <c r="I122" s="205"/>
      <c r="J122" s="202"/>
      <c r="K122" s="202"/>
      <c r="L122" s="206"/>
      <c r="M122" s="207"/>
      <c r="N122" s="208"/>
      <c r="O122" s="208"/>
      <c r="P122" s="208"/>
      <c r="Q122" s="208"/>
      <c r="R122" s="208"/>
      <c r="S122" s="208"/>
      <c r="T122" s="209"/>
      <c r="AT122" s="210" t="s">
        <v>145</v>
      </c>
      <c r="AU122" s="210" t="s">
        <v>87</v>
      </c>
      <c r="AV122" s="13" t="s">
        <v>85</v>
      </c>
      <c r="AW122" s="13" t="s">
        <v>37</v>
      </c>
      <c r="AX122" s="13" t="s">
        <v>77</v>
      </c>
      <c r="AY122" s="210" t="s">
        <v>132</v>
      </c>
    </row>
    <row r="123" spans="1:65" s="14" customFormat="1" ht="11.25">
      <c r="B123" s="211"/>
      <c r="C123" s="212"/>
      <c r="D123" s="194" t="s">
        <v>145</v>
      </c>
      <c r="E123" s="213" t="s">
        <v>19</v>
      </c>
      <c r="F123" s="214" t="s">
        <v>176</v>
      </c>
      <c r="G123" s="212"/>
      <c r="H123" s="215">
        <v>157.19999999999999</v>
      </c>
      <c r="I123" s="216"/>
      <c r="J123" s="212"/>
      <c r="K123" s="212"/>
      <c r="L123" s="217"/>
      <c r="M123" s="218"/>
      <c r="N123" s="219"/>
      <c r="O123" s="219"/>
      <c r="P123" s="219"/>
      <c r="Q123" s="219"/>
      <c r="R123" s="219"/>
      <c r="S123" s="219"/>
      <c r="T123" s="220"/>
      <c r="AT123" s="221" t="s">
        <v>145</v>
      </c>
      <c r="AU123" s="221" t="s">
        <v>87</v>
      </c>
      <c r="AV123" s="14" t="s">
        <v>87</v>
      </c>
      <c r="AW123" s="14" t="s">
        <v>37</v>
      </c>
      <c r="AX123" s="14" t="s">
        <v>85</v>
      </c>
      <c r="AY123" s="221" t="s">
        <v>132</v>
      </c>
    </row>
    <row r="124" spans="1:65" s="2" customFormat="1" ht="24.2" customHeight="1">
      <c r="A124" s="37"/>
      <c r="B124" s="38"/>
      <c r="C124" s="181" t="s">
        <v>139</v>
      </c>
      <c r="D124" s="181" t="s">
        <v>134</v>
      </c>
      <c r="E124" s="182" t="s">
        <v>177</v>
      </c>
      <c r="F124" s="183" t="s">
        <v>178</v>
      </c>
      <c r="G124" s="184" t="s">
        <v>179</v>
      </c>
      <c r="H124" s="185">
        <v>96</v>
      </c>
      <c r="I124" s="186"/>
      <c r="J124" s="187">
        <f>ROUND(I124*H124,2)</f>
        <v>0</v>
      </c>
      <c r="K124" s="183" t="s">
        <v>138</v>
      </c>
      <c r="L124" s="42"/>
      <c r="M124" s="188" t="s">
        <v>19</v>
      </c>
      <c r="N124" s="189" t="s">
        <v>48</v>
      </c>
      <c r="O124" s="67"/>
      <c r="P124" s="190">
        <f>O124*H124</f>
        <v>0</v>
      </c>
      <c r="Q124" s="190">
        <v>0</v>
      </c>
      <c r="R124" s="190">
        <f>Q124*H124</f>
        <v>0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139</v>
      </c>
      <c r="AT124" s="192" t="s">
        <v>134</v>
      </c>
      <c r="AU124" s="192" t="s">
        <v>87</v>
      </c>
      <c r="AY124" s="20" t="s">
        <v>132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20" t="s">
        <v>85</v>
      </c>
      <c r="BK124" s="193">
        <f>ROUND(I124*H124,2)</f>
        <v>0</v>
      </c>
      <c r="BL124" s="20" t="s">
        <v>139</v>
      </c>
      <c r="BM124" s="192" t="s">
        <v>180</v>
      </c>
    </row>
    <row r="125" spans="1:65" s="2" customFormat="1" ht="29.25">
      <c r="A125" s="37"/>
      <c r="B125" s="38"/>
      <c r="C125" s="39"/>
      <c r="D125" s="194" t="s">
        <v>141</v>
      </c>
      <c r="E125" s="39"/>
      <c r="F125" s="195" t="s">
        <v>181</v>
      </c>
      <c r="G125" s="39"/>
      <c r="H125" s="39"/>
      <c r="I125" s="196"/>
      <c r="J125" s="39"/>
      <c r="K125" s="39"/>
      <c r="L125" s="42"/>
      <c r="M125" s="197"/>
      <c r="N125" s="198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141</v>
      </c>
      <c r="AU125" s="20" t="s">
        <v>87</v>
      </c>
    </row>
    <row r="126" spans="1:65" s="2" customFormat="1" ht="11.25">
      <c r="A126" s="37"/>
      <c r="B126" s="38"/>
      <c r="C126" s="39"/>
      <c r="D126" s="199" t="s">
        <v>143</v>
      </c>
      <c r="E126" s="39"/>
      <c r="F126" s="200" t="s">
        <v>182</v>
      </c>
      <c r="G126" s="39"/>
      <c r="H126" s="39"/>
      <c r="I126" s="196"/>
      <c r="J126" s="39"/>
      <c r="K126" s="39"/>
      <c r="L126" s="42"/>
      <c r="M126" s="197"/>
      <c r="N126" s="198"/>
      <c r="O126" s="67"/>
      <c r="P126" s="67"/>
      <c r="Q126" s="67"/>
      <c r="R126" s="67"/>
      <c r="S126" s="67"/>
      <c r="T126" s="68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20" t="s">
        <v>143</v>
      </c>
      <c r="AU126" s="20" t="s">
        <v>87</v>
      </c>
    </row>
    <row r="127" spans="1:65" s="13" customFormat="1" ht="11.25">
      <c r="B127" s="201"/>
      <c r="C127" s="202"/>
      <c r="D127" s="194" t="s">
        <v>145</v>
      </c>
      <c r="E127" s="203" t="s">
        <v>19</v>
      </c>
      <c r="F127" s="204" t="s">
        <v>183</v>
      </c>
      <c r="G127" s="202"/>
      <c r="H127" s="203" t="s">
        <v>19</v>
      </c>
      <c r="I127" s="205"/>
      <c r="J127" s="202"/>
      <c r="K127" s="202"/>
      <c r="L127" s="206"/>
      <c r="M127" s="207"/>
      <c r="N127" s="208"/>
      <c r="O127" s="208"/>
      <c r="P127" s="208"/>
      <c r="Q127" s="208"/>
      <c r="R127" s="208"/>
      <c r="S127" s="208"/>
      <c r="T127" s="209"/>
      <c r="AT127" s="210" t="s">
        <v>145</v>
      </c>
      <c r="AU127" s="210" t="s">
        <v>87</v>
      </c>
      <c r="AV127" s="13" t="s">
        <v>85</v>
      </c>
      <c r="AW127" s="13" t="s">
        <v>37</v>
      </c>
      <c r="AX127" s="13" t="s">
        <v>77</v>
      </c>
      <c r="AY127" s="210" t="s">
        <v>132</v>
      </c>
    </row>
    <row r="128" spans="1:65" s="14" customFormat="1" ht="11.25">
      <c r="B128" s="211"/>
      <c r="C128" s="212"/>
      <c r="D128" s="194" t="s">
        <v>145</v>
      </c>
      <c r="E128" s="213" t="s">
        <v>19</v>
      </c>
      <c r="F128" s="214" t="s">
        <v>184</v>
      </c>
      <c r="G128" s="212"/>
      <c r="H128" s="215">
        <v>96</v>
      </c>
      <c r="I128" s="216"/>
      <c r="J128" s="212"/>
      <c r="K128" s="212"/>
      <c r="L128" s="217"/>
      <c r="M128" s="218"/>
      <c r="N128" s="219"/>
      <c r="O128" s="219"/>
      <c r="P128" s="219"/>
      <c r="Q128" s="219"/>
      <c r="R128" s="219"/>
      <c r="S128" s="219"/>
      <c r="T128" s="220"/>
      <c r="AT128" s="221" t="s">
        <v>145</v>
      </c>
      <c r="AU128" s="221" t="s">
        <v>87</v>
      </c>
      <c r="AV128" s="14" t="s">
        <v>87</v>
      </c>
      <c r="AW128" s="14" t="s">
        <v>37</v>
      </c>
      <c r="AX128" s="14" t="s">
        <v>85</v>
      </c>
      <c r="AY128" s="221" t="s">
        <v>132</v>
      </c>
    </row>
    <row r="129" spans="1:65" s="2" customFormat="1" ht="33" customHeight="1">
      <c r="A129" s="37"/>
      <c r="B129" s="38"/>
      <c r="C129" s="181" t="s">
        <v>185</v>
      </c>
      <c r="D129" s="181" t="s">
        <v>134</v>
      </c>
      <c r="E129" s="182" t="s">
        <v>186</v>
      </c>
      <c r="F129" s="183" t="s">
        <v>187</v>
      </c>
      <c r="G129" s="184" t="s">
        <v>179</v>
      </c>
      <c r="H129" s="185">
        <v>5.7</v>
      </c>
      <c r="I129" s="186"/>
      <c r="J129" s="187">
        <f>ROUND(I129*H129,2)</f>
        <v>0</v>
      </c>
      <c r="K129" s="183" t="s">
        <v>138</v>
      </c>
      <c r="L129" s="42"/>
      <c r="M129" s="188" t="s">
        <v>19</v>
      </c>
      <c r="N129" s="189" t="s">
        <v>48</v>
      </c>
      <c r="O129" s="67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139</v>
      </c>
      <c r="AT129" s="192" t="s">
        <v>134</v>
      </c>
      <c r="AU129" s="192" t="s">
        <v>87</v>
      </c>
      <c r="AY129" s="20" t="s">
        <v>132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20" t="s">
        <v>85</v>
      </c>
      <c r="BK129" s="193">
        <f>ROUND(I129*H129,2)</f>
        <v>0</v>
      </c>
      <c r="BL129" s="20" t="s">
        <v>139</v>
      </c>
      <c r="BM129" s="192" t="s">
        <v>188</v>
      </c>
    </row>
    <row r="130" spans="1:65" s="2" customFormat="1" ht="29.25">
      <c r="A130" s="37"/>
      <c r="B130" s="38"/>
      <c r="C130" s="39"/>
      <c r="D130" s="194" t="s">
        <v>141</v>
      </c>
      <c r="E130" s="39"/>
      <c r="F130" s="195" t="s">
        <v>189</v>
      </c>
      <c r="G130" s="39"/>
      <c r="H130" s="39"/>
      <c r="I130" s="196"/>
      <c r="J130" s="39"/>
      <c r="K130" s="39"/>
      <c r="L130" s="42"/>
      <c r="M130" s="197"/>
      <c r="N130" s="198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141</v>
      </c>
      <c r="AU130" s="20" t="s">
        <v>87</v>
      </c>
    </row>
    <row r="131" spans="1:65" s="2" customFormat="1" ht="11.25">
      <c r="A131" s="37"/>
      <c r="B131" s="38"/>
      <c r="C131" s="39"/>
      <c r="D131" s="199" t="s">
        <v>143</v>
      </c>
      <c r="E131" s="39"/>
      <c r="F131" s="200" t="s">
        <v>190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143</v>
      </c>
      <c r="AU131" s="20" t="s">
        <v>87</v>
      </c>
    </row>
    <row r="132" spans="1:65" s="13" customFormat="1" ht="11.25">
      <c r="B132" s="201"/>
      <c r="C132" s="202"/>
      <c r="D132" s="194" t="s">
        <v>145</v>
      </c>
      <c r="E132" s="203" t="s">
        <v>19</v>
      </c>
      <c r="F132" s="204" t="s">
        <v>191</v>
      </c>
      <c r="G132" s="202"/>
      <c r="H132" s="203" t="s">
        <v>19</v>
      </c>
      <c r="I132" s="205"/>
      <c r="J132" s="202"/>
      <c r="K132" s="202"/>
      <c r="L132" s="206"/>
      <c r="M132" s="207"/>
      <c r="N132" s="208"/>
      <c r="O132" s="208"/>
      <c r="P132" s="208"/>
      <c r="Q132" s="208"/>
      <c r="R132" s="208"/>
      <c r="S132" s="208"/>
      <c r="T132" s="209"/>
      <c r="AT132" s="210" t="s">
        <v>145</v>
      </c>
      <c r="AU132" s="210" t="s">
        <v>87</v>
      </c>
      <c r="AV132" s="13" t="s">
        <v>85</v>
      </c>
      <c r="AW132" s="13" t="s">
        <v>37</v>
      </c>
      <c r="AX132" s="13" t="s">
        <v>77</v>
      </c>
      <c r="AY132" s="210" t="s">
        <v>132</v>
      </c>
    </row>
    <row r="133" spans="1:65" s="14" customFormat="1" ht="11.25">
      <c r="B133" s="211"/>
      <c r="C133" s="212"/>
      <c r="D133" s="194" t="s">
        <v>145</v>
      </c>
      <c r="E133" s="213" t="s">
        <v>19</v>
      </c>
      <c r="F133" s="214" t="s">
        <v>192</v>
      </c>
      <c r="G133" s="212"/>
      <c r="H133" s="215">
        <v>5.7</v>
      </c>
      <c r="I133" s="216"/>
      <c r="J133" s="212"/>
      <c r="K133" s="212"/>
      <c r="L133" s="217"/>
      <c r="M133" s="218"/>
      <c r="N133" s="219"/>
      <c r="O133" s="219"/>
      <c r="P133" s="219"/>
      <c r="Q133" s="219"/>
      <c r="R133" s="219"/>
      <c r="S133" s="219"/>
      <c r="T133" s="220"/>
      <c r="AT133" s="221" t="s">
        <v>145</v>
      </c>
      <c r="AU133" s="221" t="s">
        <v>87</v>
      </c>
      <c r="AV133" s="14" t="s">
        <v>87</v>
      </c>
      <c r="AW133" s="14" t="s">
        <v>37</v>
      </c>
      <c r="AX133" s="14" t="s">
        <v>85</v>
      </c>
      <c r="AY133" s="221" t="s">
        <v>132</v>
      </c>
    </row>
    <row r="134" spans="1:65" s="2" customFormat="1" ht="33" customHeight="1">
      <c r="A134" s="37"/>
      <c r="B134" s="38"/>
      <c r="C134" s="181" t="s">
        <v>193</v>
      </c>
      <c r="D134" s="181" t="s">
        <v>134</v>
      </c>
      <c r="E134" s="182" t="s">
        <v>186</v>
      </c>
      <c r="F134" s="183" t="s">
        <v>187</v>
      </c>
      <c r="G134" s="184" t="s">
        <v>179</v>
      </c>
      <c r="H134" s="185">
        <v>3.5</v>
      </c>
      <c r="I134" s="186"/>
      <c r="J134" s="187">
        <f>ROUND(I134*H134,2)</f>
        <v>0</v>
      </c>
      <c r="K134" s="183" t="s">
        <v>138</v>
      </c>
      <c r="L134" s="42"/>
      <c r="M134" s="188" t="s">
        <v>19</v>
      </c>
      <c r="N134" s="189" t="s">
        <v>48</v>
      </c>
      <c r="O134" s="67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139</v>
      </c>
      <c r="AT134" s="192" t="s">
        <v>134</v>
      </c>
      <c r="AU134" s="192" t="s">
        <v>87</v>
      </c>
      <c r="AY134" s="20" t="s">
        <v>132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20" t="s">
        <v>85</v>
      </c>
      <c r="BK134" s="193">
        <f>ROUND(I134*H134,2)</f>
        <v>0</v>
      </c>
      <c r="BL134" s="20" t="s">
        <v>139</v>
      </c>
      <c r="BM134" s="192" t="s">
        <v>194</v>
      </c>
    </row>
    <row r="135" spans="1:65" s="2" customFormat="1" ht="29.25">
      <c r="A135" s="37"/>
      <c r="B135" s="38"/>
      <c r="C135" s="39"/>
      <c r="D135" s="194" t="s">
        <v>141</v>
      </c>
      <c r="E135" s="39"/>
      <c r="F135" s="195" t="s">
        <v>189</v>
      </c>
      <c r="G135" s="39"/>
      <c r="H135" s="39"/>
      <c r="I135" s="196"/>
      <c r="J135" s="39"/>
      <c r="K135" s="39"/>
      <c r="L135" s="42"/>
      <c r="M135" s="197"/>
      <c r="N135" s="198"/>
      <c r="O135" s="67"/>
      <c r="P135" s="67"/>
      <c r="Q135" s="67"/>
      <c r="R135" s="67"/>
      <c r="S135" s="67"/>
      <c r="T135" s="68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20" t="s">
        <v>141</v>
      </c>
      <c r="AU135" s="20" t="s">
        <v>87</v>
      </c>
    </row>
    <row r="136" spans="1:65" s="2" customFormat="1" ht="11.25">
      <c r="A136" s="37"/>
      <c r="B136" s="38"/>
      <c r="C136" s="39"/>
      <c r="D136" s="199" t="s">
        <v>143</v>
      </c>
      <c r="E136" s="39"/>
      <c r="F136" s="200" t="s">
        <v>190</v>
      </c>
      <c r="G136" s="39"/>
      <c r="H136" s="39"/>
      <c r="I136" s="196"/>
      <c r="J136" s="39"/>
      <c r="K136" s="39"/>
      <c r="L136" s="42"/>
      <c r="M136" s="197"/>
      <c r="N136" s="198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20" t="s">
        <v>143</v>
      </c>
      <c r="AU136" s="20" t="s">
        <v>87</v>
      </c>
    </row>
    <row r="137" spans="1:65" s="13" customFormat="1" ht="22.5">
      <c r="B137" s="201"/>
      <c r="C137" s="202"/>
      <c r="D137" s="194" t="s">
        <v>145</v>
      </c>
      <c r="E137" s="203" t="s">
        <v>19</v>
      </c>
      <c r="F137" s="204" t="s">
        <v>195</v>
      </c>
      <c r="G137" s="202"/>
      <c r="H137" s="203" t="s">
        <v>19</v>
      </c>
      <c r="I137" s="205"/>
      <c r="J137" s="202"/>
      <c r="K137" s="202"/>
      <c r="L137" s="206"/>
      <c r="M137" s="207"/>
      <c r="N137" s="208"/>
      <c r="O137" s="208"/>
      <c r="P137" s="208"/>
      <c r="Q137" s="208"/>
      <c r="R137" s="208"/>
      <c r="S137" s="208"/>
      <c r="T137" s="209"/>
      <c r="AT137" s="210" t="s">
        <v>145</v>
      </c>
      <c r="AU137" s="210" t="s">
        <v>87</v>
      </c>
      <c r="AV137" s="13" t="s">
        <v>85</v>
      </c>
      <c r="AW137" s="13" t="s">
        <v>37</v>
      </c>
      <c r="AX137" s="13" t="s">
        <v>77</v>
      </c>
      <c r="AY137" s="210" t="s">
        <v>132</v>
      </c>
    </row>
    <row r="138" spans="1:65" s="14" customFormat="1" ht="11.25">
      <c r="B138" s="211"/>
      <c r="C138" s="212"/>
      <c r="D138" s="194" t="s">
        <v>145</v>
      </c>
      <c r="E138" s="213" t="s">
        <v>19</v>
      </c>
      <c r="F138" s="214" t="s">
        <v>196</v>
      </c>
      <c r="G138" s="212"/>
      <c r="H138" s="215">
        <v>3</v>
      </c>
      <c r="I138" s="216"/>
      <c r="J138" s="212"/>
      <c r="K138" s="212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145</v>
      </c>
      <c r="AU138" s="221" t="s">
        <v>87</v>
      </c>
      <c r="AV138" s="14" t="s">
        <v>87</v>
      </c>
      <c r="AW138" s="14" t="s">
        <v>37</v>
      </c>
      <c r="AX138" s="14" t="s">
        <v>77</v>
      </c>
      <c r="AY138" s="221" t="s">
        <v>132</v>
      </c>
    </row>
    <row r="139" spans="1:65" s="14" customFormat="1" ht="11.25">
      <c r="B139" s="211"/>
      <c r="C139" s="212"/>
      <c r="D139" s="194" t="s">
        <v>145</v>
      </c>
      <c r="E139" s="213" t="s">
        <v>19</v>
      </c>
      <c r="F139" s="214" t="s">
        <v>197</v>
      </c>
      <c r="G139" s="212"/>
      <c r="H139" s="215">
        <v>0.5</v>
      </c>
      <c r="I139" s="216"/>
      <c r="J139" s="212"/>
      <c r="K139" s="212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145</v>
      </c>
      <c r="AU139" s="221" t="s">
        <v>87</v>
      </c>
      <c r="AV139" s="14" t="s">
        <v>87</v>
      </c>
      <c r="AW139" s="14" t="s">
        <v>37</v>
      </c>
      <c r="AX139" s="14" t="s">
        <v>77</v>
      </c>
      <c r="AY139" s="221" t="s">
        <v>132</v>
      </c>
    </row>
    <row r="140" spans="1:65" s="15" customFormat="1" ht="11.25">
      <c r="B140" s="222"/>
      <c r="C140" s="223"/>
      <c r="D140" s="194" t="s">
        <v>145</v>
      </c>
      <c r="E140" s="224" t="s">
        <v>19</v>
      </c>
      <c r="F140" s="225" t="s">
        <v>151</v>
      </c>
      <c r="G140" s="223"/>
      <c r="H140" s="226">
        <v>3.5</v>
      </c>
      <c r="I140" s="227"/>
      <c r="J140" s="223"/>
      <c r="K140" s="223"/>
      <c r="L140" s="228"/>
      <c r="M140" s="229"/>
      <c r="N140" s="230"/>
      <c r="O140" s="230"/>
      <c r="P140" s="230"/>
      <c r="Q140" s="230"/>
      <c r="R140" s="230"/>
      <c r="S140" s="230"/>
      <c r="T140" s="231"/>
      <c r="AT140" s="232" t="s">
        <v>145</v>
      </c>
      <c r="AU140" s="232" t="s">
        <v>87</v>
      </c>
      <c r="AV140" s="15" t="s">
        <v>139</v>
      </c>
      <c r="AW140" s="15" t="s">
        <v>37</v>
      </c>
      <c r="AX140" s="15" t="s">
        <v>85</v>
      </c>
      <c r="AY140" s="232" t="s">
        <v>132</v>
      </c>
    </row>
    <row r="141" spans="1:65" s="2" customFormat="1" ht="37.9" customHeight="1">
      <c r="A141" s="37"/>
      <c r="B141" s="38"/>
      <c r="C141" s="181" t="s">
        <v>198</v>
      </c>
      <c r="D141" s="181" t="s">
        <v>134</v>
      </c>
      <c r="E141" s="182" t="s">
        <v>199</v>
      </c>
      <c r="F141" s="183" t="s">
        <v>200</v>
      </c>
      <c r="G141" s="184" t="s">
        <v>179</v>
      </c>
      <c r="H141" s="185">
        <v>104.075</v>
      </c>
      <c r="I141" s="186"/>
      <c r="J141" s="187">
        <f>ROUND(I141*H141,2)</f>
        <v>0</v>
      </c>
      <c r="K141" s="183" t="s">
        <v>138</v>
      </c>
      <c r="L141" s="42"/>
      <c r="M141" s="188" t="s">
        <v>19</v>
      </c>
      <c r="N141" s="189" t="s">
        <v>48</v>
      </c>
      <c r="O141" s="67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139</v>
      </c>
      <c r="AT141" s="192" t="s">
        <v>134</v>
      </c>
      <c r="AU141" s="192" t="s">
        <v>87</v>
      </c>
      <c r="AY141" s="20" t="s">
        <v>132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20" t="s">
        <v>85</v>
      </c>
      <c r="BK141" s="193">
        <f>ROUND(I141*H141,2)</f>
        <v>0</v>
      </c>
      <c r="BL141" s="20" t="s">
        <v>139</v>
      </c>
      <c r="BM141" s="192" t="s">
        <v>201</v>
      </c>
    </row>
    <row r="142" spans="1:65" s="2" customFormat="1" ht="39">
      <c r="A142" s="37"/>
      <c r="B142" s="38"/>
      <c r="C142" s="39"/>
      <c r="D142" s="194" t="s">
        <v>141</v>
      </c>
      <c r="E142" s="39"/>
      <c r="F142" s="195" t="s">
        <v>202</v>
      </c>
      <c r="G142" s="39"/>
      <c r="H142" s="39"/>
      <c r="I142" s="196"/>
      <c r="J142" s="39"/>
      <c r="K142" s="39"/>
      <c r="L142" s="42"/>
      <c r="M142" s="197"/>
      <c r="N142" s="198"/>
      <c r="O142" s="67"/>
      <c r="P142" s="67"/>
      <c r="Q142" s="67"/>
      <c r="R142" s="67"/>
      <c r="S142" s="67"/>
      <c r="T142" s="68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20" t="s">
        <v>141</v>
      </c>
      <c r="AU142" s="20" t="s">
        <v>87</v>
      </c>
    </row>
    <row r="143" spans="1:65" s="2" customFormat="1" ht="11.25">
      <c r="A143" s="37"/>
      <c r="B143" s="38"/>
      <c r="C143" s="39"/>
      <c r="D143" s="199" t="s">
        <v>143</v>
      </c>
      <c r="E143" s="39"/>
      <c r="F143" s="200" t="s">
        <v>203</v>
      </c>
      <c r="G143" s="39"/>
      <c r="H143" s="39"/>
      <c r="I143" s="196"/>
      <c r="J143" s="39"/>
      <c r="K143" s="39"/>
      <c r="L143" s="42"/>
      <c r="M143" s="197"/>
      <c r="N143" s="198"/>
      <c r="O143" s="67"/>
      <c r="P143" s="67"/>
      <c r="Q143" s="67"/>
      <c r="R143" s="67"/>
      <c r="S143" s="67"/>
      <c r="T143" s="68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20" t="s">
        <v>143</v>
      </c>
      <c r="AU143" s="20" t="s">
        <v>87</v>
      </c>
    </row>
    <row r="144" spans="1:65" s="13" customFormat="1" ht="22.5">
      <c r="B144" s="201"/>
      <c r="C144" s="202"/>
      <c r="D144" s="194" t="s">
        <v>145</v>
      </c>
      <c r="E144" s="203" t="s">
        <v>19</v>
      </c>
      <c r="F144" s="204" t="s">
        <v>204</v>
      </c>
      <c r="G144" s="202"/>
      <c r="H144" s="203" t="s">
        <v>19</v>
      </c>
      <c r="I144" s="205"/>
      <c r="J144" s="202"/>
      <c r="K144" s="202"/>
      <c r="L144" s="206"/>
      <c r="M144" s="207"/>
      <c r="N144" s="208"/>
      <c r="O144" s="208"/>
      <c r="P144" s="208"/>
      <c r="Q144" s="208"/>
      <c r="R144" s="208"/>
      <c r="S144" s="208"/>
      <c r="T144" s="209"/>
      <c r="AT144" s="210" t="s">
        <v>145</v>
      </c>
      <c r="AU144" s="210" t="s">
        <v>87</v>
      </c>
      <c r="AV144" s="13" t="s">
        <v>85</v>
      </c>
      <c r="AW144" s="13" t="s">
        <v>37</v>
      </c>
      <c r="AX144" s="13" t="s">
        <v>77</v>
      </c>
      <c r="AY144" s="210" t="s">
        <v>132</v>
      </c>
    </row>
    <row r="145" spans="1:65" s="14" customFormat="1" ht="11.25">
      <c r="B145" s="211"/>
      <c r="C145" s="212"/>
      <c r="D145" s="194" t="s">
        <v>145</v>
      </c>
      <c r="E145" s="213" t="s">
        <v>19</v>
      </c>
      <c r="F145" s="214" t="s">
        <v>205</v>
      </c>
      <c r="G145" s="212"/>
      <c r="H145" s="215">
        <v>96</v>
      </c>
      <c r="I145" s="216"/>
      <c r="J145" s="212"/>
      <c r="K145" s="212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145</v>
      </c>
      <c r="AU145" s="221" t="s">
        <v>87</v>
      </c>
      <c r="AV145" s="14" t="s">
        <v>87</v>
      </c>
      <c r="AW145" s="14" t="s">
        <v>37</v>
      </c>
      <c r="AX145" s="14" t="s">
        <v>77</v>
      </c>
      <c r="AY145" s="221" t="s">
        <v>132</v>
      </c>
    </row>
    <row r="146" spans="1:65" s="14" customFormat="1" ht="11.25">
      <c r="B146" s="211"/>
      <c r="C146" s="212"/>
      <c r="D146" s="194" t="s">
        <v>145</v>
      </c>
      <c r="E146" s="213" t="s">
        <v>19</v>
      </c>
      <c r="F146" s="214" t="s">
        <v>206</v>
      </c>
      <c r="G146" s="212"/>
      <c r="H146" s="215">
        <v>5.7</v>
      </c>
      <c r="I146" s="216"/>
      <c r="J146" s="212"/>
      <c r="K146" s="212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145</v>
      </c>
      <c r="AU146" s="221" t="s">
        <v>87</v>
      </c>
      <c r="AV146" s="14" t="s">
        <v>87</v>
      </c>
      <c r="AW146" s="14" t="s">
        <v>37</v>
      </c>
      <c r="AX146" s="14" t="s">
        <v>77</v>
      </c>
      <c r="AY146" s="221" t="s">
        <v>132</v>
      </c>
    </row>
    <row r="147" spans="1:65" s="16" customFormat="1" ht="11.25">
      <c r="B147" s="233"/>
      <c r="C147" s="234"/>
      <c r="D147" s="194" t="s">
        <v>145</v>
      </c>
      <c r="E147" s="235" t="s">
        <v>19</v>
      </c>
      <c r="F147" s="236" t="s">
        <v>166</v>
      </c>
      <c r="G147" s="234"/>
      <c r="H147" s="237">
        <v>101.7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AT147" s="243" t="s">
        <v>145</v>
      </c>
      <c r="AU147" s="243" t="s">
        <v>87</v>
      </c>
      <c r="AV147" s="16" t="s">
        <v>167</v>
      </c>
      <c r="AW147" s="16" t="s">
        <v>37</v>
      </c>
      <c r="AX147" s="16" t="s">
        <v>77</v>
      </c>
      <c r="AY147" s="243" t="s">
        <v>132</v>
      </c>
    </row>
    <row r="148" spans="1:65" s="14" customFormat="1" ht="22.5">
      <c r="B148" s="211"/>
      <c r="C148" s="212"/>
      <c r="D148" s="194" t="s">
        <v>145</v>
      </c>
      <c r="E148" s="213" t="s">
        <v>19</v>
      </c>
      <c r="F148" s="214" t="s">
        <v>207</v>
      </c>
      <c r="G148" s="212"/>
      <c r="H148" s="215">
        <v>3.5</v>
      </c>
      <c r="I148" s="216"/>
      <c r="J148" s="212"/>
      <c r="K148" s="212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145</v>
      </c>
      <c r="AU148" s="221" t="s">
        <v>87</v>
      </c>
      <c r="AV148" s="14" t="s">
        <v>87</v>
      </c>
      <c r="AW148" s="14" t="s">
        <v>37</v>
      </c>
      <c r="AX148" s="14" t="s">
        <v>77</v>
      </c>
      <c r="AY148" s="221" t="s">
        <v>132</v>
      </c>
    </row>
    <row r="149" spans="1:65" s="14" customFormat="1" ht="11.25">
      <c r="B149" s="211"/>
      <c r="C149" s="212"/>
      <c r="D149" s="194" t="s">
        <v>145</v>
      </c>
      <c r="E149" s="213" t="s">
        <v>19</v>
      </c>
      <c r="F149" s="214" t="s">
        <v>208</v>
      </c>
      <c r="G149" s="212"/>
      <c r="H149" s="215">
        <v>-1.125</v>
      </c>
      <c r="I149" s="216"/>
      <c r="J149" s="212"/>
      <c r="K149" s="212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145</v>
      </c>
      <c r="AU149" s="221" t="s">
        <v>87</v>
      </c>
      <c r="AV149" s="14" t="s">
        <v>87</v>
      </c>
      <c r="AW149" s="14" t="s">
        <v>37</v>
      </c>
      <c r="AX149" s="14" t="s">
        <v>77</v>
      </c>
      <c r="AY149" s="221" t="s">
        <v>132</v>
      </c>
    </row>
    <row r="150" spans="1:65" s="16" customFormat="1" ht="11.25">
      <c r="B150" s="233"/>
      <c r="C150" s="234"/>
      <c r="D150" s="194" t="s">
        <v>145</v>
      </c>
      <c r="E150" s="235" t="s">
        <v>19</v>
      </c>
      <c r="F150" s="236" t="s">
        <v>166</v>
      </c>
      <c r="G150" s="234"/>
      <c r="H150" s="237">
        <v>2.375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2"/>
      <c r="AT150" s="243" t="s">
        <v>145</v>
      </c>
      <c r="AU150" s="243" t="s">
        <v>87</v>
      </c>
      <c r="AV150" s="16" t="s">
        <v>167</v>
      </c>
      <c r="AW150" s="16" t="s">
        <v>37</v>
      </c>
      <c r="AX150" s="16" t="s">
        <v>77</v>
      </c>
      <c r="AY150" s="243" t="s">
        <v>132</v>
      </c>
    </row>
    <row r="151" spans="1:65" s="15" customFormat="1" ht="11.25">
      <c r="B151" s="222"/>
      <c r="C151" s="223"/>
      <c r="D151" s="194" t="s">
        <v>145</v>
      </c>
      <c r="E151" s="224" t="s">
        <v>19</v>
      </c>
      <c r="F151" s="225" t="s">
        <v>151</v>
      </c>
      <c r="G151" s="223"/>
      <c r="H151" s="226">
        <v>104.075</v>
      </c>
      <c r="I151" s="227"/>
      <c r="J151" s="223"/>
      <c r="K151" s="223"/>
      <c r="L151" s="228"/>
      <c r="M151" s="229"/>
      <c r="N151" s="230"/>
      <c r="O151" s="230"/>
      <c r="P151" s="230"/>
      <c r="Q151" s="230"/>
      <c r="R151" s="230"/>
      <c r="S151" s="230"/>
      <c r="T151" s="231"/>
      <c r="AT151" s="232" t="s">
        <v>145</v>
      </c>
      <c r="AU151" s="232" t="s">
        <v>87</v>
      </c>
      <c r="AV151" s="15" t="s">
        <v>139</v>
      </c>
      <c r="AW151" s="15" t="s">
        <v>37</v>
      </c>
      <c r="AX151" s="15" t="s">
        <v>85</v>
      </c>
      <c r="AY151" s="232" t="s">
        <v>132</v>
      </c>
    </row>
    <row r="152" spans="1:65" s="2" customFormat="1" ht="37.9" customHeight="1">
      <c r="A152" s="37"/>
      <c r="B152" s="38"/>
      <c r="C152" s="181" t="s">
        <v>209</v>
      </c>
      <c r="D152" s="181" t="s">
        <v>134</v>
      </c>
      <c r="E152" s="182" t="s">
        <v>210</v>
      </c>
      <c r="F152" s="183" t="s">
        <v>211</v>
      </c>
      <c r="G152" s="184" t="s">
        <v>179</v>
      </c>
      <c r="H152" s="185">
        <v>1457.05</v>
      </c>
      <c r="I152" s="186"/>
      <c r="J152" s="187">
        <f>ROUND(I152*H152,2)</f>
        <v>0</v>
      </c>
      <c r="K152" s="183" t="s">
        <v>138</v>
      </c>
      <c r="L152" s="42"/>
      <c r="M152" s="188" t="s">
        <v>19</v>
      </c>
      <c r="N152" s="189" t="s">
        <v>48</v>
      </c>
      <c r="O152" s="67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139</v>
      </c>
      <c r="AT152" s="192" t="s">
        <v>134</v>
      </c>
      <c r="AU152" s="192" t="s">
        <v>87</v>
      </c>
      <c r="AY152" s="20" t="s">
        <v>132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20" t="s">
        <v>85</v>
      </c>
      <c r="BK152" s="193">
        <f>ROUND(I152*H152,2)</f>
        <v>0</v>
      </c>
      <c r="BL152" s="20" t="s">
        <v>139</v>
      </c>
      <c r="BM152" s="192" t="s">
        <v>212</v>
      </c>
    </row>
    <row r="153" spans="1:65" s="2" customFormat="1" ht="48.75">
      <c r="A153" s="37"/>
      <c r="B153" s="38"/>
      <c r="C153" s="39"/>
      <c r="D153" s="194" t="s">
        <v>141</v>
      </c>
      <c r="E153" s="39"/>
      <c r="F153" s="195" t="s">
        <v>213</v>
      </c>
      <c r="G153" s="39"/>
      <c r="H153" s="39"/>
      <c r="I153" s="196"/>
      <c r="J153" s="39"/>
      <c r="K153" s="39"/>
      <c r="L153" s="42"/>
      <c r="M153" s="197"/>
      <c r="N153" s="198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141</v>
      </c>
      <c r="AU153" s="20" t="s">
        <v>87</v>
      </c>
    </row>
    <row r="154" spans="1:65" s="2" customFormat="1" ht="11.25">
      <c r="A154" s="37"/>
      <c r="B154" s="38"/>
      <c r="C154" s="39"/>
      <c r="D154" s="199" t="s">
        <v>143</v>
      </c>
      <c r="E154" s="39"/>
      <c r="F154" s="200" t="s">
        <v>214</v>
      </c>
      <c r="G154" s="39"/>
      <c r="H154" s="39"/>
      <c r="I154" s="196"/>
      <c r="J154" s="39"/>
      <c r="K154" s="39"/>
      <c r="L154" s="42"/>
      <c r="M154" s="197"/>
      <c r="N154" s="198"/>
      <c r="O154" s="67"/>
      <c r="P154" s="67"/>
      <c r="Q154" s="67"/>
      <c r="R154" s="67"/>
      <c r="S154" s="67"/>
      <c r="T154" s="68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20" t="s">
        <v>143</v>
      </c>
      <c r="AU154" s="20" t="s">
        <v>87</v>
      </c>
    </row>
    <row r="155" spans="1:65" s="13" customFormat="1" ht="22.5">
      <c r="B155" s="201"/>
      <c r="C155" s="202"/>
      <c r="D155" s="194" t="s">
        <v>145</v>
      </c>
      <c r="E155" s="203" t="s">
        <v>19</v>
      </c>
      <c r="F155" s="204" t="s">
        <v>215</v>
      </c>
      <c r="G155" s="202"/>
      <c r="H155" s="203" t="s">
        <v>19</v>
      </c>
      <c r="I155" s="205"/>
      <c r="J155" s="202"/>
      <c r="K155" s="202"/>
      <c r="L155" s="206"/>
      <c r="M155" s="207"/>
      <c r="N155" s="208"/>
      <c r="O155" s="208"/>
      <c r="P155" s="208"/>
      <c r="Q155" s="208"/>
      <c r="R155" s="208"/>
      <c r="S155" s="208"/>
      <c r="T155" s="209"/>
      <c r="AT155" s="210" t="s">
        <v>145</v>
      </c>
      <c r="AU155" s="210" t="s">
        <v>87</v>
      </c>
      <c r="AV155" s="13" t="s">
        <v>85</v>
      </c>
      <c r="AW155" s="13" t="s">
        <v>37</v>
      </c>
      <c r="AX155" s="13" t="s">
        <v>77</v>
      </c>
      <c r="AY155" s="210" t="s">
        <v>132</v>
      </c>
    </row>
    <row r="156" spans="1:65" s="13" customFormat="1" ht="11.25">
      <c r="B156" s="201"/>
      <c r="C156" s="202"/>
      <c r="D156" s="194" t="s">
        <v>145</v>
      </c>
      <c r="E156" s="203" t="s">
        <v>19</v>
      </c>
      <c r="F156" s="204" t="s">
        <v>216</v>
      </c>
      <c r="G156" s="202"/>
      <c r="H156" s="203" t="s">
        <v>19</v>
      </c>
      <c r="I156" s="205"/>
      <c r="J156" s="202"/>
      <c r="K156" s="202"/>
      <c r="L156" s="206"/>
      <c r="M156" s="207"/>
      <c r="N156" s="208"/>
      <c r="O156" s="208"/>
      <c r="P156" s="208"/>
      <c r="Q156" s="208"/>
      <c r="R156" s="208"/>
      <c r="S156" s="208"/>
      <c r="T156" s="209"/>
      <c r="AT156" s="210" t="s">
        <v>145</v>
      </c>
      <c r="AU156" s="210" t="s">
        <v>87</v>
      </c>
      <c r="AV156" s="13" t="s">
        <v>85</v>
      </c>
      <c r="AW156" s="13" t="s">
        <v>37</v>
      </c>
      <c r="AX156" s="13" t="s">
        <v>77</v>
      </c>
      <c r="AY156" s="210" t="s">
        <v>132</v>
      </c>
    </row>
    <row r="157" spans="1:65" s="14" customFormat="1" ht="11.25">
      <c r="B157" s="211"/>
      <c r="C157" s="212"/>
      <c r="D157" s="194" t="s">
        <v>145</v>
      </c>
      <c r="E157" s="213" t="s">
        <v>19</v>
      </c>
      <c r="F157" s="214" t="s">
        <v>217</v>
      </c>
      <c r="G157" s="212"/>
      <c r="H157" s="215">
        <v>1457.05</v>
      </c>
      <c r="I157" s="216"/>
      <c r="J157" s="212"/>
      <c r="K157" s="212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145</v>
      </c>
      <c r="AU157" s="221" t="s">
        <v>87</v>
      </c>
      <c r="AV157" s="14" t="s">
        <v>87</v>
      </c>
      <c r="AW157" s="14" t="s">
        <v>37</v>
      </c>
      <c r="AX157" s="14" t="s">
        <v>85</v>
      </c>
      <c r="AY157" s="221" t="s">
        <v>132</v>
      </c>
    </row>
    <row r="158" spans="1:65" s="2" customFormat="1" ht="24.2" customHeight="1">
      <c r="A158" s="37"/>
      <c r="B158" s="38"/>
      <c r="C158" s="181" t="s">
        <v>218</v>
      </c>
      <c r="D158" s="181" t="s">
        <v>134</v>
      </c>
      <c r="E158" s="182" t="s">
        <v>219</v>
      </c>
      <c r="F158" s="183" t="s">
        <v>220</v>
      </c>
      <c r="G158" s="184" t="s">
        <v>179</v>
      </c>
      <c r="H158" s="185">
        <v>56.075000000000003</v>
      </c>
      <c r="I158" s="186"/>
      <c r="J158" s="187">
        <f>ROUND(I158*H158,2)</f>
        <v>0</v>
      </c>
      <c r="K158" s="183" t="s">
        <v>138</v>
      </c>
      <c r="L158" s="42"/>
      <c r="M158" s="188" t="s">
        <v>19</v>
      </c>
      <c r="N158" s="189" t="s">
        <v>48</v>
      </c>
      <c r="O158" s="67"/>
      <c r="P158" s="190">
        <f>O158*H158</f>
        <v>0</v>
      </c>
      <c r="Q158" s="190">
        <v>0</v>
      </c>
      <c r="R158" s="190">
        <f>Q158*H158</f>
        <v>0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139</v>
      </c>
      <c r="AT158" s="192" t="s">
        <v>134</v>
      </c>
      <c r="AU158" s="192" t="s">
        <v>87</v>
      </c>
      <c r="AY158" s="20" t="s">
        <v>132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20" t="s">
        <v>85</v>
      </c>
      <c r="BK158" s="193">
        <f>ROUND(I158*H158,2)</f>
        <v>0</v>
      </c>
      <c r="BL158" s="20" t="s">
        <v>139</v>
      </c>
      <c r="BM158" s="192" t="s">
        <v>221</v>
      </c>
    </row>
    <row r="159" spans="1:65" s="2" customFormat="1" ht="29.25">
      <c r="A159" s="37"/>
      <c r="B159" s="38"/>
      <c r="C159" s="39"/>
      <c r="D159" s="194" t="s">
        <v>141</v>
      </c>
      <c r="E159" s="39"/>
      <c r="F159" s="195" t="s">
        <v>222</v>
      </c>
      <c r="G159" s="39"/>
      <c r="H159" s="39"/>
      <c r="I159" s="196"/>
      <c r="J159" s="39"/>
      <c r="K159" s="39"/>
      <c r="L159" s="42"/>
      <c r="M159" s="197"/>
      <c r="N159" s="198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20" t="s">
        <v>141</v>
      </c>
      <c r="AU159" s="20" t="s">
        <v>87</v>
      </c>
    </row>
    <row r="160" spans="1:65" s="2" customFormat="1" ht="11.25">
      <c r="A160" s="37"/>
      <c r="B160" s="38"/>
      <c r="C160" s="39"/>
      <c r="D160" s="199" t="s">
        <v>143</v>
      </c>
      <c r="E160" s="39"/>
      <c r="F160" s="200" t="s">
        <v>223</v>
      </c>
      <c r="G160" s="39"/>
      <c r="H160" s="39"/>
      <c r="I160" s="196"/>
      <c r="J160" s="39"/>
      <c r="K160" s="39"/>
      <c r="L160" s="42"/>
      <c r="M160" s="197"/>
      <c r="N160" s="198"/>
      <c r="O160" s="67"/>
      <c r="P160" s="67"/>
      <c r="Q160" s="67"/>
      <c r="R160" s="67"/>
      <c r="S160" s="67"/>
      <c r="T160" s="68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20" t="s">
        <v>143</v>
      </c>
      <c r="AU160" s="20" t="s">
        <v>87</v>
      </c>
    </row>
    <row r="161" spans="1:65" s="13" customFormat="1" ht="22.5">
      <c r="B161" s="201"/>
      <c r="C161" s="202"/>
      <c r="D161" s="194" t="s">
        <v>145</v>
      </c>
      <c r="E161" s="203" t="s">
        <v>19</v>
      </c>
      <c r="F161" s="204" t="s">
        <v>224</v>
      </c>
      <c r="G161" s="202"/>
      <c r="H161" s="203" t="s">
        <v>19</v>
      </c>
      <c r="I161" s="205"/>
      <c r="J161" s="202"/>
      <c r="K161" s="202"/>
      <c r="L161" s="206"/>
      <c r="M161" s="207"/>
      <c r="N161" s="208"/>
      <c r="O161" s="208"/>
      <c r="P161" s="208"/>
      <c r="Q161" s="208"/>
      <c r="R161" s="208"/>
      <c r="S161" s="208"/>
      <c r="T161" s="209"/>
      <c r="AT161" s="210" t="s">
        <v>145</v>
      </c>
      <c r="AU161" s="210" t="s">
        <v>87</v>
      </c>
      <c r="AV161" s="13" t="s">
        <v>85</v>
      </c>
      <c r="AW161" s="13" t="s">
        <v>37</v>
      </c>
      <c r="AX161" s="13" t="s">
        <v>77</v>
      </c>
      <c r="AY161" s="210" t="s">
        <v>132</v>
      </c>
    </row>
    <row r="162" spans="1:65" s="14" customFormat="1" ht="11.25">
      <c r="B162" s="211"/>
      <c r="C162" s="212"/>
      <c r="D162" s="194" t="s">
        <v>145</v>
      </c>
      <c r="E162" s="213" t="s">
        <v>19</v>
      </c>
      <c r="F162" s="214" t="s">
        <v>225</v>
      </c>
      <c r="G162" s="212"/>
      <c r="H162" s="215">
        <v>48</v>
      </c>
      <c r="I162" s="216"/>
      <c r="J162" s="212"/>
      <c r="K162" s="212"/>
      <c r="L162" s="217"/>
      <c r="M162" s="218"/>
      <c r="N162" s="219"/>
      <c r="O162" s="219"/>
      <c r="P162" s="219"/>
      <c r="Q162" s="219"/>
      <c r="R162" s="219"/>
      <c r="S162" s="219"/>
      <c r="T162" s="220"/>
      <c r="AT162" s="221" t="s">
        <v>145</v>
      </c>
      <c r="AU162" s="221" t="s">
        <v>87</v>
      </c>
      <c r="AV162" s="14" t="s">
        <v>87</v>
      </c>
      <c r="AW162" s="14" t="s">
        <v>37</v>
      </c>
      <c r="AX162" s="14" t="s">
        <v>77</v>
      </c>
      <c r="AY162" s="221" t="s">
        <v>132</v>
      </c>
    </row>
    <row r="163" spans="1:65" s="14" customFormat="1" ht="11.25">
      <c r="B163" s="211"/>
      <c r="C163" s="212"/>
      <c r="D163" s="194" t="s">
        <v>145</v>
      </c>
      <c r="E163" s="213" t="s">
        <v>19</v>
      </c>
      <c r="F163" s="214" t="s">
        <v>226</v>
      </c>
      <c r="G163" s="212"/>
      <c r="H163" s="215">
        <v>5.7</v>
      </c>
      <c r="I163" s="216"/>
      <c r="J163" s="212"/>
      <c r="K163" s="212"/>
      <c r="L163" s="217"/>
      <c r="M163" s="218"/>
      <c r="N163" s="219"/>
      <c r="O163" s="219"/>
      <c r="P163" s="219"/>
      <c r="Q163" s="219"/>
      <c r="R163" s="219"/>
      <c r="S163" s="219"/>
      <c r="T163" s="220"/>
      <c r="AT163" s="221" t="s">
        <v>145</v>
      </c>
      <c r="AU163" s="221" t="s">
        <v>87</v>
      </c>
      <c r="AV163" s="14" t="s">
        <v>87</v>
      </c>
      <c r="AW163" s="14" t="s">
        <v>37</v>
      </c>
      <c r="AX163" s="14" t="s">
        <v>77</v>
      </c>
      <c r="AY163" s="221" t="s">
        <v>132</v>
      </c>
    </row>
    <row r="164" spans="1:65" s="16" customFormat="1" ht="11.25">
      <c r="B164" s="233"/>
      <c r="C164" s="234"/>
      <c r="D164" s="194" t="s">
        <v>145</v>
      </c>
      <c r="E164" s="235" t="s">
        <v>19</v>
      </c>
      <c r="F164" s="236" t="s">
        <v>166</v>
      </c>
      <c r="G164" s="234"/>
      <c r="H164" s="237">
        <v>53.7</v>
      </c>
      <c r="I164" s="238"/>
      <c r="J164" s="234"/>
      <c r="K164" s="234"/>
      <c r="L164" s="239"/>
      <c r="M164" s="240"/>
      <c r="N164" s="241"/>
      <c r="O164" s="241"/>
      <c r="P164" s="241"/>
      <c r="Q164" s="241"/>
      <c r="R164" s="241"/>
      <c r="S164" s="241"/>
      <c r="T164" s="242"/>
      <c r="AT164" s="243" t="s">
        <v>145</v>
      </c>
      <c r="AU164" s="243" t="s">
        <v>87</v>
      </c>
      <c r="AV164" s="16" t="s">
        <v>167</v>
      </c>
      <c r="AW164" s="16" t="s">
        <v>37</v>
      </c>
      <c r="AX164" s="16" t="s">
        <v>77</v>
      </c>
      <c r="AY164" s="243" t="s">
        <v>132</v>
      </c>
    </row>
    <row r="165" spans="1:65" s="14" customFormat="1" ht="22.5">
      <c r="B165" s="211"/>
      <c r="C165" s="212"/>
      <c r="D165" s="194" t="s">
        <v>145</v>
      </c>
      <c r="E165" s="213" t="s">
        <v>19</v>
      </c>
      <c r="F165" s="214" t="s">
        <v>227</v>
      </c>
      <c r="G165" s="212"/>
      <c r="H165" s="215">
        <v>2.375</v>
      </c>
      <c r="I165" s="216"/>
      <c r="J165" s="212"/>
      <c r="K165" s="212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145</v>
      </c>
      <c r="AU165" s="221" t="s">
        <v>87</v>
      </c>
      <c r="AV165" s="14" t="s">
        <v>87</v>
      </c>
      <c r="AW165" s="14" t="s">
        <v>37</v>
      </c>
      <c r="AX165" s="14" t="s">
        <v>77</v>
      </c>
      <c r="AY165" s="221" t="s">
        <v>132</v>
      </c>
    </row>
    <row r="166" spans="1:65" s="15" customFormat="1" ht="11.25">
      <c r="B166" s="222"/>
      <c r="C166" s="223"/>
      <c r="D166" s="194" t="s">
        <v>145</v>
      </c>
      <c r="E166" s="224" t="s">
        <v>19</v>
      </c>
      <c r="F166" s="225" t="s">
        <v>151</v>
      </c>
      <c r="G166" s="223"/>
      <c r="H166" s="226">
        <v>56.075000000000003</v>
      </c>
      <c r="I166" s="227"/>
      <c r="J166" s="223"/>
      <c r="K166" s="223"/>
      <c r="L166" s="228"/>
      <c r="M166" s="229"/>
      <c r="N166" s="230"/>
      <c r="O166" s="230"/>
      <c r="P166" s="230"/>
      <c r="Q166" s="230"/>
      <c r="R166" s="230"/>
      <c r="S166" s="230"/>
      <c r="T166" s="231"/>
      <c r="AT166" s="232" t="s">
        <v>145</v>
      </c>
      <c r="AU166" s="232" t="s">
        <v>87</v>
      </c>
      <c r="AV166" s="15" t="s">
        <v>139</v>
      </c>
      <c r="AW166" s="15" t="s">
        <v>37</v>
      </c>
      <c r="AX166" s="15" t="s">
        <v>85</v>
      </c>
      <c r="AY166" s="232" t="s">
        <v>132</v>
      </c>
    </row>
    <row r="167" spans="1:65" s="2" customFormat="1" ht="33" customHeight="1">
      <c r="A167" s="37"/>
      <c r="B167" s="38"/>
      <c r="C167" s="181" t="s">
        <v>228</v>
      </c>
      <c r="D167" s="181" t="s">
        <v>134</v>
      </c>
      <c r="E167" s="182" t="s">
        <v>229</v>
      </c>
      <c r="F167" s="183" t="s">
        <v>230</v>
      </c>
      <c r="G167" s="184" t="s">
        <v>231</v>
      </c>
      <c r="H167" s="185">
        <v>176.928</v>
      </c>
      <c r="I167" s="186"/>
      <c r="J167" s="187">
        <f>ROUND(I167*H167,2)</f>
        <v>0</v>
      </c>
      <c r="K167" s="183" t="s">
        <v>138</v>
      </c>
      <c r="L167" s="42"/>
      <c r="M167" s="188" t="s">
        <v>19</v>
      </c>
      <c r="N167" s="189" t="s">
        <v>48</v>
      </c>
      <c r="O167" s="67"/>
      <c r="P167" s="190">
        <f>O167*H167</f>
        <v>0</v>
      </c>
      <c r="Q167" s="190">
        <v>0</v>
      </c>
      <c r="R167" s="190">
        <f>Q167*H167</f>
        <v>0</v>
      </c>
      <c r="S167" s="190">
        <v>0</v>
      </c>
      <c r="T167" s="19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2" t="s">
        <v>139</v>
      </c>
      <c r="AT167" s="192" t="s">
        <v>134</v>
      </c>
      <c r="AU167" s="192" t="s">
        <v>87</v>
      </c>
      <c r="AY167" s="20" t="s">
        <v>132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20" t="s">
        <v>85</v>
      </c>
      <c r="BK167" s="193">
        <f>ROUND(I167*H167,2)</f>
        <v>0</v>
      </c>
      <c r="BL167" s="20" t="s">
        <v>139</v>
      </c>
      <c r="BM167" s="192" t="s">
        <v>232</v>
      </c>
    </row>
    <row r="168" spans="1:65" s="2" customFormat="1" ht="29.25">
      <c r="A168" s="37"/>
      <c r="B168" s="38"/>
      <c r="C168" s="39"/>
      <c r="D168" s="194" t="s">
        <v>141</v>
      </c>
      <c r="E168" s="39"/>
      <c r="F168" s="195" t="s">
        <v>233</v>
      </c>
      <c r="G168" s="39"/>
      <c r="H168" s="39"/>
      <c r="I168" s="196"/>
      <c r="J168" s="39"/>
      <c r="K168" s="39"/>
      <c r="L168" s="42"/>
      <c r="M168" s="197"/>
      <c r="N168" s="198"/>
      <c r="O168" s="67"/>
      <c r="P168" s="67"/>
      <c r="Q168" s="67"/>
      <c r="R168" s="67"/>
      <c r="S168" s="67"/>
      <c r="T168" s="68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20" t="s">
        <v>141</v>
      </c>
      <c r="AU168" s="20" t="s">
        <v>87</v>
      </c>
    </row>
    <row r="169" spans="1:65" s="2" customFormat="1" ht="11.25">
      <c r="A169" s="37"/>
      <c r="B169" s="38"/>
      <c r="C169" s="39"/>
      <c r="D169" s="199" t="s">
        <v>143</v>
      </c>
      <c r="E169" s="39"/>
      <c r="F169" s="200" t="s">
        <v>234</v>
      </c>
      <c r="G169" s="39"/>
      <c r="H169" s="39"/>
      <c r="I169" s="196"/>
      <c r="J169" s="39"/>
      <c r="K169" s="39"/>
      <c r="L169" s="42"/>
      <c r="M169" s="197"/>
      <c r="N169" s="198"/>
      <c r="O169" s="67"/>
      <c r="P169" s="67"/>
      <c r="Q169" s="67"/>
      <c r="R169" s="67"/>
      <c r="S169" s="67"/>
      <c r="T169" s="68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20" t="s">
        <v>143</v>
      </c>
      <c r="AU169" s="20" t="s">
        <v>87</v>
      </c>
    </row>
    <row r="170" spans="1:65" s="13" customFormat="1" ht="11.25">
      <c r="B170" s="201"/>
      <c r="C170" s="202"/>
      <c r="D170" s="194" t="s">
        <v>145</v>
      </c>
      <c r="E170" s="203" t="s">
        <v>19</v>
      </c>
      <c r="F170" s="204" t="s">
        <v>235</v>
      </c>
      <c r="G170" s="202"/>
      <c r="H170" s="203" t="s">
        <v>19</v>
      </c>
      <c r="I170" s="205"/>
      <c r="J170" s="202"/>
      <c r="K170" s="202"/>
      <c r="L170" s="206"/>
      <c r="M170" s="207"/>
      <c r="N170" s="208"/>
      <c r="O170" s="208"/>
      <c r="P170" s="208"/>
      <c r="Q170" s="208"/>
      <c r="R170" s="208"/>
      <c r="S170" s="208"/>
      <c r="T170" s="209"/>
      <c r="AT170" s="210" t="s">
        <v>145</v>
      </c>
      <c r="AU170" s="210" t="s">
        <v>87</v>
      </c>
      <c r="AV170" s="13" t="s">
        <v>85</v>
      </c>
      <c r="AW170" s="13" t="s">
        <v>37</v>
      </c>
      <c r="AX170" s="13" t="s">
        <v>77</v>
      </c>
      <c r="AY170" s="210" t="s">
        <v>132</v>
      </c>
    </row>
    <row r="171" spans="1:65" s="14" customFormat="1" ht="11.25">
      <c r="B171" s="211"/>
      <c r="C171" s="212"/>
      <c r="D171" s="194" t="s">
        <v>145</v>
      </c>
      <c r="E171" s="213" t="s">
        <v>19</v>
      </c>
      <c r="F171" s="214" t="s">
        <v>236</v>
      </c>
      <c r="G171" s="212"/>
      <c r="H171" s="215">
        <v>176.928</v>
      </c>
      <c r="I171" s="216"/>
      <c r="J171" s="212"/>
      <c r="K171" s="212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145</v>
      </c>
      <c r="AU171" s="221" t="s">
        <v>87</v>
      </c>
      <c r="AV171" s="14" t="s">
        <v>87</v>
      </c>
      <c r="AW171" s="14" t="s">
        <v>37</v>
      </c>
      <c r="AX171" s="14" t="s">
        <v>85</v>
      </c>
      <c r="AY171" s="221" t="s">
        <v>132</v>
      </c>
    </row>
    <row r="172" spans="1:65" s="2" customFormat="1" ht="16.5" customHeight="1">
      <c r="A172" s="37"/>
      <c r="B172" s="38"/>
      <c r="C172" s="181" t="s">
        <v>237</v>
      </c>
      <c r="D172" s="181" t="s">
        <v>134</v>
      </c>
      <c r="E172" s="182" t="s">
        <v>238</v>
      </c>
      <c r="F172" s="183" t="s">
        <v>239</v>
      </c>
      <c r="G172" s="184" t="s">
        <v>179</v>
      </c>
      <c r="H172" s="185">
        <v>104.075</v>
      </c>
      <c r="I172" s="186"/>
      <c r="J172" s="187">
        <f>ROUND(I172*H172,2)</f>
        <v>0</v>
      </c>
      <c r="K172" s="183" t="s">
        <v>138</v>
      </c>
      <c r="L172" s="42"/>
      <c r="M172" s="188" t="s">
        <v>19</v>
      </c>
      <c r="N172" s="189" t="s">
        <v>48</v>
      </c>
      <c r="O172" s="67"/>
      <c r="P172" s="190">
        <f>O172*H172</f>
        <v>0</v>
      </c>
      <c r="Q172" s="190">
        <v>0</v>
      </c>
      <c r="R172" s="190">
        <f>Q172*H172</f>
        <v>0</v>
      </c>
      <c r="S172" s="190">
        <v>0</v>
      </c>
      <c r="T172" s="19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2" t="s">
        <v>139</v>
      </c>
      <c r="AT172" s="192" t="s">
        <v>134</v>
      </c>
      <c r="AU172" s="192" t="s">
        <v>87</v>
      </c>
      <c r="AY172" s="20" t="s">
        <v>132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20" t="s">
        <v>85</v>
      </c>
      <c r="BK172" s="193">
        <f>ROUND(I172*H172,2)</f>
        <v>0</v>
      </c>
      <c r="BL172" s="20" t="s">
        <v>139</v>
      </c>
      <c r="BM172" s="192" t="s">
        <v>240</v>
      </c>
    </row>
    <row r="173" spans="1:65" s="2" customFormat="1" ht="19.5">
      <c r="A173" s="37"/>
      <c r="B173" s="38"/>
      <c r="C173" s="39"/>
      <c r="D173" s="194" t="s">
        <v>141</v>
      </c>
      <c r="E173" s="39"/>
      <c r="F173" s="195" t="s">
        <v>241</v>
      </c>
      <c r="G173" s="39"/>
      <c r="H173" s="39"/>
      <c r="I173" s="196"/>
      <c r="J173" s="39"/>
      <c r="K173" s="39"/>
      <c r="L173" s="42"/>
      <c r="M173" s="197"/>
      <c r="N173" s="198"/>
      <c r="O173" s="67"/>
      <c r="P173" s="67"/>
      <c r="Q173" s="67"/>
      <c r="R173" s="67"/>
      <c r="S173" s="67"/>
      <c r="T173" s="68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20" t="s">
        <v>141</v>
      </c>
      <c r="AU173" s="20" t="s">
        <v>87</v>
      </c>
    </row>
    <row r="174" spans="1:65" s="2" customFormat="1" ht="11.25">
      <c r="A174" s="37"/>
      <c r="B174" s="38"/>
      <c r="C174" s="39"/>
      <c r="D174" s="199" t="s">
        <v>143</v>
      </c>
      <c r="E174" s="39"/>
      <c r="F174" s="200" t="s">
        <v>242</v>
      </c>
      <c r="G174" s="39"/>
      <c r="H174" s="39"/>
      <c r="I174" s="196"/>
      <c r="J174" s="39"/>
      <c r="K174" s="39"/>
      <c r="L174" s="42"/>
      <c r="M174" s="197"/>
      <c r="N174" s="198"/>
      <c r="O174" s="67"/>
      <c r="P174" s="67"/>
      <c r="Q174" s="67"/>
      <c r="R174" s="67"/>
      <c r="S174" s="67"/>
      <c r="T174" s="68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20" t="s">
        <v>143</v>
      </c>
      <c r="AU174" s="20" t="s">
        <v>87</v>
      </c>
    </row>
    <row r="175" spans="1:65" s="13" customFormat="1" ht="22.5">
      <c r="B175" s="201"/>
      <c r="C175" s="202"/>
      <c r="D175" s="194" t="s">
        <v>145</v>
      </c>
      <c r="E175" s="203" t="s">
        <v>19</v>
      </c>
      <c r="F175" s="204" t="s">
        <v>243</v>
      </c>
      <c r="G175" s="202"/>
      <c r="H175" s="203" t="s">
        <v>19</v>
      </c>
      <c r="I175" s="205"/>
      <c r="J175" s="202"/>
      <c r="K175" s="202"/>
      <c r="L175" s="206"/>
      <c r="M175" s="207"/>
      <c r="N175" s="208"/>
      <c r="O175" s="208"/>
      <c r="P175" s="208"/>
      <c r="Q175" s="208"/>
      <c r="R175" s="208"/>
      <c r="S175" s="208"/>
      <c r="T175" s="209"/>
      <c r="AT175" s="210" t="s">
        <v>145</v>
      </c>
      <c r="AU175" s="210" t="s">
        <v>87</v>
      </c>
      <c r="AV175" s="13" t="s">
        <v>85</v>
      </c>
      <c r="AW175" s="13" t="s">
        <v>37</v>
      </c>
      <c r="AX175" s="13" t="s">
        <v>77</v>
      </c>
      <c r="AY175" s="210" t="s">
        <v>132</v>
      </c>
    </row>
    <row r="176" spans="1:65" s="14" customFormat="1" ht="11.25">
      <c r="B176" s="211"/>
      <c r="C176" s="212"/>
      <c r="D176" s="194" t="s">
        <v>145</v>
      </c>
      <c r="E176" s="213" t="s">
        <v>19</v>
      </c>
      <c r="F176" s="214" t="s">
        <v>205</v>
      </c>
      <c r="G176" s="212"/>
      <c r="H176" s="215">
        <v>96</v>
      </c>
      <c r="I176" s="216"/>
      <c r="J176" s="212"/>
      <c r="K176" s="212"/>
      <c r="L176" s="217"/>
      <c r="M176" s="218"/>
      <c r="N176" s="219"/>
      <c r="O176" s="219"/>
      <c r="P176" s="219"/>
      <c r="Q176" s="219"/>
      <c r="R176" s="219"/>
      <c r="S176" s="219"/>
      <c r="T176" s="220"/>
      <c r="AT176" s="221" t="s">
        <v>145</v>
      </c>
      <c r="AU176" s="221" t="s">
        <v>87</v>
      </c>
      <c r="AV176" s="14" t="s">
        <v>87</v>
      </c>
      <c r="AW176" s="14" t="s">
        <v>37</v>
      </c>
      <c r="AX176" s="14" t="s">
        <v>77</v>
      </c>
      <c r="AY176" s="221" t="s">
        <v>132</v>
      </c>
    </row>
    <row r="177" spans="1:65" s="14" customFormat="1" ht="11.25">
      <c r="B177" s="211"/>
      <c r="C177" s="212"/>
      <c r="D177" s="194" t="s">
        <v>145</v>
      </c>
      <c r="E177" s="213" t="s">
        <v>19</v>
      </c>
      <c r="F177" s="214" t="s">
        <v>206</v>
      </c>
      <c r="G177" s="212"/>
      <c r="H177" s="215">
        <v>5.7</v>
      </c>
      <c r="I177" s="216"/>
      <c r="J177" s="212"/>
      <c r="K177" s="212"/>
      <c r="L177" s="217"/>
      <c r="M177" s="218"/>
      <c r="N177" s="219"/>
      <c r="O177" s="219"/>
      <c r="P177" s="219"/>
      <c r="Q177" s="219"/>
      <c r="R177" s="219"/>
      <c r="S177" s="219"/>
      <c r="T177" s="220"/>
      <c r="AT177" s="221" t="s">
        <v>145</v>
      </c>
      <c r="AU177" s="221" t="s">
        <v>87</v>
      </c>
      <c r="AV177" s="14" t="s">
        <v>87</v>
      </c>
      <c r="AW177" s="14" t="s">
        <v>37</v>
      </c>
      <c r="AX177" s="14" t="s">
        <v>77</v>
      </c>
      <c r="AY177" s="221" t="s">
        <v>132</v>
      </c>
    </row>
    <row r="178" spans="1:65" s="16" customFormat="1" ht="11.25">
      <c r="B178" s="233"/>
      <c r="C178" s="234"/>
      <c r="D178" s="194" t="s">
        <v>145</v>
      </c>
      <c r="E178" s="235" t="s">
        <v>19</v>
      </c>
      <c r="F178" s="236" t="s">
        <v>166</v>
      </c>
      <c r="G178" s="234"/>
      <c r="H178" s="237">
        <v>101.7</v>
      </c>
      <c r="I178" s="238"/>
      <c r="J178" s="234"/>
      <c r="K178" s="234"/>
      <c r="L178" s="239"/>
      <c r="M178" s="240"/>
      <c r="N178" s="241"/>
      <c r="O178" s="241"/>
      <c r="P178" s="241"/>
      <c r="Q178" s="241"/>
      <c r="R178" s="241"/>
      <c r="S178" s="241"/>
      <c r="T178" s="242"/>
      <c r="AT178" s="243" t="s">
        <v>145</v>
      </c>
      <c r="AU178" s="243" t="s">
        <v>87</v>
      </c>
      <c r="AV178" s="16" t="s">
        <v>167</v>
      </c>
      <c r="AW178" s="16" t="s">
        <v>37</v>
      </c>
      <c r="AX178" s="16" t="s">
        <v>77</v>
      </c>
      <c r="AY178" s="243" t="s">
        <v>132</v>
      </c>
    </row>
    <row r="179" spans="1:65" s="14" customFormat="1" ht="22.5">
      <c r="B179" s="211"/>
      <c r="C179" s="212"/>
      <c r="D179" s="194" t="s">
        <v>145</v>
      </c>
      <c r="E179" s="213" t="s">
        <v>19</v>
      </c>
      <c r="F179" s="214" t="s">
        <v>227</v>
      </c>
      <c r="G179" s="212"/>
      <c r="H179" s="215">
        <v>2.375</v>
      </c>
      <c r="I179" s="216"/>
      <c r="J179" s="212"/>
      <c r="K179" s="212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145</v>
      </c>
      <c r="AU179" s="221" t="s">
        <v>87</v>
      </c>
      <c r="AV179" s="14" t="s">
        <v>87</v>
      </c>
      <c r="AW179" s="14" t="s">
        <v>37</v>
      </c>
      <c r="AX179" s="14" t="s">
        <v>77</v>
      </c>
      <c r="AY179" s="221" t="s">
        <v>132</v>
      </c>
    </row>
    <row r="180" spans="1:65" s="15" customFormat="1" ht="11.25">
      <c r="B180" s="222"/>
      <c r="C180" s="223"/>
      <c r="D180" s="194" t="s">
        <v>145</v>
      </c>
      <c r="E180" s="224" t="s">
        <v>19</v>
      </c>
      <c r="F180" s="225" t="s">
        <v>151</v>
      </c>
      <c r="G180" s="223"/>
      <c r="H180" s="226">
        <v>104.075</v>
      </c>
      <c r="I180" s="227"/>
      <c r="J180" s="223"/>
      <c r="K180" s="223"/>
      <c r="L180" s="228"/>
      <c r="M180" s="229"/>
      <c r="N180" s="230"/>
      <c r="O180" s="230"/>
      <c r="P180" s="230"/>
      <c r="Q180" s="230"/>
      <c r="R180" s="230"/>
      <c r="S180" s="230"/>
      <c r="T180" s="231"/>
      <c r="AT180" s="232" t="s">
        <v>145</v>
      </c>
      <c r="AU180" s="232" t="s">
        <v>87</v>
      </c>
      <c r="AV180" s="15" t="s">
        <v>139</v>
      </c>
      <c r="AW180" s="15" t="s">
        <v>37</v>
      </c>
      <c r="AX180" s="15" t="s">
        <v>85</v>
      </c>
      <c r="AY180" s="232" t="s">
        <v>132</v>
      </c>
    </row>
    <row r="181" spans="1:65" s="2" customFormat="1" ht="24.2" customHeight="1">
      <c r="A181" s="37"/>
      <c r="B181" s="38"/>
      <c r="C181" s="181" t="s">
        <v>8</v>
      </c>
      <c r="D181" s="181" t="s">
        <v>134</v>
      </c>
      <c r="E181" s="182" t="s">
        <v>244</v>
      </c>
      <c r="F181" s="183" t="s">
        <v>245</v>
      </c>
      <c r="G181" s="184" t="s">
        <v>179</v>
      </c>
      <c r="H181" s="185">
        <v>1.125</v>
      </c>
      <c r="I181" s="186"/>
      <c r="J181" s="187">
        <f>ROUND(I181*H181,2)</f>
        <v>0</v>
      </c>
      <c r="K181" s="183" t="s">
        <v>138</v>
      </c>
      <c r="L181" s="42"/>
      <c r="M181" s="188" t="s">
        <v>19</v>
      </c>
      <c r="N181" s="189" t="s">
        <v>48</v>
      </c>
      <c r="O181" s="67"/>
      <c r="P181" s="190">
        <f>O181*H181</f>
        <v>0</v>
      </c>
      <c r="Q181" s="190">
        <v>0</v>
      </c>
      <c r="R181" s="190">
        <f>Q181*H181</f>
        <v>0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139</v>
      </c>
      <c r="AT181" s="192" t="s">
        <v>134</v>
      </c>
      <c r="AU181" s="192" t="s">
        <v>87</v>
      </c>
      <c r="AY181" s="20" t="s">
        <v>132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20" t="s">
        <v>85</v>
      </c>
      <c r="BK181" s="193">
        <f>ROUND(I181*H181,2)</f>
        <v>0</v>
      </c>
      <c r="BL181" s="20" t="s">
        <v>139</v>
      </c>
      <c r="BM181" s="192" t="s">
        <v>246</v>
      </c>
    </row>
    <row r="182" spans="1:65" s="2" customFormat="1" ht="29.25">
      <c r="A182" s="37"/>
      <c r="B182" s="38"/>
      <c r="C182" s="39"/>
      <c r="D182" s="194" t="s">
        <v>141</v>
      </c>
      <c r="E182" s="39"/>
      <c r="F182" s="195" t="s">
        <v>247</v>
      </c>
      <c r="G182" s="39"/>
      <c r="H182" s="39"/>
      <c r="I182" s="196"/>
      <c r="J182" s="39"/>
      <c r="K182" s="39"/>
      <c r="L182" s="42"/>
      <c r="M182" s="197"/>
      <c r="N182" s="198"/>
      <c r="O182" s="67"/>
      <c r="P182" s="67"/>
      <c r="Q182" s="67"/>
      <c r="R182" s="67"/>
      <c r="S182" s="67"/>
      <c r="T182" s="68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20" t="s">
        <v>141</v>
      </c>
      <c r="AU182" s="20" t="s">
        <v>87</v>
      </c>
    </row>
    <row r="183" spans="1:65" s="2" customFormat="1" ht="11.25">
      <c r="A183" s="37"/>
      <c r="B183" s="38"/>
      <c r="C183" s="39"/>
      <c r="D183" s="199" t="s">
        <v>143</v>
      </c>
      <c r="E183" s="39"/>
      <c r="F183" s="200" t="s">
        <v>248</v>
      </c>
      <c r="G183" s="39"/>
      <c r="H183" s="39"/>
      <c r="I183" s="196"/>
      <c r="J183" s="39"/>
      <c r="K183" s="39"/>
      <c r="L183" s="42"/>
      <c r="M183" s="197"/>
      <c r="N183" s="198"/>
      <c r="O183" s="67"/>
      <c r="P183" s="67"/>
      <c r="Q183" s="67"/>
      <c r="R183" s="67"/>
      <c r="S183" s="67"/>
      <c r="T183" s="68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20" t="s">
        <v>143</v>
      </c>
      <c r="AU183" s="20" t="s">
        <v>87</v>
      </c>
    </row>
    <row r="184" spans="1:65" s="13" customFormat="1" ht="22.5">
      <c r="B184" s="201"/>
      <c r="C184" s="202"/>
      <c r="D184" s="194" t="s">
        <v>145</v>
      </c>
      <c r="E184" s="203" t="s">
        <v>19</v>
      </c>
      <c r="F184" s="204" t="s">
        <v>249</v>
      </c>
      <c r="G184" s="202"/>
      <c r="H184" s="203" t="s">
        <v>19</v>
      </c>
      <c r="I184" s="205"/>
      <c r="J184" s="202"/>
      <c r="K184" s="202"/>
      <c r="L184" s="206"/>
      <c r="M184" s="207"/>
      <c r="N184" s="208"/>
      <c r="O184" s="208"/>
      <c r="P184" s="208"/>
      <c r="Q184" s="208"/>
      <c r="R184" s="208"/>
      <c r="S184" s="208"/>
      <c r="T184" s="209"/>
      <c r="AT184" s="210" t="s">
        <v>145</v>
      </c>
      <c r="AU184" s="210" t="s">
        <v>87</v>
      </c>
      <c r="AV184" s="13" t="s">
        <v>85</v>
      </c>
      <c r="AW184" s="13" t="s">
        <v>37</v>
      </c>
      <c r="AX184" s="13" t="s">
        <v>77</v>
      </c>
      <c r="AY184" s="210" t="s">
        <v>132</v>
      </c>
    </row>
    <row r="185" spans="1:65" s="13" customFormat="1" ht="22.5">
      <c r="B185" s="201"/>
      <c r="C185" s="202"/>
      <c r="D185" s="194" t="s">
        <v>145</v>
      </c>
      <c r="E185" s="203" t="s">
        <v>19</v>
      </c>
      <c r="F185" s="204" t="s">
        <v>250</v>
      </c>
      <c r="G185" s="202"/>
      <c r="H185" s="203" t="s">
        <v>19</v>
      </c>
      <c r="I185" s="205"/>
      <c r="J185" s="202"/>
      <c r="K185" s="202"/>
      <c r="L185" s="206"/>
      <c r="M185" s="207"/>
      <c r="N185" s="208"/>
      <c r="O185" s="208"/>
      <c r="P185" s="208"/>
      <c r="Q185" s="208"/>
      <c r="R185" s="208"/>
      <c r="S185" s="208"/>
      <c r="T185" s="209"/>
      <c r="AT185" s="210" t="s">
        <v>145</v>
      </c>
      <c r="AU185" s="210" t="s">
        <v>87</v>
      </c>
      <c r="AV185" s="13" t="s">
        <v>85</v>
      </c>
      <c r="AW185" s="13" t="s">
        <v>37</v>
      </c>
      <c r="AX185" s="13" t="s">
        <v>77</v>
      </c>
      <c r="AY185" s="210" t="s">
        <v>132</v>
      </c>
    </row>
    <row r="186" spans="1:65" s="14" customFormat="1" ht="11.25">
      <c r="B186" s="211"/>
      <c r="C186" s="212"/>
      <c r="D186" s="194" t="s">
        <v>145</v>
      </c>
      <c r="E186" s="213" t="s">
        <v>19</v>
      </c>
      <c r="F186" s="214" t="s">
        <v>251</v>
      </c>
      <c r="G186" s="212"/>
      <c r="H186" s="215">
        <v>3.5</v>
      </c>
      <c r="I186" s="216"/>
      <c r="J186" s="212"/>
      <c r="K186" s="212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145</v>
      </c>
      <c r="AU186" s="221" t="s">
        <v>87</v>
      </c>
      <c r="AV186" s="14" t="s">
        <v>87</v>
      </c>
      <c r="AW186" s="14" t="s">
        <v>37</v>
      </c>
      <c r="AX186" s="14" t="s">
        <v>77</v>
      </c>
      <c r="AY186" s="221" t="s">
        <v>132</v>
      </c>
    </row>
    <row r="187" spans="1:65" s="14" customFormat="1" ht="11.25">
      <c r="B187" s="211"/>
      <c r="C187" s="212"/>
      <c r="D187" s="194" t="s">
        <v>145</v>
      </c>
      <c r="E187" s="213" t="s">
        <v>19</v>
      </c>
      <c r="F187" s="214" t="s">
        <v>252</v>
      </c>
      <c r="G187" s="212"/>
      <c r="H187" s="215">
        <v>-2.125</v>
      </c>
      <c r="I187" s="216"/>
      <c r="J187" s="212"/>
      <c r="K187" s="212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145</v>
      </c>
      <c r="AU187" s="221" t="s">
        <v>87</v>
      </c>
      <c r="AV187" s="14" t="s">
        <v>87</v>
      </c>
      <c r="AW187" s="14" t="s">
        <v>37</v>
      </c>
      <c r="AX187" s="14" t="s">
        <v>77</v>
      </c>
      <c r="AY187" s="221" t="s">
        <v>132</v>
      </c>
    </row>
    <row r="188" spans="1:65" s="14" customFormat="1" ht="22.5">
      <c r="B188" s="211"/>
      <c r="C188" s="212"/>
      <c r="D188" s="194" t="s">
        <v>145</v>
      </c>
      <c r="E188" s="213" t="s">
        <v>19</v>
      </c>
      <c r="F188" s="214" t="s">
        <v>253</v>
      </c>
      <c r="G188" s="212"/>
      <c r="H188" s="215">
        <v>-0.25</v>
      </c>
      <c r="I188" s="216"/>
      <c r="J188" s="212"/>
      <c r="K188" s="212"/>
      <c r="L188" s="217"/>
      <c r="M188" s="218"/>
      <c r="N188" s="219"/>
      <c r="O188" s="219"/>
      <c r="P188" s="219"/>
      <c r="Q188" s="219"/>
      <c r="R188" s="219"/>
      <c r="S188" s="219"/>
      <c r="T188" s="220"/>
      <c r="AT188" s="221" t="s">
        <v>145</v>
      </c>
      <c r="AU188" s="221" t="s">
        <v>87</v>
      </c>
      <c r="AV188" s="14" t="s">
        <v>87</v>
      </c>
      <c r="AW188" s="14" t="s">
        <v>37</v>
      </c>
      <c r="AX188" s="14" t="s">
        <v>77</v>
      </c>
      <c r="AY188" s="221" t="s">
        <v>132</v>
      </c>
    </row>
    <row r="189" spans="1:65" s="15" customFormat="1" ht="11.25">
      <c r="B189" s="222"/>
      <c r="C189" s="223"/>
      <c r="D189" s="194" t="s">
        <v>145</v>
      </c>
      <c r="E189" s="224" t="s">
        <v>19</v>
      </c>
      <c r="F189" s="225" t="s">
        <v>151</v>
      </c>
      <c r="G189" s="223"/>
      <c r="H189" s="226">
        <v>1.125</v>
      </c>
      <c r="I189" s="227"/>
      <c r="J189" s="223"/>
      <c r="K189" s="223"/>
      <c r="L189" s="228"/>
      <c r="M189" s="229"/>
      <c r="N189" s="230"/>
      <c r="O189" s="230"/>
      <c r="P189" s="230"/>
      <c r="Q189" s="230"/>
      <c r="R189" s="230"/>
      <c r="S189" s="230"/>
      <c r="T189" s="231"/>
      <c r="AT189" s="232" t="s">
        <v>145</v>
      </c>
      <c r="AU189" s="232" t="s">
        <v>87</v>
      </c>
      <c r="AV189" s="15" t="s">
        <v>139</v>
      </c>
      <c r="AW189" s="15" t="s">
        <v>37</v>
      </c>
      <c r="AX189" s="15" t="s">
        <v>85</v>
      </c>
      <c r="AY189" s="232" t="s">
        <v>132</v>
      </c>
    </row>
    <row r="190" spans="1:65" s="2" customFormat="1" ht="24.2" customHeight="1">
      <c r="A190" s="37"/>
      <c r="B190" s="38"/>
      <c r="C190" s="181" t="s">
        <v>254</v>
      </c>
      <c r="D190" s="181" t="s">
        <v>134</v>
      </c>
      <c r="E190" s="182" t="s">
        <v>255</v>
      </c>
      <c r="F190" s="183" t="s">
        <v>256</v>
      </c>
      <c r="G190" s="184" t="s">
        <v>179</v>
      </c>
      <c r="H190" s="185">
        <v>2.125</v>
      </c>
      <c r="I190" s="186"/>
      <c r="J190" s="187">
        <f>ROUND(I190*H190,2)</f>
        <v>0</v>
      </c>
      <c r="K190" s="183" t="s">
        <v>138</v>
      </c>
      <c r="L190" s="42"/>
      <c r="M190" s="188" t="s">
        <v>19</v>
      </c>
      <c r="N190" s="189" t="s">
        <v>48</v>
      </c>
      <c r="O190" s="67"/>
      <c r="P190" s="190">
        <f>O190*H190</f>
        <v>0</v>
      </c>
      <c r="Q190" s="190">
        <v>0</v>
      </c>
      <c r="R190" s="190">
        <f>Q190*H190</f>
        <v>0</v>
      </c>
      <c r="S190" s="190">
        <v>0</v>
      </c>
      <c r="T190" s="19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2" t="s">
        <v>139</v>
      </c>
      <c r="AT190" s="192" t="s">
        <v>134</v>
      </c>
      <c r="AU190" s="192" t="s">
        <v>87</v>
      </c>
      <c r="AY190" s="20" t="s">
        <v>132</v>
      </c>
      <c r="BE190" s="193">
        <f>IF(N190="základní",J190,0)</f>
        <v>0</v>
      </c>
      <c r="BF190" s="193">
        <f>IF(N190="snížená",J190,0)</f>
        <v>0</v>
      </c>
      <c r="BG190" s="193">
        <f>IF(N190="zákl. přenesená",J190,0)</f>
        <v>0</v>
      </c>
      <c r="BH190" s="193">
        <f>IF(N190="sníž. přenesená",J190,0)</f>
        <v>0</v>
      </c>
      <c r="BI190" s="193">
        <f>IF(N190="nulová",J190,0)</f>
        <v>0</v>
      </c>
      <c r="BJ190" s="20" t="s">
        <v>85</v>
      </c>
      <c r="BK190" s="193">
        <f>ROUND(I190*H190,2)</f>
        <v>0</v>
      </c>
      <c r="BL190" s="20" t="s">
        <v>139</v>
      </c>
      <c r="BM190" s="192" t="s">
        <v>257</v>
      </c>
    </row>
    <row r="191" spans="1:65" s="2" customFormat="1" ht="39">
      <c r="A191" s="37"/>
      <c r="B191" s="38"/>
      <c r="C191" s="39"/>
      <c r="D191" s="194" t="s">
        <v>141</v>
      </c>
      <c r="E191" s="39"/>
      <c r="F191" s="195" t="s">
        <v>258</v>
      </c>
      <c r="G191" s="39"/>
      <c r="H191" s="39"/>
      <c r="I191" s="196"/>
      <c r="J191" s="39"/>
      <c r="K191" s="39"/>
      <c r="L191" s="42"/>
      <c r="M191" s="197"/>
      <c r="N191" s="198"/>
      <c r="O191" s="67"/>
      <c r="P191" s="67"/>
      <c r="Q191" s="67"/>
      <c r="R191" s="67"/>
      <c r="S191" s="67"/>
      <c r="T191" s="68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20" t="s">
        <v>141</v>
      </c>
      <c r="AU191" s="20" t="s">
        <v>87</v>
      </c>
    </row>
    <row r="192" spans="1:65" s="2" customFormat="1" ht="11.25">
      <c r="A192" s="37"/>
      <c r="B192" s="38"/>
      <c r="C192" s="39"/>
      <c r="D192" s="199" t="s">
        <v>143</v>
      </c>
      <c r="E192" s="39"/>
      <c r="F192" s="200" t="s">
        <v>259</v>
      </c>
      <c r="G192" s="39"/>
      <c r="H192" s="39"/>
      <c r="I192" s="196"/>
      <c r="J192" s="39"/>
      <c r="K192" s="39"/>
      <c r="L192" s="42"/>
      <c r="M192" s="197"/>
      <c r="N192" s="198"/>
      <c r="O192" s="67"/>
      <c r="P192" s="67"/>
      <c r="Q192" s="67"/>
      <c r="R192" s="67"/>
      <c r="S192" s="67"/>
      <c r="T192" s="68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20" t="s">
        <v>143</v>
      </c>
      <c r="AU192" s="20" t="s">
        <v>87</v>
      </c>
    </row>
    <row r="193" spans="1:65" s="13" customFormat="1" ht="22.5">
      <c r="B193" s="201"/>
      <c r="C193" s="202"/>
      <c r="D193" s="194" t="s">
        <v>145</v>
      </c>
      <c r="E193" s="203" t="s">
        <v>19</v>
      </c>
      <c r="F193" s="204" t="s">
        <v>260</v>
      </c>
      <c r="G193" s="202"/>
      <c r="H193" s="203" t="s">
        <v>19</v>
      </c>
      <c r="I193" s="205"/>
      <c r="J193" s="202"/>
      <c r="K193" s="202"/>
      <c r="L193" s="206"/>
      <c r="M193" s="207"/>
      <c r="N193" s="208"/>
      <c r="O193" s="208"/>
      <c r="P193" s="208"/>
      <c r="Q193" s="208"/>
      <c r="R193" s="208"/>
      <c r="S193" s="208"/>
      <c r="T193" s="209"/>
      <c r="AT193" s="210" t="s">
        <v>145</v>
      </c>
      <c r="AU193" s="210" t="s">
        <v>87</v>
      </c>
      <c r="AV193" s="13" t="s">
        <v>85</v>
      </c>
      <c r="AW193" s="13" t="s">
        <v>37</v>
      </c>
      <c r="AX193" s="13" t="s">
        <v>77</v>
      </c>
      <c r="AY193" s="210" t="s">
        <v>132</v>
      </c>
    </row>
    <row r="194" spans="1:65" s="13" customFormat="1" ht="22.5">
      <c r="B194" s="201"/>
      <c r="C194" s="202"/>
      <c r="D194" s="194" t="s">
        <v>145</v>
      </c>
      <c r="E194" s="203" t="s">
        <v>19</v>
      </c>
      <c r="F194" s="204" t="s">
        <v>261</v>
      </c>
      <c r="G194" s="202"/>
      <c r="H194" s="203" t="s">
        <v>19</v>
      </c>
      <c r="I194" s="205"/>
      <c r="J194" s="202"/>
      <c r="K194" s="202"/>
      <c r="L194" s="206"/>
      <c r="M194" s="207"/>
      <c r="N194" s="208"/>
      <c r="O194" s="208"/>
      <c r="P194" s="208"/>
      <c r="Q194" s="208"/>
      <c r="R194" s="208"/>
      <c r="S194" s="208"/>
      <c r="T194" s="209"/>
      <c r="AT194" s="210" t="s">
        <v>145</v>
      </c>
      <c r="AU194" s="210" t="s">
        <v>87</v>
      </c>
      <c r="AV194" s="13" t="s">
        <v>85</v>
      </c>
      <c r="AW194" s="13" t="s">
        <v>37</v>
      </c>
      <c r="AX194" s="13" t="s">
        <v>77</v>
      </c>
      <c r="AY194" s="210" t="s">
        <v>132</v>
      </c>
    </row>
    <row r="195" spans="1:65" s="14" customFormat="1" ht="11.25">
      <c r="B195" s="211"/>
      <c r="C195" s="212"/>
      <c r="D195" s="194" t="s">
        <v>145</v>
      </c>
      <c r="E195" s="213" t="s">
        <v>19</v>
      </c>
      <c r="F195" s="214" t="s">
        <v>262</v>
      </c>
      <c r="G195" s="212"/>
      <c r="H195" s="215">
        <v>2.125</v>
      </c>
      <c r="I195" s="216"/>
      <c r="J195" s="212"/>
      <c r="K195" s="212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145</v>
      </c>
      <c r="AU195" s="221" t="s">
        <v>87</v>
      </c>
      <c r="AV195" s="14" t="s">
        <v>87</v>
      </c>
      <c r="AW195" s="14" t="s">
        <v>37</v>
      </c>
      <c r="AX195" s="14" t="s">
        <v>85</v>
      </c>
      <c r="AY195" s="221" t="s">
        <v>132</v>
      </c>
    </row>
    <row r="196" spans="1:65" s="2" customFormat="1" ht="16.5" customHeight="1">
      <c r="A196" s="37"/>
      <c r="B196" s="38"/>
      <c r="C196" s="244" t="s">
        <v>263</v>
      </c>
      <c r="D196" s="244" t="s">
        <v>264</v>
      </c>
      <c r="E196" s="245" t="s">
        <v>265</v>
      </c>
      <c r="F196" s="246" t="s">
        <v>266</v>
      </c>
      <c r="G196" s="247" t="s">
        <v>231</v>
      </c>
      <c r="H196" s="248">
        <v>4.25</v>
      </c>
      <c r="I196" s="249"/>
      <c r="J196" s="250">
        <f>ROUND(I196*H196,2)</f>
        <v>0</v>
      </c>
      <c r="K196" s="246" t="s">
        <v>138</v>
      </c>
      <c r="L196" s="251"/>
      <c r="M196" s="252" t="s">
        <v>19</v>
      </c>
      <c r="N196" s="253" t="s">
        <v>48</v>
      </c>
      <c r="O196" s="67"/>
      <c r="P196" s="190">
        <f>O196*H196</f>
        <v>0</v>
      </c>
      <c r="Q196" s="190">
        <v>1</v>
      </c>
      <c r="R196" s="190">
        <f>Q196*H196</f>
        <v>4.25</v>
      </c>
      <c r="S196" s="190">
        <v>0</v>
      </c>
      <c r="T196" s="191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2" t="s">
        <v>209</v>
      </c>
      <c r="AT196" s="192" t="s">
        <v>264</v>
      </c>
      <c r="AU196" s="192" t="s">
        <v>87</v>
      </c>
      <c r="AY196" s="20" t="s">
        <v>132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20" t="s">
        <v>85</v>
      </c>
      <c r="BK196" s="193">
        <f>ROUND(I196*H196,2)</f>
        <v>0</v>
      </c>
      <c r="BL196" s="20" t="s">
        <v>139</v>
      </c>
      <c r="BM196" s="192" t="s">
        <v>267</v>
      </c>
    </row>
    <row r="197" spans="1:65" s="2" customFormat="1" ht="11.25">
      <c r="A197" s="37"/>
      <c r="B197" s="38"/>
      <c r="C197" s="39"/>
      <c r="D197" s="194" t="s">
        <v>141</v>
      </c>
      <c r="E197" s="39"/>
      <c r="F197" s="195" t="s">
        <v>266</v>
      </c>
      <c r="G197" s="39"/>
      <c r="H197" s="39"/>
      <c r="I197" s="196"/>
      <c r="J197" s="39"/>
      <c r="K197" s="39"/>
      <c r="L197" s="42"/>
      <c r="M197" s="197"/>
      <c r="N197" s="198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141</v>
      </c>
      <c r="AU197" s="20" t="s">
        <v>87</v>
      </c>
    </row>
    <row r="198" spans="1:65" s="14" customFormat="1" ht="11.25">
      <c r="B198" s="211"/>
      <c r="C198" s="212"/>
      <c r="D198" s="194" t="s">
        <v>145</v>
      </c>
      <c r="E198" s="212"/>
      <c r="F198" s="214" t="s">
        <v>268</v>
      </c>
      <c r="G198" s="212"/>
      <c r="H198" s="215">
        <v>4.25</v>
      </c>
      <c r="I198" s="216"/>
      <c r="J198" s="212"/>
      <c r="K198" s="212"/>
      <c r="L198" s="217"/>
      <c r="M198" s="218"/>
      <c r="N198" s="219"/>
      <c r="O198" s="219"/>
      <c r="P198" s="219"/>
      <c r="Q198" s="219"/>
      <c r="R198" s="219"/>
      <c r="S198" s="219"/>
      <c r="T198" s="220"/>
      <c r="AT198" s="221" t="s">
        <v>145</v>
      </c>
      <c r="AU198" s="221" t="s">
        <v>87</v>
      </c>
      <c r="AV198" s="14" t="s">
        <v>87</v>
      </c>
      <c r="AW198" s="14" t="s">
        <v>4</v>
      </c>
      <c r="AX198" s="14" t="s">
        <v>85</v>
      </c>
      <c r="AY198" s="221" t="s">
        <v>132</v>
      </c>
    </row>
    <row r="199" spans="1:65" s="2" customFormat="1" ht="24.2" customHeight="1">
      <c r="A199" s="37"/>
      <c r="B199" s="38"/>
      <c r="C199" s="181" t="s">
        <v>269</v>
      </c>
      <c r="D199" s="181" t="s">
        <v>134</v>
      </c>
      <c r="E199" s="182" t="s">
        <v>270</v>
      </c>
      <c r="F199" s="183" t="s">
        <v>271</v>
      </c>
      <c r="G199" s="184" t="s">
        <v>137</v>
      </c>
      <c r="H199" s="185">
        <v>101.7</v>
      </c>
      <c r="I199" s="186"/>
      <c r="J199" s="187">
        <f>ROUND(I199*H199,2)</f>
        <v>0</v>
      </c>
      <c r="K199" s="183" t="s">
        <v>138</v>
      </c>
      <c r="L199" s="42"/>
      <c r="M199" s="188" t="s">
        <v>19</v>
      </c>
      <c r="N199" s="189" t="s">
        <v>48</v>
      </c>
      <c r="O199" s="67"/>
      <c r="P199" s="190">
        <f>O199*H199</f>
        <v>0</v>
      </c>
      <c r="Q199" s="190">
        <v>0</v>
      </c>
      <c r="R199" s="190">
        <f>Q199*H199</f>
        <v>0</v>
      </c>
      <c r="S199" s="190">
        <v>0</v>
      </c>
      <c r="T199" s="19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2" t="s">
        <v>139</v>
      </c>
      <c r="AT199" s="192" t="s">
        <v>134</v>
      </c>
      <c r="AU199" s="192" t="s">
        <v>87</v>
      </c>
      <c r="AY199" s="20" t="s">
        <v>132</v>
      </c>
      <c r="BE199" s="193">
        <f>IF(N199="základní",J199,0)</f>
        <v>0</v>
      </c>
      <c r="BF199" s="193">
        <f>IF(N199="snížená",J199,0)</f>
        <v>0</v>
      </c>
      <c r="BG199" s="193">
        <f>IF(N199="zákl. přenesená",J199,0)</f>
        <v>0</v>
      </c>
      <c r="BH199" s="193">
        <f>IF(N199="sníž. přenesená",J199,0)</f>
        <v>0</v>
      </c>
      <c r="BI199" s="193">
        <f>IF(N199="nulová",J199,0)</f>
        <v>0</v>
      </c>
      <c r="BJ199" s="20" t="s">
        <v>85</v>
      </c>
      <c r="BK199" s="193">
        <f>ROUND(I199*H199,2)</f>
        <v>0</v>
      </c>
      <c r="BL199" s="20" t="s">
        <v>139</v>
      </c>
      <c r="BM199" s="192" t="s">
        <v>272</v>
      </c>
    </row>
    <row r="200" spans="1:65" s="2" customFormat="1" ht="19.5">
      <c r="A200" s="37"/>
      <c r="B200" s="38"/>
      <c r="C200" s="39"/>
      <c r="D200" s="194" t="s">
        <v>141</v>
      </c>
      <c r="E200" s="39"/>
      <c r="F200" s="195" t="s">
        <v>273</v>
      </c>
      <c r="G200" s="39"/>
      <c r="H200" s="39"/>
      <c r="I200" s="196"/>
      <c r="J200" s="39"/>
      <c r="K200" s="39"/>
      <c r="L200" s="42"/>
      <c r="M200" s="197"/>
      <c r="N200" s="198"/>
      <c r="O200" s="67"/>
      <c r="P200" s="67"/>
      <c r="Q200" s="67"/>
      <c r="R200" s="67"/>
      <c r="S200" s="67"/>
      <c r="T200" s="68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20" t="s">
        <v>141</v>
      </c>
      <c r="AU200" s="20" t="s">
        <v>87</v>
      </c>
    </row>
    <row r="201" spans="1:65" s="2" customFormat="1" ht="11.25">
      <c r="A201" s="37"/>
      <c r="B201" s="38"/>
      <c r="C201" s="39"/>
      <c r="D201" s="199" t="s">
        <v>143</v>
      </c>
      <c r="E201" s="39"/>
      <c r="F201" s="200" t="s">
        <v>274</v>
      </c>
      <c r="G201" s="39"/>
      <c r="H201" s="39"/>
      <c r="I201" s="196"/>
      <c r="J201" s="39"/>
      <c r="K201" s="39"/>
      <c r="L201" s="42"/>
      <c r="M201" s="197"/>
      <c r="N201" s="198"/>
      <c r="O201" s="67"/>
      <c r="P201" s="67"/>
      <c r="Q201" s="67"/>
      <c r="R201" s="67"/>
      <c r="S201" s="67"/>
      <c r="T201" s="68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20" t="s">
        <v>143</v>
      </c>
      <c r="AU201" s="20" t="s">
        <v>87</v>
      </c>
    </row>
    <row r="202" spans="1:65" s="13" customFormat="1" ht="11.25">
      <c r="B202" s="201"/>
      <c r="C202" s="202"/>
      <c r="D202" s="194" t="s">
        <v>145</v>
      </c>
      <c r="E202" s="203" t="s">
        <v>19</v>
      </c>
      <c r="F202" s="204" t="s">
        <v>275</v>
      </c>
      <c r="G202" s="202"/>
      <c r="H202" s="203" t="s">
        <v>19</v>
      </c>
      <c r="I202" s="205"/>
      <c r="J202" s="202"/>
      <c r="K202" s="202"/>
      <c r="L202" s="206"/>
      <c r="M202" s="207"/>
      <c r="N202" s="208"/>
      <c r="O202" s="208"/>
      <c r="P202" s="208"/>
      <c r="Q202" s="208"/>
      <c r="R202" s="208"/>
      <c r="S202" s="208"/>
      <c r="T202" s="209"/>
      <c r="AT202" s="210" t="s">
        <v>145</v>
      </c>
      <c r="AU202" s="210" t="s">
        <v>87</v>
      </c>
      <c r="AV202" s="13" t="s">
        <v>85</v>
      </c>
      <c r="AW202" s="13" t="s">
        <v>37</v>
      </c>
      <c r="AX202" s="13" t="s">
        <v>77</v>
      </c>
      <c r="AY202" s="210" t="s">
        <v>132</v>
      </c>
    </row>
    <row r="203" spans="1:65" s="14" customFormat="1" ht="11.25">
      <c r="B203" s="211"/>
      <c r="C203" s="212"/>
      <c r="D203" s="194" t="s">
        <v>145</v>
      </c>
      <c r="E203" s="213" t="s">
        <v>19</v>
      </c>
      <c r="F203" s="214" t="s">
        <v>276</v>
      </c>
      <c r="G203" s="212"/>
      <c r="H203" s="215">
        <v>96</v>
      </c>
      <c r="I203" s="216"/>
      <c r="J203" s="212"/>
      <c r="K203" s="212"/>
      <c r="L203" s="217"/>
      <c r="M203" s="218"/>
      <c r="N203" s="219"/>
      <c r="O203" s="219"/>
      <c r="P203" s="219"/>
      <c r="Q203" s="219"/>
      <c r="R203" s="219"/>
      <c r="S203" s="219"/>
      <c r="T203" s="220"/>
      <c r="AT203" s="221" t="s">
        <v>145</v>
      </c>
      <c r="AU203" s="221" t="s">
        <v>87</v>
      </c>
      <c r="AV203" s="14" t="s">
        <v>87</v>
      </c>
      <c r="AW203" s="14" t="s">
        <v>37</v>
      </c>
      <c r="AX203" s="14" t="s">
        <v>77</v>
      </c>
      <c r="AY203" s="221" t="s">
        <v>132</v>
      </c>
    </row>
    <row r="204" spans="1:65" s="14" customFormat="1" ht="11.25">
      <c r="B204" s="211"/>
      <c r="C204" s="212"/>
      <c r="D204" s="194" t="s">
        <v>145</v>
      </c>
      <c r="E204" s="213" t="s">
        <v>19</v>
      </c>
      <c r="F204" s="214" t="s">
        <v>277</v>
      </c>
      <c r="G204" s="212"/>
      <c r="H204" s="215">
        <v>5.7</v>
      </c>
      <c r="I204" s="216"/>
      <c r="J204" s="212"/>
      <c r="K204" s="212"/>
      <c r="L204" s="217"/>
      <c r="M204" s="218"/>
      <c r="N204" s="219"/>
      <c r="O204" s="219"/>
      <c r="P204" s="219"/>
      <c r="Q204" s="219"/>
      <c r="R204" s="219"/>
      <c r="S204" s="219"/>
      <c r="T204" s="220"/>
      <c r="AT204" s="221" t="s">
        <v>145</v>
      </c>
      <c r="AU204" s="221" t="s">
        <v>87</v>
      </c>
      <c r="AV204" s="14" t="s">
        <v>87</v>
      </c>
      <c r="AW204" s="14" t="s">
        <v>37</v>
      </c>
      <c r="AX204" s="14" t="s">
        <v>77</v>
      </c>
      <c r="AY204" s="221" t="s">
        <v>132</v>
      </c>
    </row>
    <row r="205" spans="1:65" s="15" customFormat="1" ht="11.25">
      <c r="B205" s="222"/>
      <c r="C205" s="223"/>
      <c r="D205" s="194" t="s">
        <v>145</v>
      </c>
      <c r="E205" s="224" t="s">
        <v>19</v>
      </c>
      <c r="F205" s="225" t="s">
        <v>151</v>
      </c>
      <c r="G205" s="223"/>
      <c r="H205" s="226">
        <v>101.7</v>
      </c>
      <c r="I205" s="227"/>
      <c r="J205" s="223"/>
      <c r="K205" s="223"/>
      <c r="L205" s="228"/>
      <c r="M205" s="229"/>
      <c r="N205" s="230"/>
      <c r="O205" s="230"/>
      <c r="P205" s="230"/>
      <c r="Q205" s="230"/>
      <c r="R205" s="230"/>
      <c r="S205" s="230"/>
      <c r="T205" s="231"/>
      <c r="AT205" s="232" t="s">
        <v>145</v>
      </c>
      <c r="AU205" s="232" t="s">
        <v>87</v>
      </c>
      <c r="AV205" s="15" t="s">
        <v>139</v>
      </c>
      <c r="AW205" s="15" t="s">
        <v>37</v>
      </c>
      <c r="AX205" s="15" t="s">
        <v>85</v>
      </c>
      <c r="AY205" s="232" t="s">
        <v>132</v>
      </c>
    </row>
    <row r="206" spans="1:65" s="2" customFormat="1" ht="24.2" customHeight="1">
      <c r="A206" s="37"/>
      <c r="B206" s="38"/>
      <c r="C206" s="181" t="s">
        <v>278</v>
      </c>
      <c r="D206" s="181" t="s">
        <v>134</v>
      </c>
      <c r="E206" s="182" t="s">
        <v>279</v>
      </c>
      <c r="F206" s="183" t="s">
        <v>280</v>
      </c>
      <c r="G206" s="184" t="s">
        <v>137</v>
      </c>
      <c r="H206" s="185">
        <v>162.32</v>
      </c>
      <c r="I206" s="186"/>
      <c r="J206" s="187">
        <f>ROUND(I206*H206,2)</f>
        <v>0</v>
      </c>
      <c r="K206" s="183" t="s">
        <v>138</v>
      </c>
      <c r="L206" s="42"/>
      <c r="M206" s="188" t="s">
        <v>19</v>
      </c>
      <c r="N206" s="189" t="s">
        <v>48</v>
      </c>
      <c r="O206" s="67"/>
      <c r="P206" s="190">
        <f>O206*H206</f>
        <v>0</v>
      </c>
      <c r="Q206" s="190">
        <v>0</v>
      </c>
      <c r="R206" s="190">
        <f>Q206*H206</f>
        <v>0</v>
      </c>
      <c r="S206" s="190">
        <v>0</v>
      </c>
      <c r="T206" s="19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92" t="s">
        <v>139</v>
      </c>
      <c r="AT206" s="192" t="s">
        <v>134</v>
      </c>
      <c r="AU206" s="192" t="s">
        <v>87</v>
      </c>
      <c r="AY206" s="20" t="s">
        <v>132</v>
      </c>
      <c r="BE206" s="193">
        <f>IF(N206="základní",J206,0)</f>
        <v>0</v>
      </c>
      <c r="BF206" s="193">
        <f>IF(N206="snížená",J206,0)</f>
        <v>0</v>
      </c>
      <c r="BG206" s="193">
        <f>IF(N206="zákl. přenesená",J206,0)</f>
        <v>0</v>
      </c>
      <c r="BH206" s="193">
        <f>IF(N206="sníž. přenesená",J206,0)</f>
        <v>0</v>
      </c>
      <c r="BI206" s="193">
        <f>IF(N206="nulová",J206,0)</f>
        <v>0</v>
      </c>
      <c r="BJ206" s="20" t="s">
        <v>85</v>
      </c>
      <c r="BK206" s="193">
        <f>ROUND(I206*H206,2)</f>
        <v>0</v>
      </c>
      <c r="BL206" s="20" t="s">
        <v>139</v>
      </c>
      <c r="BM206" s="192" t="s">
        <v>281</v>
      </c>
    </row>
    <row r="207" spans="1:65" s="2" customFormat="1" ht="19.5">
      <c r="A207" s="37"/>
      <c r="B207" s="38"/>
      <c r="C207" s="39"/>
      <c r="D207" s="194" t="s">
        <v>141</v>
      </c>
      <c r="E207" s="39"/>
      <c r="F207" s="195" t="s">
        <v>282</v>
      </c>
      <c r="G207" s="39"/>
      <c r="H207" s="39"/>
      <c r="I207" s="196"/>
      <c r="J207" s="39"/>
      <c r="K207" s="39"/>
      <c r="L207" s="42"/>
      <c r="M207" s="197"/>
      <c r="N207" s="198"/>
      <c r="O207" s="67"/>
      <c r="P207" s="67"/>
      <c r="Q207" s="67"/>
      <c r="R207" s="67"/>
      <c r="S207" s="67"/>
      <c r="T207" s="68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20" t="s">
        <v>141</v>
      </c>
      <c r="AU207" s="20" t="s">
        <v>87</v>
      </c>
    </row>
    <row r="208" spans="1:65" s="2" customFormat="1" ht="11.25">
      <c r="A208" s="37"/>
      <c r="B208" s="38"/>
      <c r="C208" s="39"/>
      <c r="D208" s="199" t="s">
        <v>143</v>
      </c>
      <c r="E208" s="39"/>
      <c r="F208" s="200" t="s">
        <v>283</v>
      </c>
      <c r="G208" s="39"/>
      <c r="H208" s="39"/>
      <c r="I208" s="196"/>
      <c r="J208" s="39"/>
      <c r="K208" s="39"/>
      <c r="L208" s="42"/>
      <c r="M208" s="197"/>
      <c r="N208" s="198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20" t="s">
        <v>143</v>
      </c>
      <c r="AU208" s="20" t="s">
        <v>87</v>
      </c>
    </row>
    <row r="209" spans="1:65" s="13" customFormat="1" ht="11.25">
      <c r="B209" s="201"/>
      <c r="C209" s="202"/>
      <c r="D209" s="194" t="s">
        <v>145</v>
      </c>
      <c r="E209" s="203" t="s">
        <v>19</v>
      </c>
      <c r="F209" s="204" t="s">
        <v>284</v>
      </c>
      <c r="G209" s="202"/>
      <c r="H209" s="203" t="s">
        <v>19</v>
      </c>
      <c r="I209" s="205"/>
      <c r="J209" s="202"/>
      <c r="K209" s="202"/>
      <c r="L209" s="206"/>
      <c r="M209" s="207"/>
      <c r="N209" s="208"/>
      <c r="O209" s="208"/>
      <c r="P209" s="208"/>
      <c r="Q209" s="208"/>
      <c r="R209" s="208"/>
      <c r="S209" s="208"/>
      <c r="T209" s="209"/>
      <c r="AT209" s="210" t="s">
        <v>145</v>
      </c>
      <c r="AU209" s="210" t="s">
        <v>87</v>
      </c>
      <c r="AV209" s="13" t="s">
        <v>85</v>
      </c>
      <c r="AW209" s="13" t="s">
        <v>37</v>
      </c>
      <c r="AX209" s="13" t="s">
        <v>77</v>
      </c>
      <c r="AY209" s="210" t="s">
        <v>132</v>
      </c>
    </row>
    <row r="210" spans="1:65" s="13" customFormat="1" ht="22.5">
      <c r="B210" s="201"/>
      <c r="C210" s="202"/>
      <c r="D210" s="194" t="s">
        <v>145</v>
      </c>
      <c r="E210" s="203" t="s">
        <v>19</v>
      </c>
      <c r="F210" s="204" t="s">
        <v>285</v>
      </c>
      <c r="G210" s="202"/>
      <c r="H210" s="203" t="s">
        <v>19</v>
      </c>
      <c r="I210" s="205"/>
      <c r="J210" s="202"/>
      <c r="K210" s="202"/>
      <c r="L210" s="206"/>
      <c r="M210" s="207"/>
      <c r="N210" s="208"/>
      <c r="O210" s="208"/>
      <c r="P210" s="208"/>
      <c r="Q210" s="208"/>
      <c r="R210" s="208"/>
      <c r="S210" s="208"/>
      <c r="T210" s="209"/>
      <c r="AT210" s="210" t="s">
        <v>145</v>
      </c>
      <c r="AU210" s="210" t="s">
        <v>87</v>
      </c>
      <c r="AV210" s="13" t="s">
        <v>85</v>
      </c>
      <c r="AW210" s="13" t="s">
        <v>37</v>
      </c>
      <c r="AX210" s="13" t="s">
        <v>77</v>
      </c>
      <c r="AY210" s="210" t="s">
        <v>132</v>
      </c>
    </row>
    <row r="211" spans="1:65" s="13" customFormat="1" ht="11.25">
      <c r="B211" s="201"/>
      <c r="C211" s="202"/>
      <c r="D211" s="194" t="s">
        <v>145</v>
      </c>
      <c r="E211" s="203" t="s">
        <v>19</v>
      </c>
      <c r="F211" s="204" t="s">
        <v>286</v>
      </c>
      <c r="G211" s="202"/>
      <c r="H211" s="203" t="s">
        <v>19</v>
      </c>
      <c r="I211" s="205"/>
      <c r="J211" s="202"/>
      <c r="K211" s="202"/>
      <c r="L211" s="206"/>
      <c r="M211" s="207"/>
      <c r="N211" s="208"/>
      <c r="O211" s="208"/>
      <c r="P211" s="208"/>
      <c r="Q211" s="208"/>
      <c r="R211" s="208"/>
      <c r="S211" s="208"/>
      <c r="T211" s="209"/>
      <c r="AT211" s="210" t="s">
        <v>145</v>
      </c>
      <c r="AU211" s="210" t="s">
        <v>87</v>
      </c>
      <c r="AV211" s="13" t="s">
        <v>85</v>
      </c>
      <c r="AW211" s="13" t="s">
        <v>37</v>
      </c>
      <c r="AX211" s="13" t="s">
        <v>77</v>
      </c>
      <c r="AY211" s="210" t="s">
        <v>132</v>
      </c>
    </row>
    <row r="212" spans="1:65" s="14" customFormat="1" ht="11.25">
      <c r="B212" s="211"/>
      <c r="C212" s="212"/>
      <c r="D212" s="194" t="s">
        <v>145</v>
      </c>
      <c r="E212" s="213" t="s">
        <v>19</v>
      </c>
      <c r="F212" s="214" t="s">
        <v>287</v>
      </c>
      <c r="G212" s="212"/>
      <c r="H212" s="215">
        <v>162.32</v>
      </c>
      <c r="I212" s="216"/>
      <c r="J212" s="212"/>
      <c r="K212" s="212"/>
      <c r="L212" s="217"/>
      <c r="M212" s="218"/>
      <c r="N212" s="219"/>
      <c r="O212" s="219"/>
      <c r="P212" s="219"/>
      <c r="Q212" s="219"/>
      <c r="R212" s="219"/>
      <c r="S212" s="219"/>
      <c r="T212" s="220"/>
      <c r="AT212" s="221" t="s">
        <v>145</v>
      </c>
      <c r="AU212" s="221" t="s">
        <v>87</v>
      </c>
      <c r="AV212" s="14" t="s">
        <v>87</v>
      </c>
      <c r="AW212" s="14" t="s">
        <v>37</v>
      </c>
      <c r="AX212" s="14" t="s">
        <v>85</v>
      </c>
      <c r="AY212" s="221" t="s">
        <v>132</v>
      </c>
    </row>
    <row r="213" spans="1:65" s="12" customFormat="1" ht="22.9" customHeight="1">
      <c r="B213" s="165"/>
      <c r="C213" s="166"/>
      <c r="D213" s="167" t="s">
        <v>76</v>
      </c>
      <c r="E213" s="179" t="s">
        <v>87</v>
      </c>
      <c r="F213" s="179" t="s">
        <v>288</v>
      </c>
      <c r="G213" s="166"/>
      <c r="H213" s="166"/>
      <c r="I213" s="169"/>
      <c r="J213" s="180">
        <f>BK213</f>
        <v>0</v>
      </c>
      <c r="K213" s="166"/>
      <c r="L213" s="171"/>
      <c r="M213" s="172"/>
      <c r="N213" s="173"/>
      <c r="O213" s="173"/>
      <c r="P213" s="174">
        <f>SUM(P214:P218)</f>
        <v>0</v>
      </c>
      <c r="Q213" s="173"/>
      <c r="R213" s="174">
        <f>SUM(R214:R218)</f>
        <v>2.9199999999999997E-2</v>
      </c>
      <c r="S213" s="173"/>
      <c r="T213" s="175">
        <f>SUM(T214:T218)</f>
        <v>0</v>
      </c>
      <c r="AR213" s="176" t="s">
        <v>85</v>
      </c>
      <c r="AT213" s="177" t="s">
        <v>76</v>
      </c>
      <c r="AU213" s="177" t="s">
        <v>85</v>
      </c>
      <c r="AY213" s="176" t="s">
        <v>132</v>
      </c>
      <c r="BK213" s="178">
        <f>SUM(BK214:BK218)</f>
        <v>0</v>
      </c>
    </row>
    <row r="214" spans="1:65" s="2" customFormat="1" ht="24.2" customHeight="1">
      <c r="A214" s="37"/>
      <c r="B214" s="38"/>
      <c r="C214" s="181" t="s">
        <v>289</v>
      </c>
      <c r="D214" s="181" t="s">
        <v>134</v>
      </c>
      <c r="E214" s="182" t="s">
        <v>290</v>
      </c>
      <c r="F214" s="183" t="s">
        <v>291</v>
      </c>
      <c r="G214" s="184" t="s">
        <v>292</v>
      </c>
      <c r="H214" s="185">
        <v>40</v>
      </c>
      <c r="I214" s="186"/>
      <c r="J214" s="187">
        <f>ROUND(I214*H214,2)</f>
        <v>0</v>
      </c>
      <c r="K214" s="183" t="s">
        <v>138</v>
      </c>
      <c r="L214" s="42"/>
      <c r="M214" s="188" t="s">
        <v>19</v>
      </c>
      <c r="N214" s="189" t="s">
        <v>48</v>
      </c>
      <c r="O214" s="67"/>
      <c r="P214" s="190">
        <f>O214*H214</f>
        <v>0</v>
      </c>
      <c r="Q214" s="190">
        <v>7.2999999999999996E-4</v>
      </c>
      <c r="R214" s="190">
        <f>Q214*H214</f>
        <v>2.9199999999999997E-2</v>
      </c>
      <c r="S214" s="190">
        <v>0</v>
      </c>
      <c r="T214" s="191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92" t="s">
        <v>139</v>
      </c>
      <c r="AT214" s="192" t="s">
        <v>134</v>
      </c>
      <c r="AU214" s="192" t="s">
        <v>87</v>
      </c>
      <c r="AY214" s="20" t="s">
        <v>132</v>
      </c>
      <c r="BE214" s="193">
        <f>IF(N214="základní",J214,0)</f>
        <v>0</v>
      </c>
      <c r="BF214" s="193">
        <f>IF(N214="snížená",J214,0)</f>
        <v>0</v>
      </c>
      <c r="BG214" s="193">
        <f>IF(N214="zákl. přenesená",J214,0)</f>
        <v>0</v>
      </c>
      <c r="BH214" s="193">
        <f>IF(N214="sníž. přenesená",J214,0)</f>
        <v>0</v>
      </c>
      <c r="BI214" s="193">
        <f>IF(N214="nulová",J214,0)</f>
        <v>0</v>
      </c>
      <c r="BJ214" s="20" t="s">
        <v>85</v>
      </c>
      <c r="BK214" s="193">
        <f>ROUND(I214*H214,2)</f>
        <v>0</v>
      </c>
      <c r="BL214" s="20" t="s">
        <v>139</v>
      </c>
      <c r="BM214" s="192" t="s">
        <v>293</v>
      </c>
    </row>
    <row r="215" spans="1:65" s="2" customFormat="1" ht="19.5">
      <c r="A215" s="37"/>
      <c r="B215" s="38"/>
      <c r="C215" s="39"/>
      <c r="D215" s="194" t="s">
        <v>141</v>
      </c>
      <c r="E215" s="39"/>
      <c r="F215" s="195" t="s">
        <v>294</v>
      </c>
      <c r="G215" s="39"/>
      <c r="H215" s="39"/>
      <c r="I215" s="196"/>
      <c r="J215" s="39"/>
      <c r="K215" s="39"/>
      <c r="L215" s="42"/>
      <c r="M215" s="197"/>
      <c r="N215" s="198"/>
      <c r="O215" s="67"/>
      <c r="P215" s="67"/>
      <c r="Q215" s="67"/>
      <c r="R215" s="67"/>
      <c r="S215" s="67"/>
      <c r="T215" s="68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20" t="s">
        <v>141</v>
      </c>
      <c r="AU215" s="20" t="s">
        <v>87</v>
      </c>
    </row>
    <row r="216" spans="1:65" s="2" customFormat="1" ht="11.25">
      <c r="A216" s="37"/>
      <c r="B216" s="38"/>
      <c r="C216" s="39"/>
      <c r="D216" s="199" t="s">
        <v>143</v>
      </c>
      <c r="E216" s="39"/>
      <c r="F216" s="200" t="s">
        <v>295</v>
      </c>
      <c r="G216" s="39"/>
      <c r="H216" s="39"/>
      <c r="I216" s="196"/>
      <c r="J216" s="39"/>
      <c r="K216" s="39"/>
      <c r="L216" s="42"/>
      <c r="M216" s="197"/>
      <c r="N216" s="198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20" t="s">
        <v>143</v>
      </c>
      <c r="AU216" s="20" t="s">
        <v>87</v>
      </c>
    </row>
    <row r="217" spans="1:65" s="13" customFormat="1" ht="11.25">
      <c r="B217" s="201"/>
      <c r="C217" s="202"/>
      <c r="D217" s="194" t="s">
        <v>145</v>
      </c>
      <c r="E217" s="203" t="s">
        <v>19</v>
      </c>
      <c r="F217" s="204" t="s">
        <v>296</v>
      </c>
      <c r="G217" s="202"/>
      <c r="H217" s="203" t="s">
        <v>19</v>
      </c>
      <c r="I217" s="205"/>
      <c r="J217" s="202"/>
      <c r="K217" s="202"/>
      <c r="L217" s="206"/>
      <c r="M217" s="207"/>
      <c r="N217" s="208"/>
      <c r="O217" s="208"/>
      <c r="P217" s="208"/>
      <c r="Q217" s="208"/>
      <c r="R217" s="208"/>
      <c r="S217" s="208"/>
      <c r="T217" s="209"/>
      <c r="AT217" s="210" t="s">
        <v>145</v>
      </c>
      <c r="AU217" s="210" t="s">
        <v>87</v>
      </c>
      <c r="AV217" s="13" t="s">
        <v>85</v>
      </c>
      <c r="AW217" s="13" t="s">
        <v>37</v>
      </c>
      <c r="AX217" s="13" t="s">
        <v>77</v>
      </c>
      <c r="AY217" s="210" t="s">
        <v>132</v>
      </c>
    </row>
    <row r="218" spans="1:65" s="14" customFormat="1" ht="11.25">
      <c r="B218" s="211"/>
      <c r="C218" s="212"/>
      <c r="D218" s="194" t="s">
        <v>145</v>
      </c>
      <c r="E218" s="213" t="s">
        <v>19</v>
      </c>
      <c r="F218" s="214" t="s">
        <v>297</v>
      </c>
      <c r="G218" s="212"/>
      <c r="H218" s="215">
        <v>40</v>
      </c>
      <c r="I218" s="216"/>
      <c r="J218" s="212"/>
      <c r="K218" s="212"/>
      <c r="L218" s="217"/>
      <c r="M218" s="218"/>
      <c r="N218" s="219"/>
      <c r="O218" s="219"/>
      <c r="P218" s="219"/>
      <c r="Q218" s="219"/>
      <c r="R218" s="219"/>
      <c r="S218" s="219"/>
      <c r="T218" s="220"/>
      <c r="AT218" s="221" t="s">
        <v>145</v>
      </c>
      <c r="AU218" s="221" t="s">
        <v>87</v>
      </c>
      <c r="AV218" s="14" t="s">
        <v>87</v>
      </c>
      <c r="AW218" s="14" t="s">
        <v>37</v>
      </c>
      <c r="AX218" s="14" t="s">
        <v>85</v>
      </c>
      <c r="AY218" s="221" t="s">
        <v>132</v>
      </c>
    </row>
    <row r="219" spans="1:65" s="12" customFormat="1" ht="22.9" customHeight="1">
      <c r="B219" s="165"/>
      <c r="C219" s="166"/>
      <c r="D219" s="167" t="s">
        <v>76</v>
      </c>
      <c r="E219" s="179" t="s">
        <v>185</v>
      </c>
      <c r="F219" s="179" t="s">
        <v>298</v>
      </c>
      <c r="G219" s="166"/>
      <c r="H219" s="166"/>
      <c r="I219" s="169"/>
      <c r="J219" s="180">
        <f>BK219</f>
        <v>0</v>
      </c>
      <c r="K219" s="166"/>
      <c r="L219" s="171"/>
      <c r="M219" s="172"/>
      <c r="N219" s="173"/>
      <c r="O219" s="173"/>
      <c r="P219" s="174">
        <f>SUM(P220:P271)</f>
        <v>0</v>
      </c>
      <c r="Q219" s="173"/>
      <c r="R219" s="174">
        <f>SUM(R220:R271)</f>
        <v>150.01647840000001</v>
      </c>
      <c r="S219" s="173"/>
      <c r="T219" s="175">
        <f>SUM(T220:T271)</f>
        <v>0</v>
      </c>
      <c r="AR219" s="176" t="s">
        <v>85</v>
      </c>
      <c r="AT219" s="177" t="s">
        <v>76</v>
      </c>
      <c r="AU219" s="177" t="s">
        <v>85</v>
      </c>
      <c r="AY219" s="176" t="s">
        <v>132</v>
      </c>
      <c r="BK219" s="178">
        <f>SUM(BK220:BK271)</f>
        <v>0</v>
      </c>
    </row>
    <row r="220" spans="1:65" s="2" customFormat="1" ht="21.75" customHeight="1">
      <c r="A220" s="37"/>
      <c r="B220" s="38"/>
      <c r="C220" s="181" t="s">
        <v>299</v>
      </c>
      <c r="D220" s="181" t="s">
        <v>134</v>
      </c>
      <c r="E220" s="182" t="s">
        <v>300</v>
      </c>
      <c r="F220" s="183" t="s">
        <v>301</v>
      </c>
      <c r="G220" s="184" t="s">
        <v>137</v>
      </c>
      <c r="H220" s="185">
        <v>162.32</v>
      </c>
      <c r="I220" s="186"/>
      <c r="J220" s="187">
        <f>ROUND(I220*H220,2)</f>
        <v>0</v>
      </c>
      <c r="K220" s="183" t="s">
        <v>138</v>
      </c>
      <c r="L220" s="42"/>
      <c r="M220" s="188" t="s">
        <v>19</v>
      </c>
      <c r="N220" s="189" t="s">
        <v>48</v>
      </c>
      <c r="O220" s="67"/>
      <c r="P220" s="190">
        <f>O220*H220</f>
        <v>0</v>
      </c>
      <c r="Q220" s="190">
        <v>0.64400000000000002</v>
      </c>
      <c r="R220" s="190">
        <f>Q220*H220</f>
        <v>104.53408</v>
      </c>
      <c r="S220" s="190">
        <v>0</v>
      </c>
      <c r="T220" s="191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92" t="s">
        <v>139</v>
      </c>
      <c r="AT220" s="192" t="s">
        <v>134</v>
      </c>
      <c r="AU220" s="192" t="s">
        <v>87</v>
      </c>
      <c r="AY220" s="20" t="s">
        <v>132</v>
      </c>
      <c r="BE220" s="193">
        <f>IF(N220="základní",J220,0)</f>
        <v>0</v>
      </c>
      <c r="BF220" s="193">
        <f>IF(N220="snížená",J220,0)</f>
        <v>0</v>
      </c>
      <c r="BG220" s="193">
        <f>IF(N220="zákl. přenesená",J220,0)</f>
        <v>0</v>
      </c>
      <c r="BH220" s="193">
        <f>IF(N220="sníž. přenesená",J220,0)</f>
        <v>0</v>
      </c>
      <c r="BI220" s="193">
        <f>IF(N220="nulová",J220,0)</f>
        <v>0</v>
      </c>
      <c r="BJ220" s="20" t="s">
        <v>85</v>
      </c>
      <c r="BK220" s="193">
        <f>ROUND(I220*H220,2)</f>
        <v>0</v>
      </c>
      <c r="BL220" s="20" t="s">
        <v>139</v>
      </c>
      <c r="BM220" s="192" t="s">
        <v>302</v>
      </c>
    </row>
    <row r="221" spans="1:65" s="2" customFormat="1" ht="19.5">
      <c r="A221" s="37"/>
      <c r="B221" s="38"/>
      <c r="C221" s="39"/>
      <c r="D221" s="194" t="s">
        <v>141</v>
      </c>
      <c r="E221" s="39"/>
      <c r="F221" s="195" t="s">
        <v>303</v>
      </c>
      <c r="G221" s="39"/>
      <c r="H221" s="39"/>
      <c r="I221" s="196"/>
      <c r="J221" s="39"/>
      <c r="K221" s="39"/>
      <c r="L221" s="42"/>
      <c r="M221" s="197"/>
      <c r="N221" s="198"/>
      <c r="O221" s="67"/>
      <c r="P221" s="67"/>
      <c r="Q221" s="67"/>
      <c r="R221" s="67"/>
      <c r="S221" s="67"/>
      <c r="T221" s="68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20" t="s">
        <v>141</v>
      </c>
      <c r="AU221" s="20" t="s">
        <v>87</v>
      </c>
    </row>
    <row r="222" spans="1:65" s="2" customFormat="1" ht="11.25">
      <c r="A222" s="37"/>
      <c r="B222" s="38"/>
      <c r="C222" s="39"/>
      <c r="D222" s="199" t="s">
        <v>143</v>
      </c>
      <c r="E222" s="39"/>
      <c r="F222" s="200" t="s">
        <v>304</v>
      </c>
      <c r="G222" s="39"/>
      <c r="H222" s="39"/>
      <c r="I222" s="196"/>
      <c r="J222" s="39"/>
      <c r="K222" s="39"/>
      <c r="L222" s="42"/>
      <c r="M222" s="197"/>
      <c r="N222" s="198"/>
      <c r="O222" s="67"/>
      <c r="P222" s="67"/>
      <c r="Q222" s="67"/>
      <c r="R222" s="67"/>
      <c r="S222" s="67"/>
      <c r="T222" s="68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20" t="s">
        <v>143</v>
      </c>
      <c r="AU222" s="20" t="s">
        <v>87</v>
      </c>
    </row>
    <row r="223" spans="1:65" s="2" customFormat="1" ht="39">
      <c r="A223" s="37"/>
      <c r="B223" s="38"/>
      <c r="C223" s="39"/>
      <c r="D223" s="194" t="s">
        <v>305</v>
      </c>
      <c r="E223" s="39"/>
      <c r="F223" s="254" t="s">
        <v>306</v>
      </c>
      <c r="G223" s="39"/>
      <c r="H223" s="39"/>
      <c r="I223" s="196"/>
      <c r="J223" s="39"/>
      <c r="K223" s="39"/>
      <c r="L223" s="42"/>
      <c r="M223" s="197"/>
      <c r="N223" s="198"/>
      <c r="O223" s="67"/>
      <c r="P223" s="67"/>
      <c r="Q223" s="67"/>
      <c r="R223" s="67"/>
      <c r="S223" s="67"/>
      <c r="T223" s="68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20" t="s">
        <v>305</v>
      </c>
      <c r="AU223" s="20" t="s">
        <v>87</v>
      </c>
    </row>
    <row r="224" spans="1:65" s="13" customFormat="1" ht="22.5">
      <c r="B224" s="201"/>
      <c r="C224" s="202"/>
      <c r="D224" s="194" t="s">
        <v>145</v>
      </c>
      <c r="E224" s="203" t="s">
        <v>19</v>
      </c>
      <c r="F224" s="204" t="s">
        <v>307</v>
      </c>
      <c r="G224" s="202"/>
      <c r="H224" s="203" t="s">
        <v>19</v>
      </c>
      <c r="I224" s="205"/>
      <c r="J224" s="202"/>
      <c r="K224" s="202"/>
      <c r="L224" s="206"/>
      <c r="M224" s="207"/>
      <c r="N224" s="208"/>
      <c r="O224" s="208"/>
      <c r="P224" s="208"/>
      <c r="Q224" s="208"/>
      <c r="R224" s="208"/>
      <c r="S224" s="208"/>
      <c r="T224" s="209"/>
      <c r="AT224" s="210" t="s">
        <v>145</v>
      </c>
      <c r="AU224" s="210" t="s">
        <v>87</v>
      </c>
      <c r="AV224" s="13" t="s">
        <v>85</v>
      </c>
      <c r="AW224" s="13" t="s">
        <v>37</v>
      </c>
      <c r="AX224" s="13" t="s">
        <v>77</v>
      </c>
      <c r="AY224" s="210" t="s">
        <v>132</v>
      </c>
    </row>
    <row r="225" spans="1:65" s="13" customFormat="1" ht="11.25">
      <c r="B225" s="201"/>
      <c r="C225" s="202"/>
      <c r="D225" s="194" t="s">
        <v>145</v>
      </c>
      <c r="E225" s="203" t="s">
        <v>19</v>
      </c>
      <c r="F225" s="204" t="s">
        <v>308</v>
      </c>
      <c r="G225" s="202"/>
      <c r="H225" s="203" t="s">
        <v>19</v>
      </c>
      <c r="I225" s="205"/>
      <c r="J225" s="202"/>
      <c r="K225" s="202"/>
      <c r="L225" s="206"/>
      <c r="M225" s="207"/>
      <c r="N225" s="208"/>
      <c r="O225" s="208"/>
      <c r="P225" s="208"/>
      <c r="Q225" s="208"/>
      <c r="R225" s="208"/>
      <c r="S225" s="208"/>
      <c r="T225" s="209"/>
      <c r="AT225" s="210" t="s">
        <v>145</v>
      </c>
      <c r="AU225" s="210" t="s">
        <v>87</v>
      </c>
      <c r="AV225" s="13" t="s">
        <v>85</v>
      </c>
      <c r="AW225" s="13" t="s">
        <v>37</v>
      </c>
      <c r="AX225" s="13" t="s">
        <v>77</v>
      </c>
      <c r="AY225" s="210" t="s">
        <v>132</v>
      </c>
    </row>
    <row r="226" spans="1:65" s="14" customFormat="1" ht="11.25">
      <c r="B226" s="211"/>
      <c r="C226" s="212"/>
      <c r="D226" s="194" t="s">
        <v>145</v>
      </c>
      <c r="E226" s="213" t="s">
        <v>19</v>
      </c>
      <c r="F226" s="214" t="s">
        <v>287</v>
      </c>
      <c r="G226" s="212"/>
      <c r="H226" s="215">
        <v>162.32</v>
      </c>
      <c r="I226" s="216"/>
      <c r="J226" s="212"/>
      <c r="K226" s="212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145</v>
      </c>
      <c r="AU226" s="221" t="s">
        <v>87</v>
      </c>
      <c r="AV226" s="14" t="s">
        <v>87</v>
      </c>
      <c r="AW226" s="14" t="s">
        <v>37</v>
      </c>
      <c r="AX226" s="14" t="s">
        <v>85</v>
      </c>
      <c r="AY226" s="221" t="s">
        <v>132</v>
      </c>
    </row>
    <row r="227" spans="1:65" s="2" customFormat="1" ht="16.5" customHeight="1">
      <c r="A227" s="37"/>
      <c r="B227" s="38"/>
      <c r="C227" s="244" t="s">
        <v>309</v>
      </c>
      <c r="D227" s="244" t="s">
        <v>264</v>
      </c>
      <c r="E227" s="245" t="s">
        <v>310</v>
      </c>
      <c r="F227" s="246" t="s">
        <v>311</v>
      </c>
      <c r="G227" s="247" t="s">
        <v>231</v>
      </c>
      <c r="H227" s="248">
        <v>-34.5</v>
      </c>
      <c r="I227" s="249"/>
      <c r="J227" s="250">
        <f>ROUND(I227*H227,2)</f>
        <v>0</v>
      </c>
      <c r="K227" s="246" t="s">
        <v>138</v>
      </c>
      <c r="L227" s="251"/>
      <c r="M227" s="252" t="s">
        <v>19</v>
      </c>
      <c r="N227" s="253" t="s">
        <v>48</v>
      </c>
      <c r="O227" s="67"/>
      <c r="P227" s="190">
        <f>O227*H227</f>
        <v>0</v>
      </c>
      <c r="Q227" s="190">
        <v>0</v>
      </c>
      <c r="R227" s="190">
        <f>Q227*H227</f>
        <v>0</v>
      </c>
      <c r="S227" s="190">
        <v>0</v>
      </c>
      <c r="T227" s="191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92" t="s">
        <v>209</v>
      </c>
      <c r="AT227" s="192" t="s">
        <v>264</v>
      </c>
      <c r="AU227" s="192" t="s">
        <v>87</v>
      </c>
      <c r="AY227" s="20" t="s">
        <v>132</v>
      </c>
      <c r="BE227" s="193">
        <f>IF(N227="základní",J227,0)</f>
        <v>0</v>
      </c>
      <c r="BF227" s="193">
        <f>IF(N227="snížená",J227,0)</f>
        <v>0</v>
      </c>
      <c r="BG227" s="193">
        <f>IF(N227="zákl. přenesená",J227,0)</f>
        <v>0</v>
      </c>
      <c r="BH227" s="193">
        <f>IF(N227="sníž. přenesená",J227,0)</f>
        <v>0</v>
      </c>
      <c r="BI227" s="193">
        <f>IF(N227="nulová",J227,0)</f>
        <v>0</v>
      </c>
      <c r="BJ227" s="20" t="s">
        <v>85</v>
      </c>
      <c r="BK227" s="193">
        <f>ROUND(I227*H227,2)</f>
        <v>0</v>
      </c>
      <c r="BL227" s="20" t="s">
        <v>139</v>
      </c>
      <c r="BM227" s="192" t="s">
        <v>312</v>
      </c>
    </row>
    <row r="228" spans="1:65" s="2" customFormat="1" ht="11.25">
      <c r="A228" s="37"/>
      <c r="B228" s="38"/>
      <c r="C228" s="39"/>
      <c r="D228" s="194" t="s">
        <v>141</v>
      </c>
      <c r="E228" s="39"/>
      <c r="F228" s="195" t="s">
        <v>311</v>
      </c>
      <c r="G228" s="39"/>
      <c r="H228" s="39"/>
      <c r="I228" s="196"/>
      <c r="J228" s="39"/>
      <c r="K228" s="39"/>
      <c r="L228" s="42"/>
      <c r="M228" s="197"/>
      <c r="N228" s="198"/>
      <c r="O228" s="67"/>
      <c r="P228" s="67"/>
      <c r="Q228" s="67"/>
      <c r="R228" s="67"/>
      <c r="S228" s="67"/>
      <c r="T228" s="68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20" t="s">
        <v>141</v>
      </c>
      <c r="AU228" s="20" t="s">
        <v>87</v>
      </c>
    </row>
    <row r="229" spans="1:65" s="13" customFormat="1" ht="33.75">
      <c r="B229" s="201"/>
      <c r="C229" s="202"/>
      <c r="D229" s="194" t="s">
        <v>145</v>
      </c>
      <c r="E229" s="203" t="s">
        <v>19</v>
      </c>
      <c r="F229" s="204" t="s">
        <v>313</v>
      </c>
      <c r="G229" s="202"/>
      <c r="H229" s="203" t="s">
        <v>19</v>
      </c>
      <c r="I229" s="205"/>
      <c r="J229" s="202"/>
      <c r="K229" s="202"/>
      <c r="L229" s="206"/>
      <c r="M229" s="207"/>
      <c r="N229" s="208"/>
      <c r="O229" s="208"/>
      <c r="P229" s="208"/>
      <c r="Q229" s="208"/>
      <c r="R229" s="208"/>
      <c r="S229" s="208"/>
      <c r="T229" s="209"/>
      <c r="AT229" s="210" t="s">
        <v>145</v>
      </c>
      <c r="AU229" s="210" t="s">
        <v>87</v>
      </c>
      <c r="AV229" s="13" t="s">
        <v>85</v>
      </c>
      <c r="AW229" s="13" t="s">
        <v>37</v>
      </c>
      <c r="AX229" s="13" t="s">
        <v>77</v>
      </c>
      <c r="AY229" s="210" t="s">
        <v>132</v>
      </c>
    </row>
    <row r="230" spans="1:65" s="14" customFormat="1" ht="11.25">
      <c r="B230" s="211"/>
      <c r="C230" s="212"/>
      <c r="D230" s="194" t="s">
        <v>145</v>
      </c>
      <c r="E230" s="213" t="s">
        <v>19</v>
      </c>
      <c r="F230" s="214" t="s">
        <v>314</v>
      </c>
      <c r="G230" s="212"/>
      <c r="H230" s="215">
        <v>-34.5</v>
      </c>
      <c r="I230" s="216"/>
      <c r="J230" s="212"/>
      <c r="K230" s="212"/>
      <c r="L230" s="217"/>
      <c r="M230" s="218"/>
      <c r="N230" s="219"/>
      <c r="O230" s="219"/>
      <c r="P230" s="219"/>
      <c r="Q230" s="219"/>
      <c r="R230" s="219"/>
      <c r="S230" s="219"/>
      <c r="T230" s="220"/>
      <c r="AT230" s="221" t="s">
        <v>145</v>
      </c>
      <c r="AU230" s="221" t="s">
        <v>87</v>
      </c>
      <c r="AV230" s="14" t="s">
        <v>87</v>
      </c>
      <c r="AW230" s="14" t="s">
        <v>37</v>
      </c>
      <c r="AX230" s="14" t="s">
        <v>85</v>
      </c>
      <c r="AY230" s="221" t="s">
        <v>132</v>
      </c>
    </row>
    <row r="231" spans="1:65" s="2" customFormat="1" ht="24.2" customHeight="1">
      <c r="A231" s="37"/>
      <c r="B231" s="38"/>
      <c r="C231" s="181" t="s">
        <v>315</v>
      </c>
      <c r="D231" s="181" t="s">
        <v>134</v>
      </c>
      <c r="E231" s="182" t="s">
        <v>316</v>
      </c>
      <c r="F231" s="183" t="s">
        <v>317</v>
      </c>
      <c r="G231" s="184" t="s">
        <v>318</v>
      </c>
      <c r="H231" s="185">
        <v>1</v>
      </c>
      <c r="I231" s="186"/>
      <c r="J231" s="187">
        <f>ROUND(I231*H231,2)</f>
        <v>0</v>
      </c>
      <c r="K231" s="183" t="s">
        <v>319</v>
      </c>
      <c r="L231" s="42"/>
      <c r="M231" s="188" t="s">
        <v>19</v>
      </c>
      <c r="N231" s="189" t="s">
        <v>48</v>
      </c>
      <c r="O231" s="67"/>
      <c r="P231" s="190">
        <f>O231*H231</f>
        <v>0</v>
      </c>
      <c r="Q231" s="190">
        <v>0</v>
      </c>
      <c r="R231" s="190">
        <f>Q231*H231</f>
        <v>0</v>
      </c>
      <c r="S231" s="190">
        <v>0</v>
      </c>
      <c r="T231" s="191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92" t="s">
        <v>139</v>
      </c>
      <c r="AT231" s="192" t="s">
        <v>134</v>
      </c>
      <c r="AU231" s="192" t="s">
        <v>87</v>
      </c>
      <c r="AY231" s="20" t="s">
        <v>132</v>
      </c>
      <c r="BE231" s="193">
        <f>IF(N231="základní",J231,0)</f>
        <v>0</v>
      </c>
      <c r="BF231" s="193">
        <f>IF(N231="snížená",J231,0)</f>
        <v>0</v>
      </c>
      <c r="BG231" s="193">
        <f>IF(N231="zákl. přenesená",J231,0)</f>
        <v>0</v>
      </c>
      <c r="BH231" s="193">
        <f>IF(N231="sníž. přenesená",J231,0)</f>
        <v>0</v>
      </c>
      <c r="BI231" s="193">
        <f>IF(N231="nulová",J231,0)</f>
        <v>0</v>
      </c>
      <c r="BJ231" s="20" t="s">
        <v>85</v>
      </c>
      <c r="BK231" s="193">
        <f>ROUND(I231*H231,2)</f>
        <v>0</v>
      </c>
      <c r="BL231" s="20" t="s">
        <v>139</v>
      </c>
      <c r="BM231" s="192" t="s">
        <v>320</v>
      </c>
    </row>
    <row r="232" spans="1:65" s="2" customFormat="1" ht="19.5">
      <c r="A232" s="37"/>
      <c r="B232" s="38"/>
      <c r="C232" s="39"/>
      <c r="D232" s="194" t="s">
        <v>141</v>
      </c>
      <c r="E232" s="39"/>
      <c r="F232" s="195" t="s">
        <v>317</v>
      </c>
      <c r="G232" s="39"/>
      <c r="H232" s="39"/>
      <c r="I232" s="196"/>
      <c r="J232" s="39"/>
      <c r="K232" s="39"/>
      <c r="L232" s="42"/>
      <c r="M232" s="197"/>
      <c r="N232" s="198"/>
      <c r="O232" s="67"/>
      <c r="P232" s="67"/>
      <c r="Q232" s="67"/>
      <c r="R232" s="67"/>
      <c r="S232" s="67"/>
      <c r="T232" s="68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20" t="s">
        <v>141</v>
      </c>
      <c r="AU232" s="20" t="s">
        <v>87</v>
      </c>
    </row>
    <row r="233" spans="1:65" s="2" customFormat="1" ht="68.25">
      <c r="A233" s="37"/>
      <c r="B233" s="38"/>
      <c r="C233" s="39"/>
      <c r="D233" s="194" t="s">
        <v>305</v>
      </c>
      <c r="E233" s="39"/>
      <c r="F233" s="254" t="s">
        <v>321</v>
      </c>
      <c r="G233" s="39"/>
      <c r="H233" s="39"/>
      <c r="I233" s="196"/>
      <c r="J233" s="39"/>
      <c r="K233" s="39"/>
      <c r="L233" s="42"/>
      <c r="M233" s="197"/>
      <c r="N233" s="198"/>
      <c r="O233" s="67"/>
      <c r="P233" s="67"/>
      <c r="Q233" s="67"/>
      <c r="R233" s="67"/>
      <c r="S233" s="67"/>
      <c r="T233" s="68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20" t="s">
        <v>305</v>
      </c>
      <c r="AU233" s="20" t="s">
        <v>87</v>
      </c>
    </row>
    <row r="234" spans="1:65" s="2" customFormat="1" ht="24.2" customHeight="1">
      <c r="A234" s="37"/>
      <c r="B234" s="38"/>
      <c r="C234" s="181" t="s">
        <v>7</v>
      </c>
      <c r="D234" s="181" t="s">
        <v>134</v>
      </c>
      <c r="E234" s="182" t="s">
        <v>322</v>
      </c>
      <c r="F234" s="183" t="s">
        <v>323</v>
      </c>
      <c r="G234" s="184" t="s">
        <v>137</v>
      </c>
      <c r="H234" s="185">
        <v>143.12</v>
      </c>
      <c r="I234" s="186"/>
      <c r="J234" s="187">
        <f>ROUND(I234*H234,2)</f>
        <v>0</v>
      </c>
      <c r="K234" s="183" t="s">
        <v>138</v>
      </c>
      <c r="L234" s="42"/>
      <c r="M234" s="188" t="s">
        <v>19</v>
      </c>
      <c r="N234" s="189" t="s">
        <v>48</v>
      </c>
      <c r="O234" s="67"/>
      <c r="P234" s="190">
        <f>O234*H234</f>
        <v>0</v>
      </c>
      <c r="Q234" s="190">
        <v>9.0620000000000006E-2</v>
      </c>
      <c r="R234" s="190">
        <f>Q234*H234</f>
        <v>12.969534400000001</v>
      </c>
      <c r="S234" s="190">
        <v>0</v>
      </c>
      <c r="T234" s="19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92" t="s">
        <v>139</v>
      </c>
      <c r="AT234" s="192" t="s">
        <v>134</v>
      </c>
      <c r="AU234" s="192" t="s">
        <v>87</v>
      </c>
      <c r="AY234" s="20" t="s">
        <v>132</v>
      </c>
      <c r="BE234" s="193">
        <f>IF(N234="základní",J234,0)</f>
        <v>0</v>
      </c>
      <c r="BF234" s="193">
        <f>IF(N234="snížená",J234,0)</f>
        <v>0</v>
      </c>
      <c r="BG234" s="193">
        <f>IF(N234="zákl. přenesená",J234,0)</f>
        <v>0</v>
      </c>
      <c r="BH234" s="193">
        <f>IF(N234="sníž. přenesená",J234,0)</f>
        <v>0</v>
      </c>
      <c r="BI234" s="193">
        <f>IF(N234="nulová",J234,0)</f>
        <v>0</v>
      </c>
      <c r="BJ234" s="20" t="s">
        <v>85</v>
      </c>
      <c r="BK234" s="193">
        <f>ROUND(I234*H234,2)</f>
        <v>0</v>
      </c>
      <c r="BL234" s="20" t="s">
        <v>139</v>
      </c>
      <c r="BM234" s="192" t="s">
        <v>324</v>
      </c>
    </row>
    <row r="235" spans="1:65" s="2" customFormat="1" ht="48.75">
      <c r="A235" s="37"/>
      <c r="B235" s="38"/>
      <c r="C235" s="39"/>
      <c r="D235" s="194" t="s">
        <v>141</v>
      </c>
      <c r="E235" s="39"/>
      <c r="F235" s="195" t="s">
        <v>325</v>
      </c>
      <c r="G235" s="39"/>
      <c r="H235" s="39"/>
      <c r="I235" s="196"/>
      <c r="J235" s="39"/>
      <c r="K235" s="39"/>
      <c r="L235" s="42"/>
      <c r="M235" s="197"/>
      <c r="N235" s="198"/>
      <c r="O235" s="67"/>
      <c r="P235" s="67"/>
      <c r="Q235" s="67"/>
      <c r="R235" s="67"/>
      <c r="S235" s="67"/>
      <c r="T235" s="68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20" t="s">
        <v>141</v>
      </c>
      <c r="AU235" s="20" t="s">
        <v>87</v>
      </c>
    </row>
    <row r="236" spans="1:65" s="2" customFormat="1" ht="11.25">
      <c r="A236" s="37"/>
      <c r="B236" s="38"/>
      <c r="C236" s="39"/>
      <c r="D236" s="199" t="s">
        <v>143</v>
      </c>
      <c r="E236" s="39"/>
      <c r="F236" s="200" t="s">
        <v>326</v>
      </c>
      <c r="G236" s="39"/>
      <c r="H236" s="39"/>
      <c r="I236" s="196"/>
      <c r="J236" s="39"/>
      <c r="K236" s="39"/>
      <c r="L236" s="42"/>
      <c r="M236" s="197"/>
      <c r="N236" s="198"/>
      <c r="O236" s="67"/>
      <c r="P236" s="67"/>
      <c r="Q236" s="67"/>
      <c r="R236" s="67"/>
      <c r="S236" s="67"/>
      <c r="T236" s="68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20" t="s">
        <v>143</v>
      </c>
      <c r="AU236" s="20" t="s">
        <v>87</v>
      </c>
    </row>
    <row r="237" spans="1:65" s="2" customFormat="1" ht="39">
      <c r="A237" s="37"/>
      <c r="B237" s="38"/>
      <c r="C237" s="39"/>
      <c r="D237" s="194" t="s">
        <v>305</v>
      </c>
      <c r="E237" s="39"/>
      <c r="F237" s="254" t="s">
        <v>327</v>
      </c>
      <c r="G237" s="39"/>
      <c r="H237" s="39"/>
      <c r="I237" s="196"/>
      <c r="J237" s="39"/>
      <c r="K237" s="39"/>
      <c r="L237" s="42"/>
      <c r="M237" s="197"/>
      <c r="N237" s="198"/>
      <c r="O237" s="67"/>
      <c r="P237" s="67"/>
      <c r="Q237" s="67"/>
      <c r="R237" s="67"/>
      <c r="S237" s="67"/>
      <c r="T237" s="68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20" t="s">
        <v>305</v>
      </c>
      <c r="AU237" s="20" t="s">
        <v>87</v>
      </c>
    </row>
    <row r="238" spans="1:65" s="13" customFormat="1" ht="22.5">
      <c r="B238" s="201"/>
      <c r="C238" s="202"/>
      <c r="D238" s="194" t="s">
        <v>145</v>
      </c>
      <c r="E238" s="203" t="s">
        <v>19</v>
      </c>
      <c r="F238" s="204" t="s">
        <v>328</v>
      </c>
      <c r="G238" s="202"/>
      <c r="H238" s="203" t="s">
        <v>19</v>
      </c>
      <c r="I238" s="205"/>
      <c r="J238" s="202"/>
      <c r="K238" s="202"/>
      <c r="L238" s="206"/>
      <c r="M238" s="207"/>
      <c r="N238" s="208"/>
      <c r="O238" s="208"/>
      <c r="P238" s="208"/>
      <c r="Q238" s="208"/>
      <c r="R238" s="208"/>
      <c r="S238" s="208"/>
      <c r="T238" s="209"/>
      <c r="AT238" s="210" t="s">
        <v>145</v>
      </c>
      <c r="AU238" s="210" t="s">
        <v>87</v>
      </c>
      <c r="AV238" s="13" t="s">
        <v>85</v>
      </c>
      <c r="AW238" s="13" t="s">
        <v>37</v>
      </c>
      <c r="AX238" s="13" t="s">
        <v>77</v>
      </c>
      <c r="AY238" s="210" t="s">
        <v>132</v>
      </c>
    </row>
    <row r="239" spans="1:65" s="13" customFormat="1" ht="22.5">
      <c r="B239" s="201"/>
      <c r="C239" s="202"/>
      <c r="D239" s="194" t="s">
        <v>145</v>
      </c>
      <c r="E239" s="203" t="s">
        <v>19</v>
      </c>
      <c r="F239" s="204" t="s">
        <v>329</v>
      </c>
      <c r="G239" s="202"/>
      <c r="H239" s="203" t="s">
        <v>19</v>
      </c>
      <c r="I239" s="205"/>
      <c r="J239" s="202"/>
      <c r="K239" s="202"/>
      <c r="L239" s="206"/>
      <c r="M239" s="207"/>
      <c r="N239" s="208"/>
      <c r="O239" s="208"/>
      <c r="P239" s="208"/>
      <c r="Q239" s="208"/>
      <c r="R239" s="208"/>
      <c r="S239" s="208"/>
      <c r="T239" s="209"/>
      <c r="AT239" s="210" t="s">
        <v>145</v>
      </c>
      <c r="AU239" s="210" t="s">
        <v>87</v>
      </c>
      <c r="AV239" s="13" t="s">
        <v>85</v>
      </c>
      <c r="AW239" s="13" t="s">
        <v>37</v>
      </c>
      <c r="AX239" s="13" t="s">
        <v>77</v>
      </c>
      <c r="AY239" s="210" t="s">
        <v>132</v>
      </c>
    </row>
    <row r="240" spans="1:65" s="14" customFormat="1" ht="11.25">
      <c r="B240" s="211"/>
      <c r="C240" s="212"/>
      <c r="D240" s="194" t="s">
        <v>145</v>
      </c>
      <c r="E240" s="213" t="s">
        <v>19</v>
      </c>
      <c r="F240" s="214" t="s">
        <v>330</v>
      </c>
      <c r="G240" s="212"/>
      <c r="H240" s="215">
        <v>131.6</v>
      </c>
      <c r="I240" s="216"/>
      <c r="J240" s="212"/>
      <c r="K240" s="212"/>
      <c r="L240" s="217"/>
      <c r="M240" s="218"/>
      <c r="N240" s="219"/>
      <c r="O240" s="219"/>
      <c r="P240" s="219"/>
      <c r="Q240" s="219"/>
      <c r="R240" s="219"/>
      <c r="S240" s="219"/>
      <c r="T240" s="220"/>
      <c r="AT240" s="221" t="s">
        <v>145</v>
      </c>
      <c r="AU240" s="221" t="s">
        <v>87</v>
      </c>
      <c r="AV240" s="14" t="s">
        <v>87</v>
      </c>
      <c r="AW240" s="14" t="s">
        <v>37</v>
      </c>
      <c r="AX240" s="14" t="s">
        <v>77</v>
      </c>
      <c r="AY240" s="221" t="s">
        <v>132</v>
      </c>
    </row>
    <row r="241" spans="1:65" s="14" customFormat="1" ht="11.25">
      <c r="B241" s="211"/>
      <c r="C241" s="212"/>
      <c r="D241" s="194" t="s">
        <v>145</v>
      </c>
      <c r="E241" s="213" t="s">
        <v>19</v>
      </c>
      <c r="F241" s="214" t="s">
        <v>331</v>
      </c>
      <c r="G241" s="212"/>
      <c r="H241" s="215">
        <v>6.4</v>
      </c>
      <c r="I241" s="216"/>
      <c r="J241" s="212"/>
      <c r="K241" s="212"/>
      <c r="L241" s="217"/>
      <c r="M241" s="218"/>
      <c r="N241" s="219"/>
      <c r="O241" s="219"/>
      <c r="P241" s="219"/>
      <c r="Q241" s="219"/>
      <c r="R241" s="219"/>
      <c r="S241" s="219"/>
      <c r="T241" s="220"/>
      <c r="AT241" s="221" t="s">
        <v>145</v>
      </c>
      <c r="AU241" s="221" t="s">
        <v>87</v>
      </c>
      <c r="AV241" s="14" t="s">
        <v>87</v>
      </c>
      <c r="AW241" s="14" t="s">
        <v>37</v>
      </c>
      <c r="AX241" s="14" t="s">
        <v>77</v>
      </c>
      <c r="AY241" s="221" t="s">
        <v>132</v>
      </c>
    </row>
    <row r="242" spans="1:65" s="14" customFormat="1" ht="11.25">
      <c r="B242" s="211"/>
      <c r="C242" s="212"/>
      <c r="D242" s="194" t="s">
        <v>145</v>
      </c>
      <c r="E242" s="213" t="s">
        <v>19</v>
      </c>
      <c r="F242" s="214" t="s">
        <v>332</v>
      </c>
      <c r="G242" s="212"/>
      <c r="H242" s="215">
        <v>5.12</v>
      </c>
      <c r="I242" s="216"/>
      <c r="J242" s="212"/>
      <c r="K242" s="212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145</v>
      </c>
      <c r="AU242" s="221" t="s">
        <v>87</v>
      </c>
      <c r="AV242" s="14" t="s">
        <v>87</v>
      </c>
      <c r="AW242" s="14" t="s">
        <v>37</v>
      </c>
      <c r="AX242" s="14" t="s">
        <v>77</v>
      </c>
      <c r="AY242" s="221" t="s">
        <v>132</v>
      </c>
    </row>
    <row r="243" spans="1:65" s="15" customFormat="1" ht="11.25">
      <c r="B243" s="222"/>
      <c r="C243" s="223"/>
      <c r="D243" s="194" t="s">
        <v>145</v>
      </c>
      <c r="E243" s="224" t="s">
        <v>19</v>
      </c>
      <c r="F243" s="225" t="s">
        <v>151</v>
      </c>
      <c r="G243" s="223"/>
      <c r="H243" s="226">
        <v>143.12</v>
      </c>
      <c r="I243" s="227"/>
      <c r="J243" s="223"/>
      <c r="K243" s="223"/>
      <c r="L243" s="228"/>
      <c r="M243" s="229"/>
      <c r="N243" s="230"/>
      <c r="O243" s="230"/>
      <c r="P243" s="230"/>
      <c r="Q243" s="230"/>
      <c r="R243" s="230"/>
      <c r="S243" s="230"/>
      <c r="T243" s="231"/>
      <c r="AT243" s="232" t="s">
        <v>145</v>
      </c>
      <c r="AU243" s="232" t="s">
        <v>87</v>
      </c>
      <c r="AV243" s="15" t="s">
        <v>139</v>
      </c>
      <c r="AW243" s="15" t="s">
        <v>37</v>
      </c>
      <c r="AX243" s="15" t="s">
        <v>85</v>
      </c>
      <c r="AY243" s="232" t="s">
        <v>132</v>
      </c>
    </row>
    <row r="244" spans="1:65" s="2" customFormat="1" ht="24.2" customHeight="1">
      <c r="A244" s="37"/>
      <c r="B244" s="38"/>
      <c r="C244" s="244" t="s">
        <v>333</v>
      </c>
      <c r="D244" s="244" t="s">
        <v>264</v>
      </c>
      <c r="E244" s="245" t="s">
        <v>334</v>
      </c>
      <c r="F244" s="246" t="s">
        <v>335</v>
      </c>
      <c r="G244" s="247" t="s">
        <v>137</v>
      </c>
      <c r="H244" s="248">
        <v>25.914000000000001</v>
      </c>
      <c r="I244" s="249"/>
      <c r="J244" s="250">
        <f>ROUND(I244*H244,2)</f>
        <v>0</v>
      </c>
      <c r="K244" s="246" t="s">
        <v>138</v>
      </c>
      <c r="L244" s="251"/>
      <c r="M244" s="252" t="s">
        <v>19</v>
      </c>
      <c r="N244" s="253" t="s">
        <v>48</v>
      </c>
      <c r="O244" s="67"/>
      <c r="P244" s="190">
        <f>O244*H244</f>
        <v>0</v>
      </c>
      <c r="Q244" s="190">
        <v>0.17599999999999999</v>
      </c>
      <c r="R244" s="190">
        <f>Q244*H244</f>
        <v>4.5608639999999996</v>
      </c>
      <c r="S244" s="190">
        <v>0</v>
      </c>
      <c r="T244" s="19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92" t="s">
        <v>209</v>
      </c>
      <c r="AT244" s="192" t="s">
        <v>264</v>
      </c>
      <c r="AU244" s="192" t="s">
        <v>87</v>
      </c>
      <c r="AY244" s="20" t="s">
        <v>132</v>
      </c>
      <c r="BE244" s="193">
        <f>IF(N244="základní",J244,0)</f>
        <v>0</v>
      </c>
      <c r="BF244" s="193">
        <f>IF(N244="snížená",J244,0)</f>
        <v>0</v>
      </c>
      <c r="BG244" s="193">
        <f>IF(N244="zákl. přenesená",J244,0)</f>
        <v>0</v>
      </c>
      <c r="BH244" s="193">
        <f>IF(N244="sníž. přenesená",J244,0)</f>
        <v>0</v>
      </c>
      <c r="BI244" s="193">
        <f>IF(N244="nulová",J244,0)</f>
        <v>0</v>
      </c>
      <c r="BJ244" s="20" t="s">
        <v>85</v>
      </c>
      <c r="BK244" s="193">
        <f>ROUND(I244*H244,2)</f>
        <v>0</v>
      </c>
      <c r="BL244" s="20" t="s">
        <v>139</v>
      </c>
      <c r="BM244" s="192" t="s">
        <v>336</v>
      </c>
    </row>
    <row r="245" spans="1:65" s="2" customFormat="1" ht="11.25">
      <c r="A245" s="37"/>
      <c r="B245" s="38"/>
      <c r="C245" s="39"/>
      <c r="D245" s="194" t="s">
        <v>141</v>
      </c>
      <c r="E245" s="39"/>
      <c r="F245" s="195" t="s">
        <v>335</v>
      </c>
      <c r="G245" s="39"/>
      <c r="H245" s="39"/>
      <c r="I245" s="196"/>
      <c r="J245" s="39"/>
      <c r="K245" s="39"/>
      <c r="L245" s="42"/>
      <c r="M245" s="197"/>
      <c r="N245" s="198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20" t="s">
        <v>141</v>
      </c>
      <c r="AU245" s="20" t="s">
        <v>87</v>
      </c>
    </row>
    <row r="246" spans="1:65" s="13" customFormat="1" ht="11.25">
      <c r="B246" s="201"/>
      <c r="C246" s="202"/>
      <c r="D246" s="194" t="s">
        <v>145</v>
      </c>
      <c r="E246" s="203" t="s">
        <v>19</v>
      </c>
      <c r="F246" s="204" t="s">
        <v>337</v>
      </c>
      <c r="G246" s="202"/>
      <c r="H246" s="203" t="s">
        <v>19</v>
      </c>
      <c r="I246" s="205"/>
      <c r="J246" s="202"/>
      <c r="K246" s="202"/>
      <c r="L246" s="206"/>
      <c r="M246" s="207"/>
      <c r="N246" s="208"/>
      <c r="O246" s="208"/>
      <c r="P246" s="208"/>
      <c r="Q246" s="208"/>
      <c r="R246" s="208"/>
      <c r="S246" s="208"/>
      <c r="T246" s="209"/>
      <c r="AT246" s="210" t="s">
        <v>145</v>
      </c>
      <c r="AU246" s="210" t="s">
        <v>87</v>
      </c>
      <c r="AV246" s="13" t="s">
        <v>85</v>
      </c>
      <c r="AW246" s="13" t="s">
        <v>37</v>
      </c>
      <c r="AX246" s="13" t="s">
        <v>77</v>
      </c>
      <c r="AY246" s="210" t="s">
        <v>132</v>
      </c>
    </row>
    <row r="247" spans="1:65" s="14" customFormat="1" ht="33.75">
      <c r="B247" s="211"/>
      <c r="C247" s="212"/>
      <c r="D247" s="194" t="s">
        <v>145</v>
      </c>
      <c r="E247" s="213" t="s">
        <v>19</v>
      </c>
      <c r="F247" s="214" t="s">
        <v>338</v>
      </c>
      <c r="G247" s="212"/>
      <c r="H247" s="215">
        <v>13.16</v>
      </c>
      <c r="I247" s="216"/>
      <c r="J247" s="212"/>
      <c r="K247" s="212"/>
      <c r="L247" s="217"/>
      <c r="M247" s="218"/>
      <c r="N247" s="219"/>
      <c r="O247" s="219"/>
      <c r="P247" s="219"/>
      <c r="Q247" s="219"/>
      <c r="R247" s="219"/>
      <c r="S247" s="219"/>
      <c r="T247" s="220"/>
      <c r="AT247" s="221" t="s">
        <v>145</v>
      </c>
      <c r="AU247" s="221" t="s">
        <v>87</v>
      </c>
      <c r="AV247" s="14" t="s">
        <v>87</v>
      </c>
      <c r="AW247" s="14" t="s">
        <v>37</v>
      </c>
      <c r="AX247" s="14" t="s">
        <v>77</v>
      </c>
      <c r="AY247" s="221" t="s">
        <v>132</v>
      </c>
    </row>
    <row r="248" spans="1:65" s="14" customFormat="1" ht="11.25">
      <c r="B248" s="211"/>
      <c r="C248" s="212"/>
      <c r="D248" s="194" t="s">
        <v>145</v>
      </c>
      <c r="E248" s="213" t="s">
        <v>19</v>
      </c>
      <c r="F248" s="214" t="s">
        <v>331</v>
      </c>
      <c r="G248" s="212"/>
      <c r="H248" s="215">
        <v>6.4</v>
      </c>
      <c r="I248" s="216"/>
      <c r="J248" s="212"/>
      <c r="K248" s="212"/>
      <c r="L248" s="217"/>
      <c r="M248" s="218"/>
      <c r="N248" s="219"/>
      <c r="O248" s="219"/>
      <c r="P248" s="219"/>
      <c r="Q248" s="219"/>
      <c r="R248" s="219"/>
      <c r="S248" s="219"/>
      <c r="T248" s="220"/>
      <c r="AT248" s="221" t="s">
        <v>145</v>
      </c>
      <c r="AU248" s="221" t="s">
        <v>87</v>
      </c>
      <c r="AV248" s="14" t="s">
        <v>87</v>
      </c>
      <c r="AW248" s="14" t="s">
        <v>37</v>
      </c>
      <c r="AX248" s="14" t="s">
        <v>77</v>
      </c>
      <c r="AY248" s="221" t="s">
        <v>132</v>
      </c>
    </row>
    <row r="249" spans="1:65" s="14" customFormat="1" ht="11.25">
      <c r="B249" s="211"/>
      <c r="C249" s="212"/>
      <c r="D249" s="194" t="s">
        <v>145</v>
      </c>
      <c r="E249" s="213" t="s">
        <v>19</v>
      </c>
      <c r="F249" s="214" t="s">
        <v>332</v>
      </c>
      <c r="G249" s="212"/>
      <c r="H249" s="215">
        <v>5.12</v>
      </c>
      <c r="I249" s="216"/>
      <c r="J249" s="212"/>
      <c r="K249" s="212"/>
      <c r="L249" s="217"/>
      <c r="M249" s="218"/>
      <c r="N249" s="219"/>
      <c r="O249" s="219"/>
      <c r="P249" s="219"/>
      <c r="Q249" s="219"/>
      <c r="R249" s="219"/>
      <c r="S249" s="219"/>
      <c r="T249" s="220"/>
      <c r="AT249" s="221" t="s">
        <v>145</v>
      </c>
      <c r="AU249" s="221" t="s">
        <v>87</v>
      </c>
      <c r="AV249" s="14" t="s">
        <v>87</v>
      </c>
      <c r="AW249" s="14" t="s">
        <v>37</v>
      </c>
      <c r="AX249" s="14" t="s">
        <v>77</v>
      </c>
      <c r="AY249" s="221" t="s">
        <v>132</v>
      </c>
    </row>
    <row r="250" spans="1:65" s="16" customFormat="1" ht="11.25">
      <c r="B250" s="233"/>
      <c r="C250" s="234"/>
      <c r="D250" s="194" t="s">
        <v>145</v>
      </c>
      <c r="E250" s="235" t="s">
        <v>19</v>
      </c>
      <c r="F250" s="236" t="s">
        <v>166</v>
      </c>
      <c r="G250" s="234"/>
      <c r="H250" s="237">
        <v>24.68</v>
      </c>
      <c r="I250" s="238"/>
      <c r="J250" s="234"/>
      <c r="K250" s="234"/>
      <c r="L250" s="239"/>
      <c r="M250" s="240"/>
      <c r="N250" s="241"/>
      <c r="O250" s="241"/>
      <c r="P250" s="241"/>
      <c r="Q250" s="241"/>
      <c r="R250" s="241"/>
      <c r="S250" s="241"/>
      <c r="T250" s="242"/>
      <c r="AT250" s="243" t="s">
        <v>145</v>
      </c>
      <c r="AU250" s="243" t="s">
        <v>87</v>
      </c>
      <c r="AV250" s="16" t="s">
        <v>167</v>
      </c>
      <c r="AW250" s="16" t="s">
        <v>37</v>
      </c>
      <c r="AX250" s="16" t="s">
        <v>77</v>
      </c>
      <c r="AY250" s="243" t="s">
        <v>132</v>
      </c>
    </row>
    <row r="251" spans="1:65" s="13" customFormat="1" ht="11.25">
      <c r="B251" s="201"/>
      <c r="C251" s="202"/>
      <c r="D251" s="194" t="s">
        <v>145</v>
      </c>
      <c r="E251" s="203" t="s">
        <v>19</v>
      </c>
      <c r="F251" s="204" t="s">
        <v>339</v>
      </c>
      <c r="G251" s="202"/>
      <c r="H251" s="203" t="s">
        <v>19</v>
      </c>
      <c r="I251" s="205"/>
      <c r="J251" s="202"/>
      <c r="K251" s="202"/>
      <c r="L251" s="206"/>
      <c r="M251" s="207"/>
      <c r="N251" s="208"/>
      <c r="O251" s="208"/>
      <c r="P251" s="208"/>
      <c r="Q251" s="208"/>
      <c r="R251" s="208"/>
      <c r="S251" s="208"/>
      <c r="T251" s="209"/>
      <c r="AT251" s="210" t="s">
        <v>145</v>
      </c>
      <c r="AU251" s="210" t="s">
        <v>87</v>
      </c>
      <c r="AV251" s="13" t="s">
        <v>85</v>
      </c>
      <c r="AW251" s="13" t="s">
        <v>37</v>
      </c>
      <c r="AX251" s="13" t="s">
        <v>77</v>
      </c>
      <c r="AY251" s="210" t="s">
        <v>132</v>
      </c>
    </row>
    <row r="252" spans="1:65" s="14" customFormat="1" ht="11.25">
      <c r="B252" s="211"/>
      <c r="C252" s="212"/>
      <c r="D252" s="194" t="s">
        <v>145</v>
      </c>
      <c r="E252" s="213" t="s">
        <v>19</v>
      </c>
      <c r="F252" s="214" t="s">
        <v>340</v>
      </c>
      <c r="G252" s="212"/>
      <c r="H252" s="215">
        <v>1.234</v>
      </c>
      <c r="I252" s="216"/>
      <c r="J252" s="212"/>
      <c r="K252" s="212"/>
      <c r="L252" s="217"/>
      <c r="M252" s="218"/>
      <c r="N252" s="219"/>
      <c r="O252" s="219"/>
      <c r="P252" s="219"/>
      <c r="Q252" s="219"/>
      <c r="R252" s="219"/>
      <c r="S252" s="219"/>
      <c r="T252" s="220"/>
      <c r="AT252" s="221" t="s">
        <v>145</v>
      </c>
      <c r="AU252" s="221" t="s">
        <v>87</v>
      </c>
      <c r="AV252" s="14" t="s">
        <v>87</v>
      </c>
      <c r="AW252" s="14" t="s">
        <v>37</v>
      </c>
      <c r="AX252" s="14" t="s">
        <v>77</v>
      </c>
      <c r="AY252" s="221" t="s">
        <v>132</v>
      </c>
    </row>
    <row r="253" spans="1:65" s="15" customFormat="1" ht="11.25">
      <c r="B253" s="222"/>
      <c r="C253" s="223"/>
      <c r="D253" s="194" t="s">
        <v>145</v>
      </c>
      <c r="E253" s="224" t="s">
        <v>19</v>
      </c>
      <c r="F253" s="225" t="s">
        <v>151</v>
      </c>
      <c r="G253" s="223"/>
      <c r="H253" s="226">
        <v>25.914000000000001</v>
      </c>
      <c r="I253" s="227"/>
      <c r="J253" s="223"/>
      <c r="K253" s="223"/>
      <c r="L253" s="228"/>
      <c r="M253" s="229"/>
      <c r="N253" s="230"/>
      <c r="O253" s="230"/>
      <c r="P253" s="230"/>
      <c r="Q253" s="230"/>
      <c r="R253" s="230"/>
      <c r="S253" s="230"/>
      <c r="T253" s="231"/>
      <c r="AT253" s="232" t="s">
        <v>145</v>
      </c>
      <c r="AU253" s="232" t="s">
        <v>87</v>
      </c>
      <c r="AV253" s="15" t="s">
        <v>139</v>
      </c>
      <c r="AW253" s="15" t="s">
        <v>37</v>
      </c>
      <c r="AX253" s="15" t="s">
        <v>85</v>
      </c>
      <c r="AY253" s="232" t="s">
        <v>132</v>
      </c>
    </row>
    <row r="254" spans="1:65" s="2" customFormat="1" ht="24.2" customHeight="1">
      <c r="A254" s="37"/>
      <c r="B254" s="38"/>
      <c r="C254" s="244" t="s">
        <v>341</v>
      </c>
      <c r="D254" s="244" t="s">
        <v>264</v>
      </c>
      <c r="E254" s="245" t="s">
        <v>342</v>
      </c>
      <c r="F254" s="246" t="s">
        <v>343</v>
      </c>
      <c r="G254" s="247" t="s">
        <v>137</v>
      </c>
      <c r="H254" s="248">
        <v>131.6</v>
      </c>
      <c r="I254" s="249"/>
      <c r="J254" s="250">
        <f>ROUND(I254*H254,2)</f>
        <v>0</v>
      </c>
      <c r="K254" s="246" t="s">
        <v>344</v>
      </c>
      <c r="L254" s="251"/>
      <c r="M254" s="252" t="s">
        <v>19</v>
      </c>
      <c r="N254" s="253" t="s">
        <v>48</v>
      </c>
      <c r="O254" s="67"/>
      <c r="P254" s="190">
        <f>O254*H254</f>
        <v>0</v>
      </c>
      <c r="Q254" s="190">
        <v>0.17599999999999999</v>
      </c>
      <c r="R254" s="190">
        <f>Q254*H254</f>
        <v>23.161599999999996</v>
      </c>
      <c r="S254" s="190">
        <v>0</v>
      </c>
      <c r="T254" s="191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92" t="s">
        <v>209</v>
      </c>
      <c r="AT254" s="192" t="s">
        <v>264</v>
      </c>
      <c r="AU254" s="192" t="s">
        <v>87</v>
      </c>
      <c r="AY254" s="20" t="s">
        <v>132</v>
      </c>
      <c r="BE254" s="193">
        <f>IF(N254="základní",J254,0)</f>
        <v>0</v>
      </c>
      <c r="BF254" s="193">
        <f>IF(N254="snížená",J254,0)</f>
        <v>0</v>
      </c>
      <c r="BG254" s="193">
        <f>IF(N254="zákl. přenesená",J254,0)</f>
        <v>0</v>
      </c>
      <c r="BH254" s="193">
        <f>IF(N254="sníž. přenesená",J254,0)</f>
        <v>0</v>
      </c>
      <c r="BI254" s="193">
        <f>IF(N254="nulová",J254,0)</f>
        <v>0</v>
      </c>
      <c r="BJ254" s="20" t="s">
        <v>85</v>
      </c>
      <c r="BK254" s="193">
        <f>ROUND(I254*H254,2)</f>
        <v>0</v>
      </c>
      <c r="BL254" s="20" t="s">
        <v>139</v>
      </c>
      <c r="BM254" s="192" t="s">
        <v>345</v>
      </c>
    </row>
    <row r="255" spans="1:65" s="2" customFormat="1" ht="19.5">
      <c r="A255" s="37"/>
      <c r="B255" s="38"/>
      <c r="C255" s="39"/>
      <c r="D255" s="194" t="s">
        <v>141</v>
      </c>
      <c r="E255" s="39"/>
      <c r="F255" s="195" t="s">
        <v>343</v>
      </c>
      <c r="G255" s="39"/>
      <c r="H255" s="39"/>
      <c r="I255" s="196"/>
      <c r="J255" s="39"/>
      <c r="K255" s="39"/>
      <c r="L255" s="42"/>
      <c r="M255" s="197"/>
      <c r="N255" s="198"/>
      <c r="O255" s="67"/>
      <c r="P255" s="67"/>
      <c r="Q255" s="67"/>
      <c r="R255" s="67"/>
      <c r="S255" s="67"/>
      <c r="T255" s="68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20" t="s">
        <v>141</v>
      </c>
      <c r="AU255" s="20" t="s">
        <v>87</v>
      </c>
    </row>
    <row r="256" spans="1:65" s="13" customFormat="1" ht="11.25">
      <c r="B256" s="201"/>
      <c r="C256" s="202"/>
      <c r="D256" s="194" t="s">
        <v>145</v>
      </c>
      <c r="E256" s="203" t="s">
        <v>19</v>
      </c>
      <c r="F256" s="204" t="s">
        <v>346</v>
      </c>
      <c r="G256" s="202"/>
      <c r="H256" s="203" t="s">
        <v>19</v>
      </c>
      <c r="I256" s="205"/>
      <c r="J256" s="202"/>
      <c r="K256" s="202"/>
      <c r="L256" s="206"/>
      <c r="M256" s="207"/>
      <c r="N256" s="208"/>
      <c r="O256" s="208"/>
      <c r="P256" s="208"/>
      <c r="Q256" s="208"/>
      <c r="R256" s="208"/>
      <c r="S256" s="208"/>
      <c r="T256" s="209"/>
      <c r="AT256" s="210" t="s">
        <v>145</v>
      </c>
      <c r="AU256" s="210" t="s">
        <v>87</v>
      </c>
      <c r="AV256" s="13" t="s">
        <v>85</v>
      </c>
      <c r="AW256" s="13" t="s">
        <v>37</v>
      </c>
      <c r="AX256" s="13" t="s">
        <v>77</v>
      </c>
      <c r="AY256" s="210" t="s">
        <v>132</v>
      </c>
    </row>
    <row r="257" spans="1:65" s="13" customFormat="1" ht="33.75">
      <c r="B257" s="201"/>
      <c r="C257" s="202"/>
      <c r="D257" s="194" t="s">
        <v>145</v>
      </c>
      <c r="E257" s="203" t="s">
        <v>19</v>
      </c>
      <c r="F257" s="204" t="s">
        <v>347</v>
      </c>
      <c r="G257" s="202"/>
      <c r="H257" s="203" t="s">
        <v>19</v>
      </c>
      <c r="I257" s="205"/>
      <c r="J257" s="202"/>
      <c r="K257" s="202"/>
      <c r="L257" s="206"/>
      <c r="M257" s="207"/>
      <c r="N257" s="208"/>
      <c r="O257" s="208"/>
      <c r="P257" s="208"/>
      <c r="Q257" s="208"/>
      <c r="R257" s="208"/>
      <c r="S257" s="208"/>
      <c r="T257" s="209"/>
      <c r="AT257" s="210" t="s">
        <v>145</v>
      </c>
      <c r="AU257" s="210" t="s">
        <v>87</v>
      </c>
      <c r="AV257" s="13" t="s">
        <v>85</v>
      </c>
      <c r="AW257" s="13" t="s">
        <v>37</v>
      </c>
      <c r="AX257" s="13" t="s">
        <v>77</v>
      </c>
      <c r="AY257" s="210" t="s">
        <v>132</v>
      </c>
    </row>
    <row r="258" spans="1:65" s="14" customFormat="1" ht="11.25">
      <c r="B258" s="211"/>
      <c r="C258" s="212"/>
      <c r="D258" s="194" t="s">
        <v>145</v>
      </c>
      <c r="E258" s="213" t="s">
        <v>19</v>
      </c>
      <c r="F258" s="214" t="s">
        <v>348</v>
      </c>
      <c r="G258" s="212"/>
      <c r="H258" s="215">
        <v>131.6</v>
      </c>
      <c r="I258" s="216"/>
      <c r="J258" s="212"/>
      <c r="K258" s="212"/>
      <c r="L258" s="217"/>
      <c r="M258" s="218"/>
      <c r="N258" s="219"/>
      <c r="O258" s="219"/>
      <c r="P258" s="219"/>
      <c r="Q258" s="219"/>
      <c r="R258" s="219"/>
      <c r="S258" s="219"/>
      <c r="T258" s="220"/>
      <c r="AT258" s="221" t="s">
        <v>145</v>
      </c>
      <c r="AU258" s="221" t="s">
        <v>87</v>
      </c>
      <c r="AV258" s="14" t="s">
        <v>87</v>
      </c>
      <c r="AW258" s="14" t="s">
        <v>37</v>
      </c>
      <c r="AX258" s="14" t="s">
        <v>85</v>
      </c>
      <c r="AY258" s="221" t="s">
        <v>132</v>
      </c>
    </row>
    <row r="259" spans="1:65" s="2" customFormat="1" ht="33" customHeight="1">
      <c r="A259" s="37"/>
      <c r="B259" s="38"/>
      <c r="C259" s="181" t="s">
        <v>349</v>
      </c>
      <c r="D259" s="181" t="s">
        <v>134</v>
      </c>
      <c r="E259" s="182" t="s">
        <v>350</v>
      </c>
      <c r="F259" s="183" t="s">
        <v>351</v>
      </c>
      <c r="G259" s="184" t="s">
        <v>137</v>
      </c>
      <c r="H259" s="185">
        <v>19.2</v>
      </c>
      <c r="I259" s="186"/>
      <c r="J259" s="187">
        <f>ROUND(I259*H259,2)</f>
        <v>0</v>
      </c>
      <c r="K259" s="183" t="s">
        <v>138</v>
      </c>
      <c r="L259" s="42"/>
      <c r="M259" s="188" t="s">
        <v>19</v>
      </c>
      <c r="N259" s="189" t="s">
        <v>48</v>
      </c>
      <c r="O259" s="67"/>
      <c r="P259" s="190">
        <f>O259*H259</f>
        <v>0</v>
      </c>
      <c r="Q259" s="190">
        <v>0.10100000000000001</v>
      </c>
      <c r="R259" s="190">
        <f>Q259*H259</f>
        <v>1.9392</v>
      </c>
      <c r="S259" s="190">
        <v>0</v>
      </c>
      <c r="T259" s="19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92" t="s">
        <v>139</v>
      </c>
      <c r="AT259" s="192" t="s">
        <v>134</v>
      </c>
      <c r="AU259" s="192" t="s">
        <v>87</v>
      </c>
      <c r="AY259" s="20" t="s">
        <v>132</v>
      </c>
      <c r="BE259" s="193">
        <f>IF(N259="základní",J259,0)</f>
        <v>0</v>
      </c>
      <c r="BF259" s="193">
        <f>IF(N259="snížená",J259,0)</f>
        <v>0</v>
      </c>
      <c r="BG259" s="193">
        <f>IF(N259="zákl. přenesená",J259,0)</f>
        <v>0</v>
      </c>
      <c r="BH259" s="193">
        <f>IF(N259="sníž. přenesená",J259,0)</f>
        <v>0</v>
      </c>
      <c r="BI259" s="193">
        <f>IF(N259="nulová",J259,0)</f>
        <v>0</v>
      </c>
      <c r="BJ259" s="20" t="s">
        <v>85</v>
      </c>
      <c r="BK259" s="193">
        <f>ROUND(I259*H259,2)</f>
        <v>0</v>
      </c>
      <c r="BL259" s="20" t="s">
        <v>139</v>
      </c>
      <c r="BM259" s="192" t="s">
        <v>352</v>
      </c>
    </row>
    <row r="260" spans="1:65" s="2" customFormat="1" ht="48.75">
      <c r="A260" s="37"/>
      <c r="B260" s="38"/>
      <c r="C260" s="39"/>
      <c r="D260" s="194" t="s">
        <v>141</v>
      </c>
      <c r="E260" s="39"/>
      <c r="F260" s="195" t="s">
        <v>353</v>
      </c>
      <c r="G260" s="39"/>
      <c r="H260" s="39"/>
      <c r="I260" s="196"/>
      <c r="J260" s="39"/>
      <c r="K260" s="39"/>
      <c r="L260" s="42"/>
      <c r="M260" s="197"/>
      <c r="N260" s="198"/>
      <c r="O260" s="67"/>
      <c r="P260" s="67"/>
      <c r="Q260" s="67"/>
      <c r="R260" s="67"/>
      <c r="S260" s="67"/>
      <c r="T260" s="68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20" t="s">
        <v>141</v>
      </c>
      <c r="AU260" s="20" t="s">
        <v>87</v>
      </c>
    </row>
    <row r="261" spans="1:65" s="2" customFormat="1" ht="11.25">
      <c r="A261" s="37"/>
      <c r="B261" s="38"/>
      <c r="C261" s="39"/>
      <c r="D261" s="199" t="s">
        <v>143</v>
      </c>
      <c r="E261" s="39"/>
      <c r="F261" s="200" t="s">
        <v>354</v>
      </c>
      <c r="G261" s="39"/>
      <c r="H261" s="39"/>
      <c r="I261" s="196"/>
      <c r="J261" s="39"/>
      <c r="K261" s="39"/>
      <c r="L261" s="42"/>
      <c r="M261" s="197"/>
      <c r="N261" s="198"/>
      <c r="O261" s="67"/>
      <c r="P261" s="67"/>
      <c r="Q261" s="67"/>
      <c r="R261" s="67"/>
      <c r="S261" s="67"/>
      <c r="T261" s="68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20" t="s">
        <v>143</v>
      </c>
      <c r="AU261" s="20" t="s">
        <v>87</v>
      </c>
    </row>
    <row r="262" spans="1:65" s="2" customFormat="1" ht="39">
      <c r="A262" s="37"/>
      <c r="B262" s="38"/>
      <c r="C262" s="39"/>
      <c r="D262" s="194" t="s">
        <v>305</v>
      </c>
      <c r="E262" s="39"/>
      <c r="F262" s="254" t="s">
        <v>327</v>
      </c>
      <c r="G262" s="39"/>
      <c r="H262" s="39"/>
      <c r="I262" s="196"/>
      <c r="J262" s="39"/>
      <c r="K262" s="39"/>
      <c r="L262" s="42"/>
      <c r="M262" s="197"/>
      <c r="N262" s="198"/>
      <c r="O262" s="67"/>
      <c r="P262" s="67"/>
      <c r="Q262" s="67"/>
      <c r="R262" s="67"/>
      <c r="S262" s="67"/>
      <c r="T262" s="68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20" t="s">
        <v>305</v>
      </c>
      <c r="AU262" s="20" t="s">
        <v>87</v>
      </c>
    </row>
    <row r="263" spans="1:65" s="13" customFormat="1" ht="22.5">
      <c r="B263" s="201"/>
      <c r="C263" s="202"/>
      <c r="D263" s="194" t="s">
        <v>145</v>
      </c>
      <c r="E263" s="203" t="s">
        <v>19</v>
      </c>
      <c r="F263" s="204" t="s">
        <v>355</v>
      </c>
      <c r="G263" s="202"/>
      <c r="H263" s="203" t="s">
        <v>19</v>
      </c>
      <c r="I263" s="205"/>
      <c r="J263" s="202"/>
      <c r="K263" s="202"/>
      <c r="L263" s="206"/>
      <c r="M263" s="207"/>
      <c r="N263" s="208"/>
      <c r="O263" s="208"/>
      <c r="P263" s="208"/>
      <c r="Q263" s="208"/>
      <c r="R263" s="208"/>
      <c r="S263" s="208"/>
      <c r="T263" s="209"/>
      <c r="AT263" s="210" t="s">
        <v>145</v>
      </c>
      <c r="AU263" s="210" t="s">
        <v>87</v>
      </c>
      <c r="AV263" s="13" t="s">
        <v>85</v>
      </c>
      <c r="AW263" s="13" t="s">
        <v>37</v>
      </c>
      <c r="AX263" s="13" t="s">
        <v>77</v>
      </c>
      <c r="AY263" s="210" t="s">
        <v>132</v>
      </c>
    </row>
    <row r="264" spans="1:65" s="13" customFormat="1" ht="11.25">
      <c r="B264" s="201"/>
      <c r="C264" s="202"/>
      <c r="D264" s="194" t="s">
        <v>145</v>
      </c>
      <c r="E264" s="203" t="s">
        <v>19</v>
      </c>
      <c r="F264" s="204" t="s">
        <v>356</v>
      </c>
      <c r="G264" s="202"/>
      <c r="H264" s="203" t="s">
        <v>19</v>
      </c>
      <c r="I264" s="205"/>
      <c r="J264" s="202"/>
      <c r="K264" s="202"/>
      <c r="L264" s="206"/>
      <c r="M264" s="207"/>
      <c r="N264" s="208"/>
      <c r="O264" s="208"/>
      <c r="P264" s="208"/>
      <c r="Q264" s="208"/>
      <c r="R264" s="208"/>
      <c r="S264" s="208"/>
      <c r="T264" s="209"/>
      <c r="AT264" s="210" t="s">
        <v>145</v>
      </c>
      <c r="AU264" s="210" t="s">
        <v>87</v>
      </c>
      <c r="AV264" s="13" t="s">
        <v>85</v>
      </c>
      <c r="AW264" s="13" t="s">
        <v>37</v>
      </c>
      <c r="AX264" s="13" t="s">
        <v>77</v>
      </c>
      <c r="AY264" s="210" t="s">
        <v>132</v>
      </c>
    </row>
    <row r="265" spans="1:65" s="13" customFormat="1" ht="11.25">
      <c r="B265" s="201"/>
      <c r="C265" s="202"/>
      <c r="D265" s="194" t="s">
        <v>145</v>
      </c>
      <c r="E265" s="203" t="s">
        <v>19</v>
      </c>
      <c r="F265" s="204" t="s">
        <v>357</v>
      </c>
      <c r="G265" s="202"/>
      <c r="H265" s="203" t="s">
        <v>19</v>
      </c>
      <c r="I265" s="205"/>
      <c r="J265" s="202"/>
      <c r="K265" s="202"/>
      <c r="L265" s="206"/>
      <c r="M265" s="207"/>
      <c r="N265" s="208"/>
      <c r="O265" s="208"/>
      <c r="P265" s="208"/>
      <c r="Q265" s="208"/>
      <c r="R265" s="208"/>
      <c r="S265" s="208"/>
      <c r="T265" s="209"/>
      <c r="AT265" s="210" t="s">
        <v>145</v>
      </c>
      <c r="AU265" s="210" t="s">
        <v>87</v>
      </c>
      <c r="AV265" s="13" t="s">
        <v>85</v>
      </c>
      <c r="AW265" s="13" t="s">
        <v>37</v>
      </c>
      <c r="AX265" s="13" t="s">
        <v>77</v>
      </c>
      <c r="AY265" s="210" t="s">
        <v>132</v>
      </c>
    </row>
    <row r="266" spans="1:65" s="14" customFormat="1" ht="11.25">
      <c r="B266" s="211"/>
      <c r="C266" s="212"/>
      <c r="D266" s="194" t="s">
        <v>145</v>
      </c>
      <c r="E266" s="213" t="s">
        <v>19</v>
      </c>
      <c r="F266" s="214" t="s">
        <v>148</v>
      </c>
      <c r="G266" s="212"/>
      <c r="H266" s="215">
        <v>19.2</v>
      </c>
      <c r="I266" s="216"/>
      <c r="J266" s="212"/>
      <c r="K266" s="212"/>
      <c r="L266" s="217"/>
      <c r="M266" s="218"/>
      <c r="N266" s="219"/>
      <c r="O266" s="219"/>
      <c r="P266" s="219"/>
      <c r="Q266" s="219"/>
      <c r="R266" s="219"/>
      <c r="S266" s="219"/>
      <c r="T266" s="220"/>
      <c r="AT266" s="221" t="s">
        <v>145</v>
      </c>
      <c r="AU266" s="221" t="s">
        <v>87</v>
      </c>
      <c r="AV266" s="14" t="s">
        <v>87</v>
      </c>
      <c r="AW266" s="14" t="s">
        <v>37</v>
      </c>
      <c r="AX266" s="14" t="s">
        <v>85</v>
      </c>
      <c r="AY266" s="221" t="s">
        <v>132</v>
      </c>
    </row>
    <row r="267" spans="1:65" s="2" customFormat="1" ht="24.2" customHeight="1">
      <c r="A267" s="37"/>
      <c r="B267" s="38"/>
      <c r="C267" s="244" t="s">
        <v>358</v>
      </c>
      <c r="D267" s="244" t="s">
        <v>264</v>
      </c>
      <c r="E267" s="245" t="s">
        <v>359</v>
      </c>
      <c r="F267" s="246" t="s">
        <v>360</v>
      </c>
      <c r="G267" s="247" t="s">
        <v>137</v>
      </c>
      <c r="H267" s="248">
        <v>21.12</v>
      </c>
      <c r="I267" s="249"/>
      <c r="J267" s="250">
        <f>ROUND(I267*H267,2)</f>
        <v>0</v>
      </c>
      <c r="K267" s="246" t="s">
        <v>344</v>
      </c>
      <c r="L267" s="251"/>
      <c r="M267" s="252" t="s">
        <v>19</v>
      </c>
      <c r="N267" s="253" t="s">
        <v>48</v>
      </c>
      <c r="O267" s="67"/>
      <c r="P267" s="190">
        <f>O267*H267</f>
        <v>0</v>
      </c>
      <c r="Q267" s="190">
        <v>0.13500000000000001</v>
      </c>
      <c r="R267" s="190">
        <f>Q267*H267</f>
        <v>2.8512000000000004</v>
      </c>
      <c r="S267" s="190">
        <v>0</v>
      </c>
      <c r="T267" s="191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92" t="s">
        <v>209</v>
      </c>
      <c r="AT267" s="192" t="s">
        <v>264</v>
      </c>
      <c r="AU267" s="192" t="s">
        <v>87</v>
      </c>
      <c r="AY267" s="20" t="s">
        <v>132</v>
      </c>
      <c r="BE267" s="193">
        <f>IF(N267="základní",J267,0)</f>
        <v>0</v>
      </c>
      <c r="BF267" s="193">
        <f>IF(N267="snížená",J267,0)</f>
        <v>0</v>
      </c>
      <c r="BG267" s="193">
        <f>IF(N267="zákl. přenesená",J267,0)</f>
        <v>0</v>
      </c>
      <c r="BH267" s="193">
        <f>IF(N267="sníž. přenesená",J267,0)</f>
        <v>0</v>
      </c>
      <c r="BI267" s="193">
        <f>IF(N267="nulová",J267,0)</f>
        <v>0</v>
      </c>
      <c r="BJ267" s="20" t="s">
        <v>85</v>
      </c>
      <c r="BK267" s="193">
        <f>ROUND(I267*H267,2)</f>
        <v>0</v>
      </c>
      <c r="BL267" s="20" t="s">
        <v>139</v>
      </c>
      <c r="BM267" s="192" t="s">
        <v>361</v>
      </c>
    </row>
    <row r="268" spans="1:65" s="2" customFormat="1" ht="19.5">
      <c r="A268" s="37"/>
      <c r="B268" s="38"/>
      <c r="C268" s="39"/>
      <c r="D268" s="194" t="s">
        <v>141</v>
      </c>
      <c r="E268" s="39"/>
      <c r="F268" s="195" t="s">
        <v>360</v>
      </c>
      <c r="G268" s="39"/>
      <c r="H268" s="39"/>
      <c r="I268" s="196"/>
      <c r="J268" s="39"/>
      <c r="K268" s="39"/>
      <c r="L268" s="42"/>
      <c r="M268" s="197"/>
      <c r="N268" s="198"/>
      <c r="O268" s="67"/>
      <c r="P268" s="67"/>
      <c r="Q268" s="67"/>
      <c r="R268" s="67"/>
      <c r="S268" s="67"/>
      <c r="T268" s="68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20" t="s">
        <v>141</v>
      </c>
      <c r="AU268" s="20" t="s">
        <v>87</v>
      </c>
    </row>
    <row r="269" spans="1:65" s="13" customFormat="1" ht="11.25">
      <c r="B269" s="201"/>
      <c r="C269" s="202"/>
      <c r="D269" s="194" t="s">
        <v>145</v>
      </c>
      <c r="E269" s="203" t="s">
        <v>19</v>
      </c>
      <c r="F269" s="204" t="s">
        <v>362</v>
      </c>
      <c r="G269" s="202"/>
      <c r="H269" s="203" t="s">
        <v>19</v>
      </c>
      <c r="I269" s="205"/>
      <c r="J269" s="202"/>
      <c r="K269" s="202"/>
      <c r="L269" s="206"/>
      <c r="M269" s="207"/>
      <c r="N269" s="208"/>
      <c r="O269" s="208"/>
      <c r="P269" s="208"/>
      <c r="Q269" s="208"/>
      <c r="R269" s="208"/>
      <c r="S269" s="208"/>
      <c r="T269" s="209"/>
      <c r="AT269" s="210" t="s">
        <v>145</v>
      </c>
      <c r="AU269" s="210" t="s">
        <v>87</v>
      </c>
      <c r="AV269" s="13" t="s">
        <v>85</v>
      </c>
      <c r="AW269" s="13" t="s">
        <v>37</v>
      </c>
      <c r="AX269" s="13" t="s">
        <v>77</v>
      </c>
      <c r="AY269" s="210" t="s">
        <v>132</v>
      </c>
    </row>
    <row r="270" spans="1:65" s="13" customFormat="1" ht="33.75">
      <c r="B270" s="201"/>
      <c r="C270" s="202"/>
      <c r="D270" s="194" t="s">
        <v>145</v>
      </c>
      <c r="E270" s="203" t="s">
        <v>19</v>
      </c>
      <c r="F270" s="204" t="s">
        <v>347</v>
      </c>
      <c r="G270" s="202"/>
      <c r="H270" s="203" t="s">
        <v>19</v>
      </c>
      <c r="I270" s="205"/>
      <c r="J270" s="202"/>
      <c r="K270" s="202"/>
      <c r="L270" s="206"/>
      <c r="M270" s="207"/>
      <c r="N270" s="208"/>
      <c r="O270" s="208"/>
      <c r="P270" s="208"/>
      <c r="Q270" s="208"/>
      <c r="R270" s="208"/>
      <c r="S270" s="208"/>
      <c r="T270" s="209"/>
      <c r="AT270" s="210" t="s">
        <v>145</v>
      </c>
      <c r="AU270" s="210" t="s">
        <v>87</v>
      </c>
      <c r="AV270" s="13" t="s">
        <v>85</v>
      </c>
      <c r="AW270" s="13" t="s">
        <v>37</v>
      </c>
      <c r="AX270" s="13" t="s">
        <v>77</v>
      </c>
      <c r="AY270" s="210" t="s">
        <v>132</v>
      </c>
    </row>
    <row r="271" spans="1:65" s="14" customFormat="1" ht="11.25">
      <c r="B271" s="211"/>
      <c r="C271" s="212"/>
      <c r="D271" s="194" t="s">
        <v>145</v>
      </c>
      <c r="E271" s="213" t="s">
        <v>19</v>
      </c>
      <c r="F271" s="214" t="s">
        <v>363</v>
      </c>
      <c r="G271" s="212"/>
      <c r="H271" s="215">
        <v>21.12</v>
      </c>
      <c r="I271" s="216"/>
      <c r="J271" s="212"/>
      <c r="K271" s="212"/>
      <c r="L271" s="217"/>
      <c r="M271" s="218"/>
      <c r="N271" s="219"/>
      <c r="O271" s="219"/>
      <c r="P271" s="219"/>
      <c r="Q271" s="219"/>
      <c r="R271" s="219"/>
      <c r="S271" s="219"/>
      <c r="T271" s="220"/>
      <c r="AT271" s="221" t="s">
        <v>145</v>
      </c>
      <c r="AU271" s="221" t="s">
        <v>87</v>
      </c>
      <c r="AV271" s="14" t="s">
        <v>87</v>
      </c>
      <c r="AW271" s="14" t="s">
        <v>37</v>
      </c>
      <c r="AX271" s="14" t="s">
        <v>85</v>
      </c>
      <c r="AY271" s="221" t="s">
        <v>132</v>
      </c>
    </row>
    <row r="272" spans="1:65" s="12" customFormat="1" ht="22.9" customHeight="1">
      <c r="B272" s="165"/>
      <c r="C272" s="166"/>
      <c r="D272" s="167" t="s">
        <v>76</v>
      </c>
      <c r="E272" s="179" t="s">
        <v>209</v>
      </c>
      <c r="F272" s="179" t="s">
        <v>364</v>
      </c>
      <c r="G272" s="166"/>
      <c r="H272" s="166"/>
      <c r="I272" s="169"/>
      <c r="J272" s="180">
        <f>BK272</f>
        <v>0</v>
      </c>
      <c r="K272" s="166"/>
      <c r="L272" s="171"/>
      <c r="M272" s="172"/>
      <c r="N272" s="173"/>
      <c r="O272" s="173"/>
      <c r="P272" s="174">
        <f>SUM(P273:P305)</f>
        <v>0</v>
      </c>
      <c r="Q272" s="173"/>
      <c r="R272" s="174">
        <f>SUM(R273:R305)</f>
        <v>0.143175</v>
      </c>
      <c r="S272" s="173"/>
      <c r="T272" s="175">
        <f>SUM(T273:T305)</f>
        <v>0</v>
      </c>
      <c r="AR272" s="176" t="s">
        <v>85</v>
      </c>
      <c r="AT272" s="177" t="s">
        <v>76</v>
      </c>
      <c r="AU272" s="177" t="s">
        <v>85</v>
      </c>
      <c r="AY272" s="176" t="s">
        <v>132</v>
      </c>
      <c r="BK272" s="178">
        <f>SUM(BK273:BK305)</f>
        <v>0</v>
      </c>
    </row>
    <row r="273" spans="1:65" s="2" customFormat="1" ht="24.2" customHeight="1">
      <c r="A273" s="37"/>
      <c r="B273" s="38"/>
      <c r="C273" s="181" t="s">
        <v>365</v>
      </c>
      <c r="D273" s="181" t="s">
        <v>134</v>
      </c>
      <c r="E273" s="182" t="s">
        <v>366</v>
      </c>
      <c r="F273" s="183" t="s">
        <v>367</v>
      </c>
      <c r="G273" s="184" t="s">
        <v>292</v>
      </c>
      <c r="H273" s="185">
        <v>6</v>
      </c>
      <c r="I273" s="186"/>
      <c r="J273" s="187">
        <f>ROUND(I273*H273,2)</f>
        <v>0</v>
      </c>
      <c r="K273" s="183" t="s">
        <v>138</v>
      </c>
      <c r="L273" s="42"/>
      <c r="M273" s="188" t="s">
        <v>19</v>
      </c>
      <c r="N273" s="189" t="s">
        <v>48</v>
      </c>
      <c r="O273" s="67"/>
      <c r="P273" s="190">
        <f>O273*H273</f>
        <v>0</v>
      </c>
      <c r="Q273" s="190">
        <v>1.0000000000000001E-5</v>
      </c>
      <c r="R273" s="190">
        <f>Q273*H273</f>
        <v>6.0000000000000008E-5</v>
      </c>
      <c r="S273" s="190">
        <v>0</v>
      </c>
      <c r="T273" s="191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92" t="s">
        <v>139</v>
      </c>
      <c r="AT273" s="192" t="s">
        <v>134</v>
      </c>
      <c r="AU273" s="192" t="s">
        <v>87</v>
      </c>
      <c r="AY273" s="20" t="s">
        <v>132</v>
      </c>
      <c r="BE273" s="193">
        <f>IF(N273="základní",J273,0)</f>
        <v>0</v>
      </c>
      <c r="BF273" s="193">
        <f>IF(N273="snížená",J273,0)</f>
        <v>0</v>
      </c>
      <c r="BG273" s="193">
        <f>IF(N273="zákl. přenesená",J273,0)</f>
        <v>0</v>
      </c>
      <c r="BH273" s="193">
        <f>IF(N273="sníž. přenesená",J273,0)</f>
        <v>0</v>
      </c>
      <c r="BI273" s="193">
        <f>IF(N273="nulová",J273,0)</f>
        <v>0</v>
      </c>
      <c r="BJ273" s="20" t="s">
        <v>85</v>
      </c>
      <c r="BK273" s="193">
        <f>ROUND(I273*H273,2)</f>
        <v>0</v>
      </c>
      <c r="BL273" s="20" t="s">
        <v>139</v>
      </c>
      <c r="BM273" s="192" t="s">
        <v>368</v>
      </c>
    </row>
    <row r="274" spans="1:65" s="2" customFormat="1" ht="19.5">
      <c r="A274" s="37"/>
      <c r="B274" s="38"/>
      <c r="C274" s="39"/>
      <c r="D274" s="194" t="s">
        <v>141</v>
      </c>
      <c r="E274" s="39"/>
      <c r="F274" s="195" t="s">
        <v>369</v>
      </c>
      <c r="G274" s="39"/>
      <c r="H274" s="39"/>
      <c r="I274" s="196"/>
      <c r="J274" s="39"/>
      <c r="K274" s="39"/>
      <c r="L274" s="42"/>
      <c r="M274" s="197"/>
      <c r="N274" s="198"/>
      <c r="O274" s="67"/>
      <c r="P274" s="67"/>
      <c r="Q274" s="67"/>
      <c r="R274" s="67"/>
      <c r="S274" s="67"/>
      <c r="T274" s="68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20" t="s">
        <v>141</v>
      </c>
      <c r="AU274" s="20" t="s">
        <v>87</v>
      </c>
    </row>
    <row r="275" spans="1:65" s="2" customFormat="1" ht="11.25">
      <c r="A275" s="37"/>
      <c r="B275" s="38"/>
      <c r="C275" s="39"/>
      <c r="D275" s="199" t="s">
        <v>143</v>
      </c>
      <c r="E275" s="39"/>
      <c r="F275" s="200" t="s">
        <v>370</v>
      </c>
      <c r="G275" s="39"/>
      <c r="H275" s="39"/>
      <c r="I275" s="196"/>
      <c r="J275" s="39"/>
      <c r="K275" s="39"/>
      <c r="L275" s="42"/>
      <c r="M275" s="197"/>
      <c r="N275" s="198"/>
      <c r="O275" s="67"/>
      <c r="P275" s="67"/>
      <c r="Q275" s="67"/>
      <c r="R275" s="67"/>
      <c r="S275" s="67"/>
      <c r="T275" s="68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20" t="s">
        <v>143</v>
      </c>
      <c r="AU275" s="20" t="s">
        <v>87</v>
      </c>
    </row>
    <row r="276" spans="1:65" s="13" customFormat="1" ht="22.5">
      <c r="B276" s="201"/>
      <c r="C276" s="202"/>
      <c r="D276" s="194" t="s">
        <v>145</v>
      </c>
      <c r="E276" s="203" t="s">
        <v>19</v>
      </c>
      <c r="F276" s="204" t="s">
        <v>371</v>
      </c>
      <c r="G276" s="202"/>
      <c r="H276" s="203" t="s">
        <v>19</v>
      </c>
      <c r="I276" s="205"/>
      <c r="J276" s="202"/>
      <c r="K276" s="202"/>
      <c r="L276" s="206"/>
      <c r="M276" s="207"/>
      <c r="N276" s="208"/>
      <c r="O276" s="208"/>
      <c r="P276" s="208"/>
      <c r="Q276" s="208"/>
      <c r="R276" s="208"/>
      <c r="S276" s="208"/>
      <c r="T276" s="209"/>
      <c r="AT276" s="210" t="s">
        <v>145</v>
      </c>
      <c r="AU276" s="210" t="s">
        <v>87</v>
      </c>
      <c r="AV276" s="13" t="s">
        <v>85</v>
      </c>
      <c r="AW276" s="13" t="s">
        <v>37</v>
      </c>
      <c r="AX276" s="13" t="s">
        <v>77</v>
      </c>
      <c r="AY276" s="210" t="s">
        <v>132</v>
      </c>
    </row>
    <row r="277" spans="1:65" s="13" customFormat="1" ht="11.25">
      <c r="B277" s="201"/>
      <c r="C277" s="202"/>
      <c r="D277" s="194" t="s">
        <v>145</v>
      </c>
      <c r="E277" s="203" t="s">
        <v>19</v>
      </c>
      <c r="F277" s="204" t="s">
        <v>372</v>
      </c>
      <c r="G277" s="202"/>
      <c r="H277" s="203" t="s">
        <v>19</v>
      </c>
      <c r="I277" s="205"/>
      <c r="J277" s="202"/>
      <c r="K277" s="202"/>
      <c r="L277" s="206"/>
      <c r="M277" s="207"/>
      <c r="N277" s="208"/>
      <c r="O277" s="208"/>
      <c r="P277" s="208"/>
      <c r="Q277" s="208"/>
      <c r="R277" s="208"/>
      <c r="S277" s="208"/>
      <c r="T277" s="209"/>
      <c r="AT277" s="210" t="s">
        <v>145</v>
      </c>
      <c r="AU277" s="210" t="s">
        <v>87</v>
      </c>
      <c r="AV277" s="13" t="s">
        <v>85</v>
      </c>
      <c r="AW277" s="13" t="s">
        <v>37</v>
      </c>
      <c r="AX277" s="13" t="s">
        <v>77</v>
      </c>
      <c r="AY277" s="210" t="s">
        <v>132</v>
      </c>
    </row>
    <row r="278" spans="1:65" s="14" customFormat="1" ht="11.25">
      <c r="B278" s="211"/>
      <c r="C278" s="212"/>
      <c r="D278" s="194" t="s">
        <v>145</v>
      </c>
      <c r="E278" s="213" t="s">
        <v>19</v>
      </c>
      <c r="F278" s="214" t="s">
        <v>373</v>
      </c>
      <c r="G278" s="212"/>
      <c r="H278" s="215">
        <v>6</v>
      </c>
      <c r="I278" s="216"/>
      <c r="J278" s="212"/>
      <c r="K278" s="212"/>
      <c r="L278" s="217"/>
      <c r="M278" s="218"/>
      <c r="N278" s="219"/>
      <c r="O278" s="219"/>
      <c r="P278" s="219"/>
      <c r="Q278" s="219"/>
      <c r="R278" s="219"/>
      <c r="S278" s="219"/>
      <c r="T278" s="220"/>
      <c r="AT278" s="221" t="s">
        <v>145</v>
      </c>
      <c r="AU278" s="221" t="s">
        <v>87</v>
      </c>
      <c r="AV278" s="14" t="s">
        <v>87</v>
      </c>
      <c r="AW278" s="14" t="s">
        <v>37</v>
      </c>
      <c r="AX278" s="14" t="s">
        <v>85</v>
      </c>
      <c r="AY278" s="221" t="s">
        <v>132</v>
      </c>
    </row>
    <row r="279" spans="1:65" s="2" customFormat="1" ht="24.2" customHeight="1">
      <c r="A279" s="37"/>
      <c r="B279" s="38"/>
      <c r="C279" s="244" t="s">
        <v>374</v>
      </c>
      <c r="D279" s="244" t="s">
        <v>264</v>
      </c>
      <c r="E279" s="245" t="s">
        <v>375</v>
      </c>
      <c r="F279" s="246" t="s">
        <v>376</v>
      </c>
      <c r="G279" s="247" t="s">
        <v>292</v>
      </c>
      <c r="H279" s="248">
        <v>6.6</v>
      </c>
      <c r="I279" s="249"/>
      <c r="J279" s="250">
        <f>ROUND(I279*H279,2)</f>
        <v>0</v>
      </c>
      <c r="K279" s="246" t="s">
        <v>138</v>
      </c>
      <c r="L279" s="251"/>
      <c r="M279" s="252" t="s">
        <v>19</v>
      </c>
      <c r="N279" s="253" t="s">
        <v>48</v>
      </c>
      <c r="O279" s="67"/>
      <c r="P279" s="190">
        <f>O279*H279</f>
        <v>0</v>
      </c>
      <c r="Q279" s="190">
        <v>1.4499999999999999E-3</v>
      </c>
      <c r="R279" s="190">
        <f>Q279*H279</f>
        <v>9.5699999999999986E-3</v>
      </c>
      <c r="S279" s="190">
        <v>0</v>
      </c>
      <c r="T279" s="191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92" t="s">
        <v>209</v>
      </c>
      <c r="AT279" s="192" t="s">
        <v>264</v>
      </c>
      <c r="AU279" s="192" t="s">
        <v>87</v>
      </c>
      <c r="AY279" s="20" t="s">
        <v>132</v>
      </c>
      <c r="BE279" s="193">
        <f>IF(N279="základní",J279,0)</f>
        <v>0</v>
      </c>
      <c r="BF279" s="193">
        <f>IF(N279="snížená",J279,0)</f>
        <v>0</v>
      </c>
      <c r="BG279" s="193">
        <f>IF(N279="zákl. přenesená",J279,0)</f>
        <v>0</v>
      </c>
      <c r="BH279" s="193">
        <f>IF(N279="sníž. přenesená",J279,0)</f>
        <v>0</v>
      </c>
      <c r="BI279" s="193">
        <f>IF(N279="nulová",J279,0)</f>
        <v>0</v>
      </c>
      <c r="BJ279" s="20" t="s">
        <v>85</v>
      </c>
      <c r="BK279" s="193">
        <f>ROUND(I279*H279,2)</f>
        <v>0</v>
      </c>
      <c r="BL279" s="20" t="s">
        <v>139</v>
      </c>
      <c r="BM279" s="192" t="s">
        <v>377</v>
      </c>
    </row>
    <row r="280" spans="1:65" s="2" customFormat="1" ht="19.5">
      <c r="A280" s="37"/>
      <c r="B280" s="38"/>
      <c r="C280" s="39"/>
      <c r="D280" s="194" t="s">
        <v>141</v>
      </c>
      <c r="E280" s="39"/>
      <c r="F280" s="195" t="s">
        <v>376</v>
      </c>
      <c r="G280" s="39"/>
      <c r="H280" s="39"/>
      <c r="I280" s="196"/>
      <c r="J280" s="39"/>
      <c r="K280" s="39"/>
      <c r="L280" s="42"/>
      <c r="M280" s="197"/>
      <c r="N280" s="198"/>
      <c r="O280" s="67"/>
      <c r="P280" s="67"/>
      <c r="Q280" s="67"/>
      <c r="R280" s="67"/>
      <c r="S280" s="67"/>
      <c r="T280" s="68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20" t="s">
        <v>141</v>
      </c>
      <c r="AU280" s="20" t="s">
        <v>87</v>
      </c>
    </row>
    <row r="281" spans="1:65" s="14" customFormat="1" ht="11.25">
      <c r="B281" s="211"/>
      <c r="C281" s="212"/>
      <c r="D281" s="194" t="s">
        <v>145</v>
      </c>
      <c r="E281" s="212"/>
      <c r="F281" s="214" t="s">
        <v>378</v>
      </c>
      <c r="G281" s="212"/>
      <c r="H281" s="215">
        <v>6.6</v>
      </c>
      <c r="I281" s="216"/>
      <c r="J281" s="212"/>
      <c r="K281" s="212"/>
      <c r="L281" s="217"/>
      <c r="M281" s="218"/>
      <c r="N281" s="219"/>
      <c r="O281" s="219"/>
      <c r="P281" s="219"/>
      <c r="Q281" s="219"/>
      <c r="R281" s="219"/>
      <c r="S281" s="219"/>
      <c r="T281" s="220"/>
      <c r="AT281" s="221" t="s">
        <v>145</v>
      </c>
      <c r="AU281" s="221" t="s">
        <v>87</v>
      </c>
      <c r="AV281" s="14" t="s">
        <v>87</v>
      </c>
      <c r="AW281" s="14" t="s">
        <v>4</v>
      </c>
      <c r="AX281" s="14" t="s">
        <v>85</v>
      </c>
      <c r="AY281" s="221" t="s">
        <v>132</v>
      </c>
    </row>
    <row r="282" spans="1:65" s="2" customFormat="1" ht="24.2" customHeight="1">
      <c r="A282" s="37"/>
      <c r="B282" s="38"/>
      <c r="C282" s="181" t="s">
        <v>379</v>
      </c>
      <c r="D282" s="181" t="s">
        <v>134</v>
      </c>
      <c r="E282" s="182" t="s">
        <v>380</v>
      </c>
      <c r="F282" s="183" t="s">
        <v>381</v>
      </c>
      <c r="G282" s="184" t="s">
        <v>292</v>
      </c>
      <c r="H282" s="185">
        <v>15</v>
      </c>
      <c r="I282" s="186"/>
      <c r="J282" s="187">
        <f>ROUND(I282*H282,2)</f>
        <v>0</v>
      </c>
      <c r="K282" s="183" t="s">
        <v>138</v>
      </c>
      <c r="L282" s="42"/>
      <c r="M282" s="188" t="s">
        <v>19</v>
      </c>
      <c r="N282" s="189" t="s">
        <v>48</v>
      </c>
      <c r="O282" s="67"/>
      <c r="P282" s="190">
        <f>O282*H282</f>
        <v>0</v>
      </c>
      <c r="Q282" s="190">
        <v>1.0000000000000001E-5</v>
      </c>
      <c r="R282" s="190">
        <f>Q282*H282</f>
        <v>1.5000000000000001E-4</v>
      </c>
      <c r="S282" s="190">
        <v>0</v>
      </c>
      <c r="T282" s="191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92" t="s">
        <v>139</v>
      </c>
      <c r="AT282" s="192" t="s">
        <v>134</v>
      </c>
      <c r="AU282" s="192" t="s">
        <v>87</v>
      </c>
      <c r="AY282" s="20" t="s">
        <v>132</v>
      </c>
      <c r="BE282" s="193">
        <f>IF(N282="základní",J282,0)</f>
        <v>0</v>
      </c>
      <c r="BF282" s="193">
        <f>IF(N282="snížená",J282,0)</f>
        <v>0</v>
      </c>
      <c r="BG282" s="193">
        <f>IF(N282="zákl. přenesená",J282,0)</f>
        <v>0</v>
      </c>
      <c r="BH282" s="193">
        <f>IF(N282="sníž. přenesená",J282,0)</f>
        <v>0</v>
      </c>
      <c r="BI282" s="193">
        <f>IF(N282="nulová",J282,0)</f>
        <v>0</v>
      </c>
      <c r="BJ282" s="20" t="s">
        <v>85</v>
      </c>
      <c r="BK282" s="193">
        <f>ROUND(I282*H282,2)</f>
        <v>0</v>
      </c>
      <c r="BL282" s="20" t="s">
        <v>139</v>
      </c>
      <c r="BM282" s="192" t="s">
        <v>382</v>
      </c>
    </row>
    <row r="283" spans="1:65" s="2" customFormat="1" ht="19.5">
      <c r="A283" s="37"/>
      <c r="B283" s="38"/>
      <c r="C283" s="39"/>
      <c r="D283" s="194" t="s">
        <v>141</v>
      </c>
      <c r="E283" s="39"/>
      <c r="F283" s="195" t="s">
        <v>383</v>
      </c>
      <c r="G283" s="39"/>
      <c r="H283" s="39"/>
      <c r="I283" s="196"/>
      <c r="J283" s="39"/>
      <c r="K283" s="39"/>
      <c r="L283" s="42"/>
      <c r="M283" s="197"/>
      <c r="N283" s="198"/>
      <c r="O283" s="67"/>
      <c r="P283" s="67"/>
      <c r="Q283" s="67"/>
      <c r="R283" s="67"/>
      <c r="S283" s="67"/>
      <c r="T283" s="68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20" t="s">
        <v>141</v>
      </c>
      <c r="AU283" s="20" t="s">
        <v>87</v>
      </c>
    </row>
    <row r="284" spans="1:65" s="2" customFormat="1" ht="11.25">
      <c r="A284" s="37"/>
      <c r="B284" s="38"/>
      <c r="C284" s="39"/>
      <c r="D284" s="199" t="s">
        <v>143</v>
      </c>
      <c r="E284" s="39"/>
      <c r="F284" s="200" t="s">
        <v>384</v>
      </c>
      <c r="G284" s="39"/>
      <c r="H284" s="39"/>
      <c r="I284" s="196"/>
      <c r="J284" s="39"/>
      <c r="K284" s="39"/>
      <c r="L284" s="42"/>
      <c r="M284" s="197"/>
      <c r="N284" s="198"/>
      <c r="O284" s="67"/>
      <c r="P284" s="67"/>
      <c r="Q284" s="67"/>
      <c r="R284" s="67"/>
      <c r="S284" s="67"/>
      <c r="T284" s="68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20" t="s">
        <v>143</v>
      </c>
      <c r="AU284" s="20" t="s">
        <v>87</v>
      </c>
    </row>
    <row r="285" spans="1:65" s="13" customFormat="1" ht="11.25">
      <c r="B285" s="201"/>
      <c r="C285" s="202"/>
      <c r="D285" s="194" t="s">
        <v>145</v>
      </c>
      <c r="E285" s="203" t="s">
        <v>19</v>
      </c>
      <c r="F285" s="204" t="s">
        <v>385</v>
      </c>
      <c r="G285" s="202"/>
      <c r="H285" s="203" t="s">
        <v>19</v>
      </c>
      <c r="I285" s="205"/>
      <c r="J285" s="202"/>
      <c r="K285" s="202"/>
      <c r="L285" s="206"/>
      <c r="M285" s="207"/>
      <c r="N285" s="208"/>
      <c r="O285" s="208"/>
      <c r="P285" s="208"/>
      <c r="Q285" s="208"/>
      <c r="R285" s="208"/>
      <c r="S285" s="208"/>
      <c r="T285" s="209"/>
      <c r="AT285" s="210" t="s">
        <v>145</v>
      </c>
      <c r="AU285" s="210" t="s">
        <v>87</v>
      </c>
      <c r="AV285" s="13" t="s">
        <v>85</v>
      </c>
      <c r="AW285" s="13" t="s">
        <v>37</v>
      </c>
      <c r="AX285" s="13" t="s">
        <v>77</v>
      </c>
      <c r="AY285" s="210" t="s">
        <v>132</v>
      </c>
    </row>
    <row r="286" spans="1:65" s="13" customFormat="1" ht="11.25">
      <c r="B286" s="201"/>
      <c r="C286" s="202"/>
      <c r="D286" s="194" t="s">
        <v>145</v>
      </c>
      <c r="E286" s="203" t="s">
        <v>19</v>
      </c>
      <c r="F286" s="204" t="s">
        <v>386</v>
      </c>
      <c r="G286" s="202"/>
      <c r="H286" s="203" t="s">
        <v>19</v>
      </c>
      <c r="I286" s="205"/>
      <c r="J286" s="202"/>
      <c r="K286" s="202"/>
      <c r="L286" s="206"/>
      <c r="M286" s="207"/>
      <c r="N286" s="208"/>
      <c r="O286" s="208"/>
      <c r="P286" s="208"/>
      <c r="Q286" s="208"/>
      <c r="R286" s="208"/>
      <c r="S286" s="208"/>
      <c r="T286" s="209"/>
      <c r="AT286" s="210" t="s">
        <v>145</v>
      </c>
      <c r="AU286" s="210" t="s">
        <v>87</v>
      </c>
      <c r="AV286" s="13" t="s">
        <v>85</v>
      </c>
      <c r="AW286" s="13" t="s">
        <v>37</v>
      </c>
      <c r="AX286" s="13" t="s">
        <v>77</v>
      </c>
      <c r="AY286" s="210" t="s">
        <v>132</v>
      </c>
    </row>
    <row r="287" spans="1:65" s="14" customFormat="1" ht="11.25">
      <c r="B287" s="211"/>
      <c r="C287" s="212"/>
      <c r="D287" s="194" t="s">
        <v>145</v>
      </c>
      <c r="E287" s="213" t="s">
        <v>19</v>
      </c>
      <c r="F287" s="214" t="s">
        <v>387</v>
      </c>
      <c r="G287" s="212"/>
      <c r="H287" s="215">
        <v>15</v>
      </c>
      <c r="I287" s="216"/>
      <c r="J287" s="212"/>
      <c r="K287" s="212"/>
      <c r="L287" s="217"/>
      <c r="M287" s="218"/>
      <c r="N287" s="219"/>
      <c r="O287" s="219"/>
      <c r="P287" s="219"/>
      <c r="Q287" s="219"/>
      <c r="R287" s="219"/>
      <c r="S287" s="219"/>
      <c r="T287" s="220"/>
      <c r="AT287" s="221" t="s">
        <v>145</v>
      </c>
      <c r="AU287" s="221" t="s">
        <v>87</v>
      </c>
      <c r="AV287" s="14" t="s">
        <v>87</v>
      </c>
      <c r="AW287" s="14" t="s">
        <v>37</v>
      </c>
      <c r="AX287" s="14" t="s">
        <v>85</v>
      </c>
      <c r="AY287" s="221" t="s">
        <v>132</v>
      </c>
    </row>
    <row r="288" spans="1:65" s="2" customFormat="1" ht="24.2" customHeight="1">
      <c r="A288" s="37"/>
      <c r="B288" s="38"/>
      <c r="C288" s="244" t="s">
        <v>388</v>
      </c>
      <c r="D288" s="244" t="s">
        <v>264</v>
      </c>
      <c r="E288" s="245" t="s">
        <v>389</v>
      </c>
      <c r="F288" s="246" t="s">
        <v>390</v>
      </c>
      <c r="G288" s="247" t="s">
        <v>292</v>
      </c>
      <c r="H288" s="248">
        <v>16.5</v>
      </c>
      <c r="I288" s="249"/>
      <c r="J288" s="250">
        <f>ROUND(I288*H288,2)</f>
        <v>0</v>
      </c>
      <c r="K288" s="246" t="s">
        <v>138</v>
      </c>
      <c r="L288" s="251"/>
      <c r="M288" s="252" t="s">
        <v>19</v>
      </c>
      <c r="N288" s="253" t="s">
        <v>48</v>
      </c>
      <c r="O288" s="67"/>
      <c r="P288" s="190">
        <f>O288*H288</f>
        <v>0</v>
      </c>
      <c r="Q288" s="190">
        <v>2.6700000000000001E-3</v>
      </c>
      <c r="R288" s="190">
        <f>Q288*H288</f>
        <v>4.4055000000000004E-2</v>
      </c>
      <c r="S288" s="190">
        <v>0</v>
      </c>
      <c r="T288" s="191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92" t="s">
        <v>209</v>
      </c>
      <c r="AT288" s="192" t="s">
        <v>264</v>
      </c>
      <c r="AU288" s="192" t="s">
        <v>87</v>
      </c>
      <c r="AY288" s="20" t="s">
        <v>132</v>
      </c>
      <c r="BE288" s="193">
        <f>IF(N288="základní",J288,0)</f>
        <v>0</v>
      </c>
      <c r="BF288" s="193">
        <f>IF(N288="snížená",J288,0)</f>
        <v>0</v>
      </c>
      <c r="BG288" s="193">
        <f>IF(N288="zákl. přenesená",J288,0)</f>
        <v>0</v>
      </c>
      <c r="BH288" s="193">
        <f>IF(N288="sníž. přenesená",J288,0)</f>
        <v>0</v>
      </c>
      <c r="BI288" s="193">
        <f>IF(N288="nulová",J288,0)</f>
        <v>0</v>
      </c>
      <c r="BJ288" s="20" t="s">
        <v>85</v>
      </c>
      <c r="BK288" s="193">
        <f>ROUND(I288*H288,2)</f>
        <v>0</v>
      </c>
      <c r="BL288" s="20" t="s">
        <v>139</v>
      </c>
      <c r="BM288" s="192" t="s">
        <v>391</v>
      </c>
    </row>
    <row r="289" spans="1:65" s="2" customFormat="1" ht="19.5">
      <c r="A289" s="37"/>
      <c r="B289" s="38"/>
      <c r="C289" s="39"/>
      <c r="D289" s="194" t="s">
        <v>141</v>
      </c>
      <c r="E289" s="39"/>
      <c r="F289" s="195" t="s">
        <v>390</v>
      </c>
      <c r="G289" s="39"/>
      <c r="H289" s="39"/>
      <c r="I289" s="196"/>
      <c r="J289" s="39"/>
      <c r="K289" s="39"/>
      <c r="L289" s="42"/>
      <c r="M289" s="197"/>
      <c r="N289" s="198"/>
      <c r="O289" s="67"/>
      <c r="P289" s="67"/>
      <c r="Q289" s="67"/>
      <c r="R289" s="67"/>
      <c r="S289" s="67"/>
      <c r="T289" s="68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20" t="s">
        <v>141</v>
      </c>
      <c r="AU289" s="20" t="s">
        <v>87</v>
      </c>
    </row>
    <row r="290" spans="1:65" s="14" customFormat="1" ht="11.25">
      <c r="B290" s="211"/>
      <c r="C290" s="212"/>
      <c r="D290" s="194" t="s">
        <v>145</v>
      </c>
      <c r="E290" s="212"/>
      <c r="F290" s="214" t="s">
        <v>392</v>
      </c>
      <c r="G290" s="212"/>
      <c r="H290" s="215">
        <v>16.5</v>
      </c>
      <c r="I290" s="216"/>
      <c r="J290" s="212"/>
      <c r="K290" s="212"/>
      <c r="L290" s="217"/>
      <c r="M290" s="218"/>
      <c r="N290" s="219"/>
      <c r="O290" s="219"/>
      <c r="P290" s="219"/>
      <c r="Q290" s="219"/>
      <c r="R290" s="219"/>
      <c r="S290" s="219"/>
      <c r="T290" s="220"/>
      <c r="AT290" s="221" t="s">
        <v>145</v>
      </c>
      <c r="AU290" s="221" t="s">
        <v>87</v>
      </c>
      <c r="AV290" s="14" t="s">
        <v>87</v>
      </c>
      <c r="AW290" s="14" t="s">
        <v>4</v>
      </c>
      <c r="AX290" s="14" t="s">
        <v>85</v>
      </c>
      <c r="AY290" s="221" t="s">
        <v>132</v>
      </c>
    </row>
    <row r="291" spans="1:65" s="2" customFormat="1" ht="33" customHeight="1">
      <c r="A291" s="37"/>
      <c r="B291" s="38"/>
      <c r="C291" s="181" t="s">
        <v>393</v>
      </c>
      <c r="D291" s="181" t="s">
        <v>134</v>
      </c>
      <c r="E291" s="182" t="s">
        <v>394</v>
      </c>
      <c r="F291" s="183" t="s">
        <v>395</v>
      </c>
      <c r="G291" s="184" t="s">
        <v>396</v>
      </c>
      <c r="H291" s="185">
        <v>4</v>
      </c>
      <c r="I291" s="186"/>
      <c r="J291" s="187">
        <f>ROUND(I291*H291,2)</f>
        <v>0</v>
      </c>
      <c r="K291" s="183" t="s">
        <v>138</v>
      </c>
      <c r="L291" s="42"/>
      <c r="M291" s="188" t="s">
        <v>19</v>
      </c>
      <c r="N291" s="189" t="s">
        <v>48</v>
      </c>
      <c r="O291" s="67"/>
      <c r="P291" s="190">
        <f>O291*H291</f>
        <v>0</v>
      </c>
      <c r="Q291" s="190">
        <v>0</v>
      </c>
      <c r="R291" s="190">
        <f>Q291*H291</f>
        <v>0</v>
      </c>
      <c r="S291" s="190">
        <v>0</v>
      </c>
      <c r="T291" s="191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92" t="s">
        <v>139</v>
      </c>
      <c r="AT291" s="192" t="s">
        <v>134</v>
      </c>
      <c r="AU291" s="192" t="s">
        <v>87</v>
      </c>
      <c r="AY291" s="20" t="s">
        <v>132</v>
      </c>
      <c r="BE291" s="193">
        <f>IF(N291="základní",J291,0)</f>
        <v>0</v>
      </c>
      <c r="BF291" s="193">
        <f>IF(N291="snížená",J291,0)</f>
        <v>0</v>
      </c>
      <c r="BG291" s="193">
        <f>IF(N291="zákl. přenesená",J291,0)</f>
        <v>0</v>
      </c>
      <c r="BH291" s="193">
        <f>IF(N291="sníž. přenesená",J291,0)</f>
        <v>0</v>
      </c>
      <c r="BI291" s="193">
        <f>IF(N291="nulová",J291,0)</f>
        <v>0</v>
      </c>
      <c r="BJ291" s="20" t="s">
        <v>85</v>
      </c>
      <c r="BK291" s="193">
        <f>ROUND(I291*H291,2)</f>
        <v>0</v>
      </c>
      <c r="BL291" s="20" t="s">
        <v>139</v>
      </c>
      <c r="BM291" s="192" t="s">
        <v>397</v>
      </c>
    </row>
    <row r="292" spans="1:65" s="2" customFormat="1" ht="29.25">
      <c r="A292" s="37"/>
      <c r="B292" s="38"/>
      <c r="C292" s="39"/>
      <c r="D292" s="194" t="s">
        <v>141</v>
      </c>
      <c r="E292" s="39"/>
      <c r="F292" s="195" t="s">
        <v>398</v>
      </c>
      <c r="G292" s="39"/>
      <c r="H292" s="39"/>
      <c r="I292" s="196"/>
      <c r="J292" s="39"/>
      <c r="K292" s="39"/>
      <c r="L292" s="42"/>
      <c r="M292" s="197"/>
      <c r="N292" s="198"/>
      <c r="O292" s="67"/>
      <c r="P292" s="67"/>
      <c r="Q292" s="67"/>
      <c r="R292" s="67"/>
      <c r="S292" s="67"/>
      <c r="T292" s="68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20" t="s">
        <v>141</v>
      </c>
      <c r="AU292" s="20" t="s">
        <v>87</v>
      </c>
    </row>
    <row r="293" spans="1:65" s="2" customFormat="1" ht="11.25">
      <c r="A293" s="37"/>
      <c r="B293" s="38"/>
      <c r="C293" s="39"/>
      <c r="D293" s="199" t="s">
        <v>143</v>
      </c>
      <c r="E293" s="39"/>
      <c r="F293" s="200" t="s">
        <v>399</v>
      </c>
      <c r="G293" s="39"/>
      <c r="H293" s="39"/>
      <c r="I293" s="196"/>
      <c r="J293" s="39"/>
      <c r="K293" s="39"/>
      <c r="L293" s="42"/>
      <c r="M293" s="197"/>
      <c r="N293" s="198"/>
      <c r="O293" s="67"/>
      <c r="P293" s="67"/>
      <c r="Q293" s="67"/>
      <c r="R293" s="67"/>
      <c r="S293" s="67"/>
      <c r="T293" s="68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20" t="s">
        <v>143</v>
      </c>
      <c r="AU293" s="20" t="s">
        <v>87</v>
      </c>
    </row>
    <row r="294" spans="1:65" s="13" customFormat="1" ht="11.25">
      <c r="B294" s="201"/>
      <c r="C294" s="202"/>
      <c r="D294" s="194" t="s">
        <v>145</v>
      </c>
      <c r="E294" s="203" t="s">
        <v>19</v>
      </c>
      <c r="F294" s="204" t="s">
        <v>385</v>
      </c>
      <c r="G294" s="202"/>
      <c r="H294" s="203" t="s">
        <v>19</v>
      </c>
      <c r="I294" s="205"/>
      <c r="J294" s="202"/>
      <c r="K294" s="202"/>
      <c r="L294" s="206"/>
      <c r="M294" s="207"/>
      <c r="N294" s="208"/>
      <c r="O294" s="208"/>
      <c r="P294" s="208"/>
      <c r="Q294" s="208"/>
      <c r="R294" s="208"/>
      <c r="S294" s="208"/>
      <c r="T294" s="209"/>
      <c r="AT294" s="210" t="s">
        <v>145</v>
      </c>
      <c r="AU294" s="210" t="s">
        <v>87</v>
      </c>
      <c r="AV294" s="13" t="s">
        <v>85</v>
      </c>
      <c r="AW294" s="13" t="s">
        <v>37</v>
      </c>
      <c r="AX294" s="13" t="s">
        <v>77</v>
      </c>
      <c r="AY294" s="210" t="s">
        <v>132</v>
      </c>
    </row>
    <row r="295" spans="1:65" s="13" customFormat="1" ht="11.25">
      <c r="B295" s="201"/>
      <c r="C295" s="202"/>
      <c r="D295" s="194" t="s">
        <v>145</v>
      </c>
      <c r="E295" s="203" t="s">
        <v>19</v>
      </c>
      <c r="F295" s="204" t="s">
        <v>400</v>
      </c>
      <c r="G295" s="202"/>
      <c r="H295" s="203" t="s">
        <v>19</v>
      </c>
      <c r="I295" s="205"/>
      <c r="J295" s="202"/>
      <c r="K295" s="202"/>
      <c r="L295" s="206"/>
      <c r="M295" s="207"/>
      <c r="N295" s="208"/>
      <c r="O295" s="208"/>
      <c r="P295" s="208"/>
      <c r="Q295" s="208"/>
      <c r="R295" s="208"/>
      <c r="S295" s="208"/>
      <c r="T295" s="209"/>
      <c r="AT295" s="210" t="s">
        <v>145</v>
      </c>
      <c r="AU295" s="210" t="s">
        <v>87</v>
      </c>
      <c r="AV295" s="13" t="s">
        <v>85</v>
      </c>
      <c r="AW295" s="13" t="s">
        <v>37</v>
      </c>
      <c r="AX295" s="13" t="s">
        <v>77</v>
      </c>
      <c r="AY295" s="210" t="s">
        <v>132</v>
      </c>
    </row>
    <row r="296" spans="1:65" s="14" customFormat="1" ht="11.25">
      <c r="B296" s="211"/>
      <c r="C296" s="212"/>
      <c r="D296" s="194" t="s">
        <v>145</v>
      </c>
      <c r="E296" s="213" t="s">
        <v>19</v>
      </c>
      <c r="F296" s="214" t="s">
        <v>139</v>
      </c>
      <c r="G296" s="212"/>
      <c r="H296" s="215">
        <v>4</v>
      </c>
      <c r="I296" s="216"/>
      <c r="J296" s="212"/>
      <c r="K296" s="212"/>
      <c r="L296" s="217"/>
      <c r="M296" s="218"/>
      <c r="N296" s="219"/>
      <c r="O296" s="219"/>
      <c r="P296" s="219"/>
      <c r="Q296" s="219"/>
      <c r="R296" s="219"/>
      <c r="S296" s="219"/>
      <c r="T296" s="220"/>
      <c r="AT296" s="221" t="s">
        <v>145</v>
      </c>
      <c r="AU296" s="221" t="s">
        <v>87</v>
      </c>
      <c r="AV296" s="14" t="s">
        <v>87</v>
      </c>
      <c r="AW296" s="14" t="s">
        <v>37</v>
      </c>
      <c r="AX296" s="14" t="s">
        <v>85</v>
      </c>
      <c r="AY296" s="221" t="s">
        <v>132</v>
      </c>
    </row>
    <row r="297" spans="1:65" s="2" customFormat="1" ht="16.5" customHeight="1">
      <c r="A297" s="37"/>
      <c r="B297" s="38"/>
      <c r="C297" s="244" t="s">
        <v>401</v>
      </c>
      <c r="D297" s="244" t="s">
        <v>264</v>
      </c>
      <c r="E297" s="245" t="s">
        <v>402</v>
      </c>
      <c r="F297" s="246" t="s">
        <v>403</v>
      </c>
      <c r="G297" s="247" t="s">
        <v>396</v>
      </c>
      <c r="H297" s="248">
        <v>4</v>
      </c>
      <c r="I297" s="249"/>
      <c r="J297" s="250">
        <f>ROUND(I297*H297,2)</f>
        <v>0</v>
      </c>
      <c r="K297" s="246" t="s">
        <v>138</v>
      </c>
      <c r="L297" s="251"/>
      <c r="M297" s="252" t="s">
        <v>19</v>
      </c>
      <c r="N297" s="253" t="s">
        <v>48</v>
      </c>
      <c r="O297" s="67"/>
      <c r="P297" s="190">
        <f>O297*H297</f>
        <v>0</v>
      </c>
      <c r="Q297" s="190">
        <v>8.0000000000000004E-4</v>
      </c>
      <c r="R297" s="190">
        <f>Q297*H297</f>
        <v>3.2000000000000002E-3</v>
      </c>
      <c r="S297" s="190">
        <v>0</v>
      </c>
      <c r="T297" s="191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92" t="s">
        <v>209</v>
      </c>
      <c r="AT297" s="192" t="s">
        <v>264</v>
      </c>
      <c r="AU297" s="192" t="s">
        <v>87</v>
      </c>
      <c r="AY297" s="20" t="s">
        <v>132</v>
      </c>
      <c r="BE297" s="193">
        <f>IF(N297="základní",J297,0)</f>
        <v>0</v>
      </c>
      <c r="BF297" s="193">
        <f>IF(N297="snížená",J297,0)</f>
        <v>0</v>
      </c>
      <c r="BG297" s="193">
        <f>IF(N297="zákl. přenesená",J297,0)</f>
        <v>0</v>
      </c>
      <c r="BH297" s="193">
        <f>IF(N297="sníž. přenesená",J297,0)</f>
        <v>0</v>
      </c>
      <c r="BI297" s="193">
        <f>IF(N297="nulová",J297,0)</f>
        <v>0</v>
      </c>
      <c r="BJ297" s="20" t="s">
        <v>85</v>
      </c>
      <c r="BK297" s="193">
        <f>ROUND(I297*H297,2)</f>
        <v>0</v>
      </c>
      <c r="BL297" s="20" t="s">
        <v>139</v>
      </c>
      <c r="BM297" s="192" t="s">
        <v>404</v>
      </c>
    </row>
    <row r="298" spans="1:65" s="2" customFormat="1" ht="11.25">
      <c r="A298" s="37"/>
      <c r="B298" s="38"/>
      <c r="C298" s="39"/>
      <c r="D298" s="194" t="s">
        <v>141</v>
      </c>
      <c r="E298" s="39"/>
      <c r="F298" s="195" t="s">
        <v>403</v>
      </c>
      <c r="G298" s="39"/>
      <c r="H298" s="39"/>
      <c r="I298" s="196"/>
      <c r="J298" s="39"/>
      <c r="K298" s="39"/>
      <c r="L298" s="42"/>
      <c r="M298" s="197"/>
      <c r="N298" s="198"/>
      <c r="O298" s="67"/>
      <c r="P298" s="67"/>
      <c r="Q298" s="67"/>
      <c r="R298" s="67"/>
      <c r="S298" s="67"/>
      <c r="T298" s="68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20" t="s">
        <v>141</v>
      </c>
      <c r="AU298" s="20" t="s">
        <v>87</v>
      </c>
    </row>
    <row r="299" spans="1:65" s="2" customFormat="1" ht="24.2" customHeight="1">
      <c r="A299" s="37"/>
      <c r="B299" s="38"/>
      <c r="C299" s="181" t="s">
        <v>405</v>
      </c>
      <c r="D299" s="181" t="s">
        <v>134</v>
      </c>
      <c r="E299" s="182" t="s">
        <v>406</v>
      </c>
      <c r="F299" s="183" t="s">
        <v>407</v>
      </c>
      <c r="G299" s="184" t="s">
        <v>396</v>
      </c>
      <c r="H299" s="185">
        <v>1</v>
      </c>
      <c r="I299" s="186"/>
      <c r="J299" s="187">
        <f>ROUND(I299*H299,2)</f>
        <v>0</v>
      </c>
      <c r="K299" s="183" t="s">
        <v>319</v>
      </c>
      <c r="L299" s="42"/>
      <c r="M299" s="188" t="s">
        <v>19</v>
      </c>
      <c r="N299" s="189" t="s">
        <v>48</v>
      </c>
      <c r="O299" s="67"/>
      <c r="P299" s="190">
        <f>O299*H299</f>
        <v>0</v>
      </c>
      <c r="Q299" s="190">
        <v>0</v>
      </c>
      <c r="R299" s="190">
        <f>Q299*H299</f>
        <v>0</v>
      </c>
      <c r="S299" s="190">
        <v>0</v>
      </c>
      <c r="T299" s="191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92" t="s">
        <v>139</v>
      </c>
      <c r="AT299" s="192" t="s">
        <v>134</v>
      </c>
      <c r="AU299" s="192" t="s">
        <v>87</v>
      </c>
      <c r="AY299" s="20" t="s">
        <v>132</v>
      </c>
      <c r="BE299" s="193">
        <f>IF(N299="základní",J299,0)</f>
        <v>0</v>
      </c>
      <c r="BF299" s="193">
        <f>IF(N299="snížená",J299,0)</f>
        <v>0</v>
      </c>
      <c r="BG299" s="193">
        <f>IF(N299="zákl. přenesená",J299,0)</f>
        <v>0</v>
      </c>
      <c r="BH299" s="193">
        <f>IF(N299="sníž. přenesená",J299,0)</f>
        <v>0</v>
      </c>
      <c r="BI299" s="193">
        <f>IF(N299="nulová",J299,0)</f>
        <v>0</v>
      </c>
      <c r="BJ299" s="20" t="s">
        <v>85</v>
      </c>
      <c r="BK299" s="193">
        <f>ROUND(I299*H299,2)</f>
        <v>0</v>
      </c>
      <c r="BL299" s="20" t="s">
        <v>139</v>
      </c>
      <c r="BM299" s="192" t="s">
        <v>408</v>
      </c>
    </row>
    <row r="300" spans="1:65" s="2" customFormat="1" ht="19.5">
      <c r="A300" s="37"/>
      <c r="B300" s="38"/>
      <c r="C300" s="39"/>
      <c r="D300" s="194" t="s">
        <v>141</v>
      </c>
      <c r="E300" s="39"/>
      <c r="F300" s="195" t="s">
        <v>407</v>
      </c>
      <c r="G300" s="39"/>
      <c r="H300" s="39"/>
      <c r="I300" s="196"/>
      <c r="J300" s="39"/>
      <c r="K300" s="39"/>
      <c r="L300" s="42"/>
      <c r="M300" s="197"/>
      <c r="N300" s="198"/>
      <c r="O300" s="67"/>
      <c r="P300" s="67"/>
      <c r="Q300" s="67"/>
      <c r="R300" s="67"/>
      <c r="S300" s="67"/>
      <c r="T300" s="68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20" t="s">
        <v>141</v>
      </c>
      <c r="AU300" s="20" t="s">
        <v>87</v>
      </c>
    </row>
    <row r="301" spans="1:65" s="2" customFormat="1" ht="48.75">
      <c r="A301" s="37"/>
      <c r="B301" s="38"/>
      <c r="C301" s="39"/>
      <c r="D301" s="194" t="s">
        <v>305</v>
      </c>
      <c r="E301" s="39"/>
      <c r="F301" s="254" t="s">
        <v>409</v>
      </c>
      <c r="G301" s="39"/>
      <c r="H301" s="39"/>
      <c r="I301" s="196"/>
      <c r="J301" s="39"/>
      <c r="K301" s="39"/>
      <c r="L301" s="42"/>
      <c r="M301" s="197"/>
      <c r="N301" s="198"/>
      <c r="O301" s="67"/>
      <c r="P301" s="67"/>
      <c r="Q301" s="67"/>
      <c r="R301" s="67"/>
      <c r="S301" s="67"/>
      <c r="T301" s="68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20" t="s">
        <v>305</v>
      </c>
      <c r="AU301" s="20" t="s">
        <v>87</v>
      </c>
    </row>
    <row r="302" spans="1:65" s="13" customFormat="1" ht="22.5">
      <c r="B302" s="201"/>
      <c r="C302" s="202"/>
      <c r="D302" s="194" t="s">
        <v>145</v>
      </c>
      <c r="E302" s="203" t="s">
        <v>19</v>
      </c>
      <c r="F302" s="204" t="s">
        <v>410</v>
      </c>
      <c r="G302" s="202"/>
      <c r="H302" s="203" t="s">
        <v>19</v>
      </c>
      <c r="I302" s="205"/>
      <c r="J302" s="202"/>
      <c r="K302" s="202"/>
      <c r="L302" s="206"/>
      <c r="M302" s="207"/>
      <c r="N302" s="208"/>
      <c r="O302" s="208"/>
      <c r="P302" s="208"/>
      <c r="Q302" s="208"/>
      <c r="R302" s="208"/>
      <c r="S302" s="208"/>
      <c r="T302" s="209"/>
      <c r="AT302" s="210" t="s">
        <v>145</v>
      </c>
      <c r="AU302" s="210" t="s">
        <v>87</v>
      </c>
      <c r="AV302" s="13" t="s">
        <v>85</v>
      </c>
      <c r="AW302" s="13" t="s">
        <v>37</v>
      </c>
      <c r="AX302" s="13" t="s">
        <v>77</v>
      </c>
      <c r="AY302" s="210" t="s">
        <v>132</v>
      </c>
    </row>
    <row r="303" spans="1:65" s="14" customFormat="1" ht="11.25">
      <c r="B303" s="211"/>
      <c r="C303" s="212"/>
      <c r="D303" s="194" t="s">
        <v>145</v>
      </c>
      <c r="E303" s="213" t="s">
        <v>19</v>
      </c>
      <c r="F303" s="214" t="s">
        <v>85</v>
      </c>
      <c r="G303" s="212"/>
      <c r="H303" s="215">
        <v>1</v>
      </c>
      <c r="I303" s="216"/>
      <c r="J303" s="212"/>
      <c r="K303" s="212"/>
      <c r="L303" s="217"/>
      <c r="M303" s="218"/>
      <c r="N303" s="219"/>
      <c r="O303" s="219"/>
      <c r="P303" s="219"/>
      <c r="Q303" s="219"/>
      <c r="R303" s="219"/>
      <c r="S303" s="219"/>
      <c r="T303" s="220"/>
      <c r="AT303" s="221" t="s">
        <v>145</v>
      </c>
      <c r="AU303" s="221" t="s">
        <v>87</v>
      </c>
      <c r="AV303" s="14" t="s">
        <v>87</v>
      </c>
      <c r="AW303" s="14" t="s">
        <v>37</v>
      </c>
      <c r="AX303" s="14" t="s">
        <v>85</v>
      </c>
      <c r="AY303" s="221" t="s">
        <v>132</v>
      </c>
    </row>
    <row r="304" spans="1:65" s="2" customFormat="1" ht="33" customHeight="1">
      <c r="A304" s="37"/>
      <c r="B304" s="38"/>
      <c r="C304" s="181" t="s">
        <v>411</v>
      </c>
      <c r="D304" s="181" t="s">
        <v>134</v>
      </c>
      <c r="E304" s="182" t="s">
        <v>412</v>
      </c>
      <c r="F304" s="183" t="s">
        <v>413</v>
      </c>
      <c r="G304" s="184" t="s">
        <v>396</v>
      </c>
      <c r="H304" s="185">
        <v>1</v>
      </c>
      <c r="I304" s="186"/>
      <c r="J304" s="187">
        <f>ROUND(I304*H304,2)</f>
        <v>0</v>
      </c>
      <c r="K304" s="183" t="s">
        <v>319</v>
      </c>
      <c r="L304" s="42"/>
      <c r="M304" s="188" t="s">
        <v>19</v>
      </c>
      <c r="N304" s="189" t="s">
        <v>48</v>
      </c>
      <c r="O304" s="67"/>
      <c r="P304" s="190">
        <f>O304*H304</f>
        <v>0</v>
      </c>
      <c r="Q304" s="190">
        <v>8.6139999999999994E-2</v>
      </c>
      <c r="R304" s="190">
        <f>Q304*H304</f>
        <v>8.6139999999999994E-2</v>
      </c>
      <c r="S304" s="190">
        <v>0</v>
      </c>
      <c r="T304" s="191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92" t="s">
        <v>139</v>
      </c>
      <c r="AT304" s="192" t="s">
        <v>134</v>
      </c>
      <c r="AU304" s="192" t="s">
        <v>87</v>
      </c>
      <c r="AY304" s="20" t="s">
        <v>132</v>
      </c>
      <c r="BE304" s="193">
        <f>IF(N304="základní",J304,0)</f>
        <v>0</v>
      </c>
      <c r="BF304" s="193">
        <f>IF(N304="snížená",J304,0)</f>
        <v>0</v>
      </c>
      <c r="BG304" s="193">
        <f>IF(N304="zákl. přenesená",J304,0)</f>
        <v>0</v>
      </c>
      <c r="BH304" s="193">
        <f>IF(N304="sníž. přenesená",J304,0)</f>
        <v>0</v>
      </c>
      <c r="BI304" s="193">
        <f>IF(N304="nulová",J304,0)</f>
        <v>0</v>
      </c>
      <c r="BJ304" s="20" t="s">
        <v>85</v>
      </c>
      <c r="BK304" s="193">
        <f>ROUND(I304*H304,2)</f>
        <v>0</v>
      </c>
      <c r="BL304" s="20" t="s">
        <v>139</v>
      </c>
      <c r="BM304" s="192" t="s">
        <v>414</v>
      </c>
    </row>
    <row r="305" spans="1:65" s="2" customFormat="1" ht="19.5">
      <c r="A305" s="37"/>
      <c r="B305" s="38"/>
      <c r="C305" s="39"/>
      <c r="D305" s="194" t="s">
        <v>141</v>
      </c>
      <c r="E305" s="39"/>
      <c r="F305" s="195" t="s">
        <v>413</v>
      </c>
      <c r="G305" s="39"/>
      <c r="H305" s="39"/>
      <c r="I305" s="196"/>
      <c r="J305" s="39"/>
      <c r="K305" s="39"/>
      <c r="L305" s="42"/>
      <c r="M305" s="197"/>
      <c r="N305" s="198"/>
      <c r="O305" s="67"/>
      <c r="P305" s="67"/>
      <c r="Q305" s="67"/>
      <c r="R305" s="67"/>
      <c r="S305" s="67"/>
      <c r="T305" s="68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20" t="s">
        <v>141</v>
      </c>
      <c r="AU305" s="20" t="s">
        <v>87</v>
      </c>
    </row>
    <row r="306" spans="1:65" s="12" customFormat="1" ht="22.9" customHeight="1">
      <c r="B306" s="165"/>
      <c r="C306" s="166"/>
      <c r="D306" s="167" t="s">
        <v>76</v>
      </c>
      <c r="E306" s="179" t="s">
        <v>218</v>
      </c>
      <c r="F306" s="179" t="s">
        <v>415</v>
      </c>
      <c r="G306" s="166"/>
      <c r="H306" s="166"/>
      <c r="I306" s="169"/>
      <c r="J306" s="180">
        <f>BK306</f>
        <v>0</v>
      </c>
      <c r="K306" s="166"/>
      <c r="L306" s="171"/>
      <c r="M306" s="172"/>
      <c r="N306" s="173"/>
      <c r="O306" s="173"/>
      <c r="P306" s="174">
        <f>SUM(P307:P363)</f>
        <v>0</v>
      </c>
      <c r="Q306" s="173"/>
      <c r="R306" s="174">
        <f>SUM(R307:R363)</f>
        <v>6.6682900000000007</v>
      </c>
      <c r="S306" s="173"/>
      <c r="T306" s="175">
        <f>SUM(T307:T363)</f>
        <v>1.0289999999999999</v>
      </c>
      <c r="AR306" s="176" t="s">
        <v>85</v>
      </c>
      <c r="AT306" s="177" t="s">
        <v>76</v>
      </c>
      <c r="AU306" s="177" t="s">
        <v>85</v>
      </c>
      <c r="AY306" s="176" t="s">
        <v>132</v>
      </c>
      <c r="BK306" s="178">
        <f>SUM(BK307:BK363)</f>
        <v>0</v>
      </c>
    </row>
    <row r="307" spans="1:65" s="2" customFormat="1" ht="21.75" customHeight="1">
      <c r="A307" s="37"/>
      <c r="B307" s="38"/>
      <c r="C307" s="181" t="s">
        <v>416</v>
      </c>
      <c r="D307" s="181" t="s">
        <v>134</v>
      </c>
      <c r="E307" s="182" t="s">
        <v>417</v>
      </c>
      <c r="F307" s="183" t="s">
        <v>418</v>
      </c>
      <c r="G307" s="184" t="s">
        <v>292</v>
      </c>
      <c r="H307" s="185">
        <v>80</v>
      </c>
      <c r="I307" s="186"/>
      <c r="J307" s="187">
        <f>ROUND(I307*H307,2)</f>
        <v>0</v>
      </c>
      <c r="K307" s="183" t="s">
        <v>319</v>
      </c>
      <c r="L307" s="42"/>
      <c r="M307" s="188" t="s">
        <v>19</v>
      </c>
      <c r="N307" s="189" t="s">
        <v>48</v>
      </c>
      <c r="O307" s="67"/>
      <c r="P307" s="190">
        <f>O307*H307</f>
        <v>0</v>
      </c>
      <c r="Q307" s="190">
        <v>0</v>
      </c>
      <c r="R307" s="190">
        <f>Q307*H307</f>
        <v>0</v>
      </c>
      <c r="S307" s="190">
        <v>0</v>
      </c>
      <c r="T307" s="191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92" t="s">
        <v>139</v>
      </c>
      <c r="AT307" s="192" t="s">
        <v>134</v>
      </c>
      <c r="AU307" s="192" t="s">
        <v>87</v>
      </c>
      <c r="AY307" s="20" t="s">
        <v>132</v>
      </c>
      <c r="BE307" s="193">
        <f>IF(N307="základní",J307,0)</f>
        <v>0</v>
      </c>
      <c r="BF307" s="193">
        <f>IF(N307="snížená",J307,0)</f>
        <v>0</v>
      </c>
      <c r="BG307" s="193">
        <f>IF(N307="zákl. přenesená",J307,0)</f>
        <v>0</v>
      </c>
      <c r="BH307" s="193">
        <f>IF(N307="sníž. přenesená",J307,0)</f>
        <v>0</v>
      </c>
      <c r="BI307" s="193">
        <f>IF(N307="nulová",J307,0)</f>
        <v>0</v>
      </c>
      <c r="BJ307" s="20" t="s">
        <v>85</v>
      </c>
      <c r="BK307" s="193">
        <f>ROUND(I307*H307,2)</f>
        <v>0</v>
      </c>
      <c r="BL307" s="20" t="s">
        <v>139</v>
      </c>
      <c r="BM307" s="192" t="s">
        <v>419</v>
      </c>
    </row>
    <row r="308" spans="1:65" s="2" customFormat="1" ht="11.25">
      <c r="A308" s="37"/>
      <c r="B308" s="38"/>
      <c r="C308" s="39"/>
      <c r="D308" s="194" t="s">
        <v>141</v>
      </c>
      <c r="E308" s="39"/>
      <c r="F308" s="195" t="s">
        <v>418</v>
      </c>
      <c r="G308" s="39"/>
      <c r="H308" s="39"/>
      <c r="I308" s="196"/>
      <c r="J308" s="39"/>
      <c r="K308" s="39"/>
      <c r="L308" s="42"/>
      <c r="M308" s="197"/>
      <c r="N308" s="198"/>
      <c r="O308" s="67"/>
      <c r="P308" s="67"/>
      <c r="Q308" s="67"/>
      <c r="R308" s="67"/>
      <c r="S308" s="67"/>
      <c r="T308" s="68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20" t="s">
        <v>141</v>
      </c>
      <c r="AU308" s="20" t="s">
        <v>87</v>
      </c>
    </row>
    <row r="309" spans="1:65" s="13" customFormat="1" ht="11.25">
      <c r="B309" s="201"/>
      <c r="C309" s="202"/>
      <c r="D309" s="194" t="s">
        <v>145</v>
      </c>
      <c r="E309" s="203" t="s">
        <v>19</v>
      </c>
      <c r="F309" s="204" t="s">
        <v>420</v>
      </c>
      <c r="G309" s="202"/>
      <c r="H309" s="203" t="s">
        <v>19</v>
      </c>
      <c r="I309" s="205"/>
      <c r="J309" s="202"/>
      <c r="K309" s="202"/>
      <c r="L309" s="206"/>
      <c r="M309" s="207"/>
      <c r="N309" s="208"/>
      <c r="O309" s="208"/>
      <c r="P309" s="208"/>
      <c r="Q309" s="208"/>
      <c r="R309" s="208"/>
      <c r="S309" s="208"/>
      <c r="T309" s="209"/>
      <c r="AT309" s="210" t="s">
        <v>145</v>
      </c>
      <c r="AU309" s="210" t="s">
        <v>87</v>
      </c>
      <c r="AV309" s="13" t="s">
        <v>85</v>
      </c>
      <c r="AW309" s="13" t="s">
        <v>37</v>
      </c>
      <c r="AX309" s="13" t="s">
        <v>77</v>
      </c>
      <c r="AY309" s="210" t="s">
        <v>132</v>
      </c>
    </row>
    <row r="310" spans="1:65" s="14" customFormat="1" ht="11.25">
      <c r="B310" s="211"/>
      <c r="C310" s="212"/>
      <c r="D310" s="194" t="s">
        <v>145</v>
      </c>
      <c r="E310" s="213" t="s">
        <v>19</v>
      </c>
      <c r="F310" s="214" t="s">
        <v>421</v>
      </c>
      <c r="G310" s="212"/>
      <c r="H310" s="215">
        <v>80</v>
      </c>
      <c r="I310" s="216"/>
      <c r="J310" s="212"/>
      <c r="K310" s="212"/>
      <c r="L310" s="217"/>
      <c r="M310" s="218"/>
      <c r="N310" s="219"/>
      <c r="O310" s="219"/>
      <c r="P310" s="219"/>
      <c r="Q310" s="219"/>
      <c r="R310" s="219"/>
      <c r="S310" s="219"/>
      <c r="T310" s="220"/>
      <c r="AT310" s="221" t="s">
        <v>145</v>
      </c>
      <c r="AU310" s="221" t="s">
        <v>87</v>
      </c>
      <c r="AV310" s="14" t="s">
        <v>87</v>
      </c>
      <c r="AW310" s="14" t="s">
        <v>37</v>
      </c>
      <c r="AX310" s="14" t="s">
        <v>85</v>
      </c>
      <c r="AY310" s="221" t="s">
        <v>132</v>
      </c>
    </row>
    <row r="311" spans="1:65" s="2" customFormat="1" ht="24.2" customHeight="1">
      <c r="A311" s="37"/>
      <c r="B311" s="38"/>
      <c r="C311" s="181" t="s">
        <v>422</v>
      </c>
      <c r="D311" s="181" t="s">
        <v>134</v>
      </c>
      <c r="E311" s="182" t="s">
        <v>423</v>
      </c>
      <c r="F311" s="183" t="s">
        <v>424</v>
      </c>
      <c r="G311" s="184" t="s">
        <v>292</v>
      </c>
      <c r="H311" s="185">
        <v>100</v>
      </c>
      <c r="I311" s="186"/>
      <c r="J311" s="187">
        <f>ROUND(I311*H311,2)</f>
        <v>0</v>
      </c>
      <c r="K311" s="183" t="s">
        <v>319</v>
      </c>
      <c r="L311" s="42"/>
      <c r="M311" s="188" t="s">
        <v>19</v>
      </c>
      <c r="N311" s="189" t="s">
        <v>48</v>
      </c>
      <c r="O311" s="67"/>
      <c r="P311" s="190">
        <f>O311*H311</f>
        <v>0</v>
      </c>
      <c r="Q311" s="190">
        <v>0</v>
      </c>
      <c r="R311" s="190">
        <f>Q311*H311</f>
        <v>0</v>
      </c>
      <c r="S311" s="190">
        <v>0</v>
      </c>
      <c r="T311" s="191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192" t="s">
        <v>139</v>
      </c>
      <c r="AT311" s="192" t="s">
        <v>134</v>
      </c>
      <c r="AU311" s="192" t="s">
        <v>87</v>
      </c>
      <c r="AY311" s="20" t="s">
        <v>132</v>
      </c>
      <c r="BE311" s="193">
        <f>IF(N311="základní",J311,0)</f>
        <v>0</v>
      </c>
      <c r="BF311" s="193">
        <f>IF(N311="snížená",J311,0)</f>
        <v>0</v>
      </c>
      <c r="BG311" s="193">
        <f>IF(N311="zákl. přenesená",J311,0)</f>
        <v>0</v>
      </c>
      <c r="BH311" s="193">
        <f>IF(N311="sníž. přenesená",J311,0)</f>
        <v>0</v>
      </c>
      <c r="BI311" s="193">
        <f>IF(N311="nulová",J311,0)</f>
        <v>0</v>
      </c>
      <c r="BJ311" s="20" t="s">
        <v>85</v>
      </c>
      <c r="BK311" s="193">
        <f>ROUND(I311*H311,2)</f>
        <v>0</v>
      </c>
      <c r="BL311" s="20" t="s">
        <v>139</v>
      </c>
      <c r="BM311" s="192" t="s">
        <v>425</v>
      </c>
    </row>
    <row r="312" spans="1:65" s="2" customFormat="1" ht="19.5">
      <c r="A312" s="37"/>
      <c r="B312" s="38"/>
      <c r="C312" s="39"/>
      <c r="D312" s="194" t="s">
        <v>141</v>
      </c>
      <c r="E312" s="39"/>
      <c r="F312" s="195" t="s">
        <v>424</v>
      </c>
      <c r="G312" s="39"/>
      <c r="H312" s="39"/>
      <c r="I312" s="196"/>
      <c r="J312" s="39"/>
      <c r="K312" s="39"/>
      <c r="L312" s="42"/>
      <c r="M312" s="197"/>
      <c r="N312" s="198"/>
      <c r="O312" s="67"/>
      <c r="P312" s="67"/>
      <c r="Q312" s="67"/>
      <c r="R312" s="67"/>
      <c r="S312" s="67"/>
      <c r="T312" s="68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20" t="s">
        <v>141</v>
      </c>
      <c r="AU312" s="20" t="s">
        <v>87</v>
      </c>
    </row>
    <row r="313" spans="1:65" s="13" customFormat="1" ht="11.25">
      <c r="B313" s="201"/>
      <c r="C313" s="202"/>
      <c r="D313" s="194" t="s">
        <v>145</v>
      </c>
      <c r="E313" s="203" t="s">
        <v>19</v>
      </c>
      <c r="F313" s="204" t="s">
        <v>420</v>
      </c>
      <c r="G313" s="202"/>
      <c r="H313" s="203" t="s">
        <v>19</v>
      </c>
      <c r="I313" s="205"/>
      <c r="J313" s="202"/>
      <c r="K313" s="202"/>
      <c r="L313" s="206"/>
      <c r="M313" s="207"/>
      <c r="N313" s="208"/>
      <c r="O313" s="208"/>
      <c r="P313" s="208"/>
      <c r="Q313" s="208"/>
      <c r="R313" s="208"/>
      <c r="S313" s="208"/>
      <c r="T313" s="209"/>
      <c r="AT313" s="210" t="s">
        <v>145</v>
      </c>
      <c r="AU313" s="210" t="s">
        <v>87</v>
      </c>
      <c r="AV313" s="13" t="s">
        <v>85</v>
      </c>
      <c r="AW313" s="13" t="s">
        <v>37</v>
      </c>
      <c r="AX313" s="13" t="s">
        <v>77</v>
      </c>
      <c r="AY313" s="210" t="s">
        <v>132</v>
      </c>
    </row>
    <row r="314" spans="1:65" s="14" customFormat="1" ht="11.25">
      <c r="B314" s="211"/>
      <c r="C314" s="212"/>
      <c r="D314" s="194" t="s">
        <v>145</v>
      </c>
      <c r="E314" s="213" t="s">
        <v>19</v>
      </c>
      <c r="F314" s="214" t="s">
        <v>426</v>
      </c>
      <c r="G314" s="212"/>
      <c r="H314" s="215">
        <v>100</v>
      </c>
      <c r="I314" s="216"/>
      <c r="J314" s="212"/>
      <c r="K314" s="212"/>
      <c r="L314" s="217"/>
      <c r="M314" s="218"/>
      <c r="N314" s="219"/>
      <c r="O314" s="219"/>
      <c r="P314" s="219"/>
      <c r="Q314" s="219"/>
      <c r="R314" s="219"/>
      <c r="S314" s="219"/>
      <c r="T314" s="220"/>
      <c r="AT314" s="221" t="s">
        <v>145</v>
      </c>
      <c r="AU314" s="221" t="s">
        <v>87</v>
      </c>
      <c r="AV314" s="14" t="s">
        <v>87</v>
      </c>
      <c r="AW314" s="14" t="s">
        <v>37</v>
      </c>
      <c r="AX314" s="14" t="s">
        <v>85</v>
      </c>
      <c r="AY314" s="221" t="s">
        <v>132</v>
      </c>
    </row>
    <row r="315" spans="1:65" s="2" customFormat="1" ht="24.2" customHeight="1">
      <c r="A315" s="37"/>
      <c r="B315" s="38"/>
      <c r="C315" s="181" t="s">
        <v>427</v>
      </c>
      <c r="D315" s="181" t="s">
        <v>134</v>
      </c>
      <c r="E315" s="182" t="s">
        <v>428</v>
      </c>
      <c r="F315" s="183" t="s">
        <v>429</v>
      </c>
      <c r="G315" s="184" t="s">
        <v>137</v>
      </c>
      <c r="H315" s="185">
        <v>180</v>
      </c>
      <c r="I315" s="186"/>
      <c r="J315" s="187">
        <f>ROUND(I315*H315,2)</f>
        <v>0</v>
      </c>
      <c r="K315" s="183" t="s">
        <v>319</v>
      </c>
      <c r="L315" s="42"/>
      <c r="M315" s="188" t="s">
        <v>19</v>
      </c>
      <c r="N315" s="189" t="s">
        <v>48</v>
      </c>
      <c r="O315" s="67"/>
      <c r="P315" s="190">
        <f>O315*H315</f>
        <v>0</v>
      </c>
      <c r="Q315" s="190">
        <v>0</v>
      </c>
      <c r="R315" s="190">
        <f>Q315*H315</f>
        <v>0</v>
      </c>
      <c r="S315" s="190">
        <v>0</v>
      </c>
      <c r="T315" s="191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92" t="s">
        <v>139</v>
      </c>
      <c r="AT315" s="192" t="s">
        <v>134</v>
      </c>
      <c r="AU315" s="192" t="s">
        <v>87</v>
      </c>
      <c r="AY315" s="20" t="s">
        <v>132</v>
      </c>
      <c r="BE315" s="193">
        <f>IF(N315="základní",J315,0)</f>
        <v>0</v>
      </c>
      <c r="BF315" s="193">
        <f>IF(N315="snížená",J315,0)</f>
        <v>0</v>
      </c>
      <c r="BG315" s="193">
        <f>IF(N315="zákl. přenesená",J315,0)</f>
        <v>0</v>
      </c>
      <c r="BH315" s="193">
        <f>IF(N315="sníž. přenesená",J315,0)</f>
        <v>0</v>
      </c>
      <c r="BI315" s="193">
        <f>IF(N315="nulová",J315,0)</f>
        <v>0</v>
      </c>
      <c r="BJ315" s="20" t="s">
        <v>85</v>
      </c>
      <c r="BK315" s="193">
        <f>ROUND(I315*H315,2)</f>
        <v>0</v>
      </c>
      <c r="BL315" s="20" t="s">
        <v>139</v>
      </c>
      <c r="BM315" s="192" t="s">
        <v>430</v>
      </c>
    </row>
    <row r="316" spans="1:65" s="2" customFormat="1" ht="11.25">
      <c r="A316" s="37"/>
      <c r="B316" s="38"/>
      <c r="C316" s="39"/>
      <c r="D316" s="194" t="s">
        <v>141</v>
      </c>
      <c r="E316" s="39"/>
      <c r="F316" s="195" t="s">
        <v>429</v>
      </c>
      <c r="G316" s="39"/>
      <c r="H316" s="39"/>
      <c r="I316" s="196"/>
      <c r="J316" s="39"/>
      <c r="K316" s="39"/>
      <c r="L316" s="42"/>
      <c r="M316" s="197"/>
      <c r="N316" s="198"/>
      <c r="O316" s="67"/>
      <c r="P316" s="67"/>
      <c r="Q316" s="67"/>
      <c r="R316" s="67"/>
      <c r="S316" s="67"/>
      <c r="T316" s="68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20" t="s">
        <v>141</v>
      </c>
      <c r="AU316" s="20" t="s">
        <v>87</v>
      </c>
    </row>
    <row r="317" spans="1:65" s="13" customFormat="1" ht="11.25">
      <c r="B317" s="201"/>
      <c r="C317" s="202"/>
      <c r="D317" s="194" t="s">
        <v>145</v>
      </c>
      <c r="E317" s="203" t="s">
        <v>19</v>
      </c>
      <c r="F317" s="204" t="s">
        <v>431</v>
      </c>
      <c r="G317" s="202"/>
      <c r="H317" s="203" t="s">
        <v>19</v>
      </c>
      <c r="I317" s="205"/>
      <c r="J317" s="202"/>
      <c r="K317" s="202"/>
      <c r="L317" s="206"/>
      <c r="M317" s="207"/>
      <c r="N317" s="208"/>
      <c r="O317" s="208"/>
      <c r="P317" s="208"/>
      <c r="Q317" s="208"/>
      <c r="R317" s="208"/>
      <c r="S317" s="208"/>
      <c r="T317" s="209"/>
      <c r="AT317" s="210" t="s">
        <v>145</v>
      </c>
      <c r="AU317" s="210" t="s">
        <v>87</v>
      </c>
      <c r="AV317" s="13" t="s">
        <v>85</v>
      </c>
      <c r="AW317" s="13" t="s">
        <v>37</v>
      </c>
      <c r="AX317" s="13" t="s">
        <v>77</v>
      </c>
      <c r="AY317" s="210" t="s">
        <v>132</v>
      </c>
    </row>
    <row r="318" spans="1:65" s="14" customFormat="1" ht="11.25">
      <c r="B318" s="211"/>
      <c r="C318" s="212"/>
      <c r="D318" s="194" t="s">
        <v>145</v>
      </c>
      <c r="E318" s="213" t="s">
        <v>19</v>
      </c>
      <c r="F318" s="214" t="s">
        <v>432</v>
      </c>
      <c r="G318" s="212"/>
      <c r="H318" s="215">
        <v>180</v>
      </c>
      <c r="I318" s="216"/>
      <c r="J318" s="212"/>
      <c r="K318" s="212"/>
      <c r="L318" s="217"/>
      <c r="M318" s="218"/>
      <c r="N318" s="219"/>
      <c r="O318" s="219"/>
      <c r="P318" s="219"/>
      <c r="Q318" s="219"/>
      <c r="R318" s="219"/>
      <c r="S318" s="219"/>
      <c r="T318" s="220"/>
      <c r="AT318" s="221" t="s">
        <v>145</v>
      </c>
      <c r="AU318" s="221" t="s">
        <v>87</v>
      </c>
      <c r="AV318" s="14" t="s">
        <v>87</v>
      </c>
      <c r="AW318" s="14" t="s">
        <v>37</v>
      </c>
      <c r="AX318" s="14" t="s">
        <v>85</v>
      </c>
      <c r="AY318" s="221" t="s">
        <v>132</v>
      </c>
    </row>
    <row r="319" spans="1:65" s="2" customFormat="1" ht="37.9" customHeight="1">
      <c r="A319" s="37"/>
      <c r="B319" s="38"/>
      <c r="C319" s="181" t="s">
        <v>433</v>
      </c>
      <c r="D319" s="181" t="s">
        <v>134</v>
      </c>
      <c r="E319" s="182" t="s">
        <v>434</v>
      </c>
      <c r="F319" s="183" t="s">
        <v>435</v>
      </c>
      <c r="G319" s="184" t="s">
        <v>396</v>
      </c>
      <c r="H319" s="185">
        <v>7</v>
      </c>
      <c r="I319" s="186"/>
      <c r="J319" s="187">
        <f>ROUND(I319*H319,2)</f>
        <v>0</v>
      </c>
      <c r="K319" s="183" t="s">
        <v>436</v>
      </c>
      <c r="L319" s="42"/>
      <c r="M319" s="188" t="s">
        <v>19</v>
      </c>
      <c r="N319" s="189" t="s">
        <v>48</v>
      </c>
      <c r="O319" s="67"/>
      <c r="P319" s="190">
        <f>O319*H319</f>
        <v>0</v>
      </c>
      <c r="Q319" s="190">
        <v>0</v>
      </c>
      <c r="R319" s="190">
        <f>Q319*H319</f>
        <v>0</v>
      </c>
      <c r="S319" s="190">
        <v>0.14699999999999999</v>
      </c>
      <c r="T319" s="191">
        <f>S319*H319</f>
        <v>1.0289999999999999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92" t="s">
        <v>139</v>
      </c>
      <c r="AT319" s="192" t="s">
        <v>134</v>
      </c>
      <c r="AU319" s="192" t="s">
        <v>87</v>
      </c>
      <c r="AY319" s="20" t="s">
        <v>132</v>
      </c>
      <c r="BE319" s="193">
        <f>IF(N319="základní",J319,0)</f>
        <v>0</v>
      </c>
      <c r="BF319" s="193">
        <f>IF(N319="snížená",J319,0)</f>
        <v>0</v>
      </c>
      <c r="BG319" s="193">
        <f>IF(N319="zákl. přenesená",J319,0)</f>
        <v>0</v>
      </c>
      <c r="BH319" s="193">
        <f>IF(N319="sníž. přenesená",J319,0)</f>
        <v>0</v>
      </c>
      <c r="BI319" s="193">
        <f>IF(N319="nulová",J319,0)</f>
        <v>0</v>
      </c>
      <c r="BJ319" s="20" t="s">
        <v>85</v>
      </c>
      <c r="BK319" s="193">
        <f>ROUND(I319*H319,2)</f>
        <v>0</v>
      </c>
      <c r="BL319" s="20" t="s">
        <v>139</v>
      </c>
      <c r="BM319" s="192" t="s">
        <v>437</v>
      </c>
    </row>
    <row r="320" spans="1:65" s="2" customFormat="1" ht="29.25">
      <c r="A320" s="37"/>
      <c r="B320" s="38"/>
      <c r="C320" s="39"/>
      <c r="D320" s="194" t="s">
        <v>141</v>
      </c>
      <c r="E320" s="39"/>
      <c r="F320" s="195" t="s">
        <v>438</v>
      </c>
      <c r="G320" s="39"/>
      <c r="H320" s="39"/>
      <c r="I320" s="196"/>
      <c r="J320" s="39"/>
      <c r="K320" s="39"/>
      <c r="L320" s="42"/>
      <c r="M320" s="197"/>
      <c r="N320" s="198"/>
      <c r="O320" s="67"/>
      <c r="P320" s="67"/>
      <c r="Q320" s="67"/>
      <c r="R320" s="67"/>
      <c r="S320" s="67"/>
      <c r="T320" s="68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20" t="s">
        <v>141</v>
      </c>
      <c r="AU320" s="20" t="s">
        <v>87</v>
      </c>
    </row>
    <row r="321" spans="1:65" s="2" customFormat="1" ht="11.25">
      <c r="A321" s="37"/>
      <c r="B321" s="38"/>
      <c r="C321" s="39"/>
      <c r="D321" s="199" t="s">
        <v>143</v>
      </c>
      <c r="E321" s="39"/>
      <c r="F321" s="200" t="s">
        <v>439</v>
      </c>
      <c r="G321" s="39"/>
      <c r="H321" s="39"/>
      <c r="I321" s="196"/>
      <c r="J321" s="39"/>
      <c r="K321" s="39"/>
      <c r="L321" s="42"/>
      <c r="M321" s="197"/>
      <c r="N321" s="198"/>
      <c r="O321" s="67"/>
      <c r="P321" s="67"/>
      <c r="Q321" s="67"/>
      <c r="R321" s="67"/>
      <c r="S321" s="67"/>
      <c r="T321" s="68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20" t="s">
        <v>143</v>
      </c>
      <c r="AU321" s="20" t="s">
        <v>87</v>
      </c>
    </row>
    <row r="322" spans="1:65" s="13" customFormat="1" ht="11.25">
      <c r="B322" s="201"/>
      <c r="C322" s="202"/>
      <c r="D322" s="194" t="s">
        <v>145</v>
      </c>
      <c r="E322" s="203" t="s">
        <v>19</v>
      </c>
      <c r="F322" s="204" t="s">
        <v>440</v>
      </c>
      <c r="G322" s="202"/>
      <c r="H322" s="203" t="s">
        <v>19</v>
      </c>
      <c r="I322" s="205"/>
      <c r="J322" s="202"/>
      <c r="K322" s="202"/>
      <c r="L322" s="206"/>
      <c r="M322" s="207"/>
      <c r="N322" s="208"/>
      <c r="O322" s="208"/>
      <c r="P322" s="208"/>
      <c r="Q322" s="208"/>
      <c r="R322" s="208"/>
      <c r="S322" s="208"/>
      <c r="T322" s="209"/>
      <c r="AT322" s="210" t="s">
        <v>145</v>
      </c>
      <c r="AU322" s="210" t="s">
        <v>87</v>
      </c>
      <c r="AV322" s="13" t="s">
        <v>85</v>
      </c>
      <c r="AW322" s="13" t="s">
        <v>37</v>
      </c>
      <c r="AX322" s="13" t="s">
        <v>77</v>
      </c>
      <c r="AY322" s="210" t="s">
        <v>132</v>
      </c>
    </row>
    <row r="323" spans="1:65" s="14" customFormat="1" ht="11.25">
      <c r="B323" s="211"/>
      <c r="C323" s="212"/>
      <c r="D323" s="194" t="s">
        <v>145</v>
      </c>
      <c r="E323" s="213" t="s">
        <v>19</v>
      </c>
      <c r="F323" s="214" t="s">
        <v>198</v>
      </c>
      <c r="G323" s="212"/>
      <c r="H323" s="215">
        <v>7</v>
      </c>
      <c r="I323" s="216"/>
      <c r="J323" s="212"/>
      <c r="K323" s="212"/>
      <c r="L323" s="217"/>
      <c r="M323" s="218"/>
      <c r="N323" s="219"/>
      <c r="O323" s="219"/>
      <c r="P323" s="219"/>
      <c r="Q323" s="219"/>
      <c r="R323" s="219"/>
      <c r="S323" s="219"/>
      <c r="T323" s="220"/>
      <c r="AT323" s="221" t="s">
        <v>145</v>
      </c>
      <c r="AU323" s="221" t="s">
        <v>87</v>
      </c>
      <c r="AV323" s="14" t="s">
        <v>87</v>
      </c>
      <c r="AW323" s="14" t="s">
        <v>37</v>
      </c>
      <c r="AX323" s="14" t="s">
        <v>85</v>
      </c>
      <c r="AY323" s="221" t="s">
        <v>132</v>
      </c>
    </row>
    <row r="324" spans="1:65" s="2" customFormat="1" ht="24.2" customHeight="1">
      <c r="A324" s="37"/>
      <c r="B324" s="38"/>
      <c r="C324" s="181" t="s">
        <v>441</v>
      </c>
      <c r="D324" s="181" t="s">
        <v>134</v>
      </c>
      <c r="E324" s="182" t="s">
        <v>442</v>
      </c>
      <c r="F324" s="183" t="s">
        <v>443</v>
      </c>
      <c r="G324" s="184" t="s">
        <v>292</v>
      </c>
      <c r="H324" s="185">
        <v>19</v>
      </c>
      <c r="I324" s="186"/>
      <c r="J324" s="187">
        <f>ROUND(I324*H324,2)</f>
        <v>0</v>
      </c>
      <c r="K324" s="183" t="s">
        <v>138</v>
      </c>
      <c r="L324" s="42"/>
      <c r="M324" s="188" t="s">
        <v>19</v>
      </c>
      <c r="N324" s="189" t="s">
        <v>48</v>
      </c>
      <c r="O324" s="67"/>
      <c r="P324" s="190">
        <f>O324*H324</f>
        <v>0</v>
      </c>
      <c r="Q324" s="190">
        <v>0.29221000000000003</v>
      </c>
      <c r="R324" s="190">
        <f>Q324*H324</f>
        <v>5.5519900000000009</v>
      </c>
      <c r="S324" s="190">
        <v>0</v>
      </c>
      <c r="T324" s="191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92" t="s">
        <v>139</v>
      </c>
      <c r="AT324" s="192" t="s">
        <v>134</v>
      </c>
      <c r="AU324" s="192" t="s">
        <v>87</v>
      </c>
      <c r="AY324" s="20" t="s">
        <v>132</v>
      </c>
      <c r="BE324" s="193">
        <f>IF(N324="základní",J324,0)</f>
        <v>0</v>
      </c>
      <c r="BF324" s="193">
        <f>IF(N324="snížená",J324,0)</f>
        <v>0</v>
      </c>
      <c r="BG324" s="193">
        <f>IF(N324="zákl. přenesená",J324,0)</f>
        <v>0</v>
      </c>
      <c r="BH324" s="193">
        <f>IF(N324="sníž. přenesená",J324,0)</f>
        <v>0</v>
      </c>
      <c r="BI324" s="193">
        <f>IF(N324="nulová",J324,0)</f>
        <v>0</v>
      </c>
      <c r="BJ324" s="20" t="s">
        <v>85</v>
      </c>
      <c r="BK324" s="193">
        <f>ROUND(I324*H324,2)</f>
        <v>0</v>
      </c>
      <c r="BL324" s="20" t="s">
        <v>139</v>
      </c>
      <c r="BM324" s="192" t="s">
        <v>444</v>
      </c>
    </row>
    <row r="325" spans="1:65" s="2" customFormat="1" ht="19.5">
      <c r="A325" s="37"/>
      <c r="B325" s="38"/>
      <c r="C325" s="39"/>
      <c r="D325" s="194" t="s">
        <v>141</v>
      </c>
      <c r="E325" s="39"/>
      <c r="F325" s="195" t="s">
        <v>445</v>
      </c>
      <c r="G325" s="39"/>
      <c r="H325" s="39"/>
      <c r="I325" s="196"/>
      <c r="J325" s="39"/>
      <c r="K325" s="39"/>
      <c r="L325" s="42"/>
      <c r="M325" s="197"/>
      <c r="N325" s="198"/>
      <c r="O325" s="67"/>
      <c r="P325" s="67"/>
      <c r="Q325" s="67"/>
      <c r="R325" s="67"/>
      <c r="S325" s="67"/>
      <c r="T325" s="68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20" t="s">
        <v>141</v>
      </c>
      <c r="AU325" s="20" t="s">
        <v>87</v>
      </c>
    </row>
    <row r="326" spans="1:65" s="2" customFormat="1" ht="11.25">
      <c r="A326" s="37"/>
      <c r="B326" s="38"/>
      <c r="C326" s="39"/>
      <c r="D326" s="199" t="s">
        <v>143</v>
      </c>
      <c r="E326" s="39"/>
      <c r="F326" s="200" t="s">
        <v>446</v>
      </c>
      <c r="G326" s="39"/>
      <c r="H326" s="39"/>
      <c r="I326" s="196"/>
      <c r="J326" s="39"/>
      <c r="K326" s="39"/>
      <c r="L326" s="42"/>
      <c r="M326" s="197"/>
      <c r="N326" s="198"/>
      <c r="O326" s="67"/>
      <c r="P326" s="67"/>
      <c r="Q326" s="67"/>
      <c r="R326" s="67"/>
      <c r="S326" s="67"/>
      <c r="T326" s="68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T326" s="20" t="s">
        <v>143</v>
      </c>
      <c r="AU326" s="20" t="s">
        <v>87</v>
      </c>
    </row>
    <row r="327" spans="1:65" s="13" customFormat="1" ht="11.25">
      <c r="B327" s="201"/>
      <c r="C327" s="202"/>
      <c r="D327" s="194" t="s">
        <v>145</v>
      </c>
      <c r="E327" s="203" t="s">
        <v>19</v>
      </c>
      <c r="F327" s="204" t="s">
        <v>447</v>
      </c>
      <c r="G327" s="202"/>
      <c r="H327" s="203" t="s">
        <v>19</v>
      </c>
      <c r="I327" s="205"/>
      <c r="J327" s="202"/>
      <c r="K327" s="202"/>
      <c r="L327" s="206"/>
      <c r="M327" s="207"/>
      <c r="N327" s="208"/>
      <c r="O327" s="208"/>
      <c r="P327" s="208"/>
      <c r="Q327" s="208"/>
      <c r="R327" s="208"/>
      <c r="S327" s="208"/>
      <c r="T327" s="209"/>
      <c r="AT327" s="210" t="s">
        <v>145</v>
      </c>
      <c r="AU327" s="210" t="s">
        <v>87</v>
      </c>
      <c r="AV327" s="13" t="s">
        <v>85</v>
      </c>
      <c r="AW327" s="13" t="s">
        <v>37</v>
      </c>
      <c r="AX327" s="13" t="s">
        <v>77</v>
      </c>
      <c r="AY327" s="210" t="s">
        <v>132</v>
      </c>
    </row>
    <row r="328" spans="1:65" s="14" customFormat="1" ht="11.25">
      <c r="B328" s="211"/>
      <c r="C328" s="212"/>
      <c r="D328" s="194" t="s">
        <v>145</v>
      </c>
      <c r="E328" s="213" t="s">
        <v>19</v>
      </c>
      <c r="F328" s="214" t="s">
        <v>448</v>
      </c>
      <c r="G328" s="212"/>
      <c r="H328" s="215">
        <v>19</v>
      </c>
      <c r="I328" s="216"/>
      <c r="J328" s="212"/>
      <c r="K328" s="212"/>
      <c r="L328" s="217"/>
      <c r="M328" s="218"/>
      <c r="N328" s="219"/>
      <c r="O328" s="219"/>
      <c r="P328" s="219"/>
      <c r="Q328" s="219"/>
      <c r="R328" s="219"/>
      <c r="S328" s="219"/>
      <c r="T328" s="220"/>
      <c r="AT328" s="221" t="s">
        <v>145</v>
      </c>
      <c r="AU328" s="221" t="s">
        <v>87</v>
      </c>
      <c r="AV328" s="14" t="s">
        <v>87</v>
      </c>
      <c r="AW328" s="14" t="s">
        <v>37</v>
      </c>
      <c r="AX328" s="14" t="s">
        <v>85</v>
      </c>
      <c r="AY328" s="221" t="s">
        <v>132</v>
      </c>
    </row>
    <row r="329" spans="1:65" s="2" customFormat="1" ht="24.2" customHeight="1">
      <c r="A329" s="37"/>
      <c r="B329" s="38"/>
      <c r="C329" s="244" t="s">
        <v>449</v>
      </c>
      <c r="D329" s="244" t="s">
        <v>264</v>
      </c>
      <c r="E329" s="245" t="s">
        <v>450</v>
      </c>
      <c r="F329" s="246" t="s">
        <v>451</v>
      </c>
      <c r="G329" s="247" t="s">
        <v>292</v>
      </c>
      <c r="H329" s="248">
        <v>19</v>
      </c>
      <c r="I329" s="249"/>
      <c r="J329" s="250">
        <f>ROUND(I329*H329,2)</f>
        <v>0</v>
      </c>
      <c r="K329" s="246" t="s">
        <v>138</v>
      </c>
      <c r="L329" s="251"/>
      <c r="M329" s="252" t="s">
        <v>19</v>
      </c>
      <c r="N329" s="253" t="s">
        <v>48</v>
      </c>
      <c r="O329" s="67"/>
      <c r="P329" s="190">
        <f>O329*H329</f>
        <v>0</v>
      </c>
      <c r="Q329" s="190">
        <v>2.1000000000000001E-2</v>
      </c>
      <c r="R329" s="190">
        <f>Q329*H329</f>
        <v>0.39900000000000002</v>
      </c>
      <c r="S329" s="190">
        <v>0</v>
      </c>
      <c r="T329" s="191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192" t="s">
        <v>209</v>
      </c>
      <c r="AT329" s="192" t="s">
        <v>264</v>
      </c>
      <c r="AU329" s="192" t="s">
        <v>87</v>
      </c>
      <c r="AY329" s="20" t="s">
        <v>132</v>
      </c>
      <c r="BE329" s="193">
        <f>IF(N329="základní",J329,0)</f>
        <v>0</v>
      </c>
      <c r="BF329" s="193">
        <f>IF(N329="snížená",J329,0)</f>
        <v>0</v>
      </c>
      <c r="BG329" s="193">
        <f>IF(N329="zákl. přenesená",J329,0)</f>
        <v>0</v>
      </c>
      <c r="BH329" s="193">
        <f>IF(N329="sníž. přenesená",J329,0)</f>
        <v>0</v>
      </c>
      <c r="BI329" s="193">
        <f>IF(N329="nulová",J329,0)</f>
        <v>0</v>
      </c>
      <c r="BJ329" s="20" t="s">
        <v>85</v>
      </c>
      <c r="BK329" s="193">
        <f>ROUND(I329*H329,2)</f>
        <v>0</v>
      </c>
      <c r="BL329" s="20" t="s">
        <v>139</v>
      </c>
      <c r="BM329" s="192" t="s">
        <v>452</v>
      </c>
    </row>
    <row r="330" spans="1:65" s="2" customFormat="1" ht="19.5">
      <c r="A330" s="37"/>
      <c r="B330" s="38"/>
      <c r="C330" s="39"/>
      <c r="D330" s="194" t="s">
        <v>141</v>
      </c>
      <c r="E330" s="39"/>
      <c r="F330" s="195" t="s">
        <v>451</v>
      </c>
      <c r="G330" s="39"/>
      <c r="H330" s="39"/>
      <c r="I330" s="196"/>
      <c r="J330" s="39"/>
      <c r="K330" s="39"/>
      <c r="L330" s="42"/>
      <c r="M330" s="197"/>
      <c r="N330" s="198"/>
      <c r="O330" s="67"/>
      <c r="P330" s="67"/>
      <c r="Q330" s="67"/>
      <c r="R330" s="67"/>
      <c r="S330" s="67"/>
      <c r="T330" s="68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20" t="s">
        <v>141</v>
      </c>
      <c r="AU330" s="20" t="s">
        <v>87</v>
      </c>
    </row>
    <row r="331" spans="1:65" s="2" customFormat="1" ht="97.5">
      <c r="A331" s="37"/>
      <c r="B331" s="38"/>
      <c r="C331" s="39"/>
      <c r="D331" s="194" t="s">
        <v>305</v>
      </c>
      <c r="E331" s="39"/>
      <c r="F331" s="254" t="s">
        <v>453</v>
      </c>
      <c r="G331" s="39"/>
      <c r="H331" s="39"/>
      <c r="I331" s="196"/>
      <c r="J331" s="39"/>
      <c r="K331" s="39"/>
      <c r="L331" s="42"/>
      <c r="M331" s="197"/>
      <c r="N331" s="198"/>
      <c r="O331" s="67"/>
      <c r="P331" s="67"/>
      <c r="Q331" s="67"/>
      <c r="R331" s="67"/>
      <c r="S331" s="67"/>
      <c r="T331" s="68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T331" s="20" t="s">
        <v>305</v>
      </c>
      <c r="AU331" s="20" t="s">
        <v>87</v>
      </c>
    </row>
    <row r="332" spans="1:65" s="2" customFormat="1" ht="24.2" customHeight="1">
      <c r="A332" s="37"/>
      <c r="B332" s="38"/>
      <c r="C332" s="244" t="s">
        <v>454</v>
      </c>
      <c r="D332" s="244" t="s">
        <v>264</v>
      </c>
      <c r="E332" s="245" t="s">
        <v>455</v>
      </c>
      <c r="F332" s="246" t="s">
        <v>456</v>
      </c>
      <c r="G332" s="247" t="s">
        <v>396</v>
      </c>
      <c r="H332" s="248">
        <v>2</v>
      </c>
      <c r="I332" s="249"/>
      <c r="J332" s="250">
        <f>ROUND(I332*H332,2)</f>
        <v>0</v>
      </c>
      <c r="K332" s="246" t="s">
        <v>138</v>
      </c>
      <c r="L332" s="251"/>
      <c r="M332" s="252" t="s">
        <v>19</v>
      </c>
      <c r="N332" s="253" t="s">
        <v>48</v>
      </c>
      <c r="O332" s="67"/>
      <c r="P332" s="190">
        <f>O332*H332</f>
        <v>0</v>
      </c>
      <c r="Q332" s="190">
        <v>1.6000000000000001E-3</v>
      </c>
      <c r="R332" s="190">
        <f>Q332*H332</f>
        <v>3.2000000000000002E-3</v>
      </c>
      <c r="S332" s="190">
        <v>0</v>
      </c>
      <c r="T332" s="191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192" t="s">
        <v>209</v>
      </c>
      <c r="AT332" s="192" t="s">
        <v>264</v>
      </c>
      <c r="AU332" s="192" t="s">
        <v>87</v>
      </c>
      <c r="AY332" s="20" t="s">
        <v>132</v>
      </c>
      <c r="BE332" s="193">
        <f>IF(N332="základní",J332,0)</f>
        <v>0</v>
      </c>
      <c r="BF332" s="193">
        <f>IF(N332="snížená",J332,0)</f>
        <v>0</v>
      </c>
      <c r="BG332" s="193">
        <f>IF(N332="zákl. přenesená",J332,0)</f>
        <v>0</v>
      </c>
      <c r="BH332" s="193">
        <f>IF(N332="sníž. přenesená",J332,0)</f>
        <v>0</v>
      </c>
      <c r="BI332" s="193">
        <f>IF(N332="nulová",J332,0)</f>
        <v>0</v>
      </c>
      <c r="BJ332" s="20" t="s">
        <v>85</v>
      </c>
      <c r="BK332" s="193">
        <f>ROUND(I332*H332,2)</f>
        <v>0</v>
      </c>
      <c r="BL332" s="20" t="s">
        <v>139</v>
      </c>
      <c r="BM332" s="192" t="s">
        <v>457</v>
      </c>
    </row>
    <row r="333" spans="1:65" s="2" customFormat="1" ht="19.5">
      <c r="A333" s="37"/>
      <c r="B333" s="38"/>
      <c r="C333" s="39"/>
      <c r="D333" s="194" t="s">
        <v>141</v>
      </c>
      <c r="E333" s="39"/>
      <c r="F333" s="195" t="s">
        <v>456</v>
      </c>
      <c r="G333" s="39"/>
      <c r="H333" s="39"/>
      <c r="I333" s="196"/>
      <c r="J333" s="39"/>
      <c r="K333" s="39"/>
      <c r="L333" s="42"/>
      <c r="M333" s="197"/>
      <c r="N333" s="198"/>
      <c r="O333" s="67"/>
      <c r="P333" s="67"/>
      <c r="Q333" s="67"/>
      <c r="R333" s="67"/>
      <c r="S333" s="67"/>
      <c r="T333" s="68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T333" s="20" t="s">
        <v>141</v>
      </c>
      <c r="AU333" s="20" t="s">
        <v>87</v>
      </c>
    </row>
    <row r="334" spans="1:65" s="2" customFormat="1" ht="78">
      <c r="A334" s="37"/>
      <c r="B334" s="38"/>
      <c r="C334" s="39"/>
      <c r="D334" s="194" t="s">
        <v>305</v>
      </c>
      <c r="E334" s="39"/>
      <c r="F334" s="254" t="s">
        <v>458</v>
      </c>
      <c r="G334" s="39"/>
      <c r="H334" s="39"/>
      <c r="I334" s="196"/>
      <c r="J334" s="39"/>
      <c r="K334" s="39"/>
      <c r="L334" s="42"/>
      <c r="M334" s="197"/>
      <c r="N334" s="198"/>
      <c r="O334" s="67"/>
      <c r="P334" s="67"/>
      <c r="Q334" s="67"/>
      <c r="R334" s="67"/>
      <c r="S334" s="67"/>
      <c r="T334" s="68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T334" s="20" t="s">
        <v>305</v>
      </c>
      <c r="AU334" s="20" t="s">
        <v>87</v>
      </c>
    </row>
    <row r="335" spans="1:65" s="2" customFormat="1" ht="33" customHeight="1">
      <c r="A335" s="37"/>
      <c r="B335" s="38"/>
      <c r="C335" s="181" t="s">
        <v>459</v>
      </c>
      <c r="D335" s="181" t="s">
        <v>134</v>
      </c>
      <c r="E335" s="182" t="s">
        <v>460</v>
      </c>
      <c r="F335" s="183" t="s">
        <v>461</v>
      </c>
      <c r="G335" s="184" t="s">
        <v>396</v>
      </c>
      <c r="H335" s="185">
        <v>2</v>
      </c>
      <c r="I335" s="186"/>
      <c r="J335" s="187">
        <f>ROUND(I335*H335,2)</f>
        <v>0</v>
      </c>
      <c r="K335" s="183" t="s">
        <v>138</v>
      </c>
      <c r="L335" s="42"/>
      <c r="M335" s="188" t="s">
        <v>19</v>
      </c>
      <c r="N335" s="189" t="s">
        <v>48</v>
      </c>
      <c r="O335" s="67"/>
      <c r="P335" s="190">
        <f>O335*H335</f>
        <v>0</v>
      </c>
      <c r="Q335" s="190">
        <v>0.27205000000000001</v>
      </c>
      <c r="R335" s="190">
        <f>Q335*H335</f>
        <v>0.54410000000000003</v>
      </c>
      <c r="S335" s="190">
        <v>0</v>
      </c>
      <c r="T335" s="191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192" t="s">
        <v>139</v>
      </c>
      <c r="AT335" s="192" t="s">
        <v>134</v>
      </c>
      <c r="AU335" s="192" t="s">
        <v>87</v>
      </c>
      <c r="AY335" s="20" t="s">
        <v>132</v>
      </c>
      <c r="BE335" s="193">
        <f>IF(N335="základní",J335,0)</f>
        <v>0</v>
      </c>
      <c r="BF335" s="193">
        <f>IF(N335="snížená",J335,0)</f>
        <v>0</v>
      </c>
      <c r="BG335" s="193">
        <f>IF(N335="zákl. přenesená",J335,0)</f>
        <v>0</v>
      </c>
      <c r="BH335" s="193">
        <f>IF(N335="sníž. přenesená",J335,0)</f>
        <v>0</v>
      </c>
      <c r="BI335" s="193">
        <f>IF(N335="nulová",J335,0)</f>
        <v>0</v>
      </c>
      <c r="BJ335" s="20" t="s">
        <v>85</v>
      </c>
      <c r="BK335" s="193">
        <f>ROUND(I335*H335,2)</f>
        <v>0</v>
      </c>
      <c r="BL335" s="20" t="s">
        <v>139</v>
      </c>
      <c r="BM335" s="192" t="s">
        <v>462</v>
      </c>
    </row>
    <row r="336" spans="1:65" s="2" customFormat="1" ht="19.5">
      <c r="A336" s="37"/>
      <c r="B336" s="38"/>
      <c r="C336" s="39"/>
      <c r="D336" s="194" t="s">
        <v>141</v>
      </c>
      <c r="E336" s="39"/>
      <c r="F336" s="195" t="s">
        <v>463</v>
      </c>
      <c r="G336" s="39"/>
      <c r="H336" s="39"/>
      <c r="I336" s="196"/>
      <c r="J336" s="39"/>
      <c r="K336" s="39"/>
      <c r="L336" s="42"/>
      <c r="M336" s="197"/>
      <c r="N336" s="198"/>
      <c r="O336" s="67"/>
      <c r="P336" s="67"/>
      <c r="Q336" s="67"/>
      <c r="R336" s="67"/>
      <c r="S336" s="67"/>
      <c r="T336" s="68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T336" s="20" t="s">
        <v>141</v>
      </c>
      <c r="AU336" s="20" t="s">
        <v>87</v>
      </c>
    </row>
    <row r="337" spans="1:65" s="2" customFormat="1" ht="11.25">
      <c r="A337" s="37"/>
      <c r="B337" s="38"/>
      <c r="C337" s="39"/>
      <c r="D337" s="199" t="s">
        <v>143</v>
      </c>
      <c r="E337" s="39"/>
      <c r="F337" s="200" t="s">
        <v>464</v>
      </c>
      <c r="G337" s="39"/>
      <c r="H337" s="39"/>
      <c r="I337" s="196"/>
      <c r="J337" s="39"/>
      <c r="K337" s="39"/>
      <c r="L337" s="42"/>
      <c r="M337" s="197"/>
      <c r="N337" s="198"/>
      <c r="O337" s="67"/>
      <c r="P337" s="67"/>
      <c r="Q337" s="67"/>
      <c r="R337" s="67"/>
      <c r="S337" s="67"/>
      <c r="T337" s="68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T337" s="20" t="s">
        <v>143</v>
      </c>
      <c r="AU337" s="20" t="s">
        <v>87</v>
      </c>
    </row>
    <row r="338" spans="1:65" s="13" customFormat="1" ht="11.25">
      <c r="B338" s="201"/>
      <c r="C338" s="202"/>
      <c r="D338" s="194" t="s">
        <v>145</v>
      </c>
      <c r="E338" s="203" t="s">
        <v>19</v>
      </c>
      <c r="F338" s="204" t="s">
        <v>465</v>
      </c>
      <c r="G338" s="202"/>
      <c r="H338" s="203" t="s">
        <v>19</v>
      </c>
      <c r="I338" s="205"/>
      <c r="J338" s="202"/>
      <c r="K338" s="202"/>
      <c r="L338" s="206"/>
      <c r="M338" s="207"/>
      <c r="N338" s="208"/>
      <c r="O338" s="208"/>
      <c r="P338" s="208"/>
      <c r="Q338" s="208"/>
      <c r="R338" s="208"/>
      <c r="S338" s="208"/>
      <c r="T338" s="209"/>
      <c r="AT338" s="210" t="s">
        <v>145</v>
      </c>
      <c r="AU338" s="210" t="s">
        <v>87</v>
      </c>
      <c r="AV338" s="13" t="s">
        <v>85</v>
      </c>
      <c r="AW338" s="13" t="s">
        <v>37</v>
      </c>
      <c r="AX338" s="13" t="s">
        <v>77</v>
      </c>
      <c r="AY338" s="210" t="s">
        <v>132</v>
      </c>
    </row>
    <row r="339" spans="1:65" s="14" customFormat="1" ht="11.25">
      <c r="B339" s="211"/>
      <c r="C339" s="212"/>
      <c r="D339" s="194" t="s">
        <v>145</v>
      </c>
      <c r="E339" s="213" t="s">
        <v>19</v>
      </c>
      <c r="F339" s="214" t="s">
        <v>87</v>
      </c>
      <c r="G339" s="212"/>
      <c r="H339" s="215">
        <v>2</v>
      </c>
      <c r="I339" s="216"/>
      <c r="J339" s="212"/>
      <c r="K339" s="212"/>
      <c r="L339" s="217"/>
      <c r="M339" s="218"/>
      <c r="N339" s="219"/>
      <c r="O339" s="219"/>
      <c r="P339" s="219"/>
      <c r="Q339" s="219"/>
      <c r="R339" s="219"/>
      <c r="S339" s="219"/>
      <c r="T339" s="220"/>
      <c r="AT339" s="221" t="s">
        <v>145</v>
      </c>
      <c r="AU339" s="221" t="s">
        <v>87</v>
      </c>
      <c r="AV339" s="14" t="s">
        <v>87</v>
      </c>
      <c r="AW339" s="14" t="s">
        <v>37</v>
      </c>
      <c r="AX339" s="14" t="s">
        <v>85</v>
      </c>
      <c r="AY339" s="221" t="s">
        <v>132</v>
      </c>
    </row>
    <row r="340" spans="1:65" s="2" customFormat="1" ht="37.9" customHeight="1">
      <c r="A340" s="37"/>
      <c r="B340" s="38"/>
      <c r="C340" s="244" t="s">
        <v>466</v>
      </c>
      <c r="D340" s="244" t="s">
        <v>264</v>
      </c>
      <c r="E340" s="245" t="s">
        <v>467</v>
      </c>
      <c r="F340" s="246" t="s">
        <v>468</v>
      </c>
      <c r="G340" s="247" t="s">
        <v>396</v>
      </c>
      <c r="H340" s="248">
        <v>2</v>
      </c>
      <c r="I340" s="249"/>
      <c r="J340" s="250">
        <f>ROUND(I340*H340,2)</f>
        <v>0</v>
      </c>
      <c r="K340" s="246" t="s">
        <v>138</v>
      </c>
      <c r="L340" s="251"/>
      <c r="M340" s="252" t="s">
        <v>19</v>
      </c>
      <c r="N340" s="253" t="s">
        <v>48</v>
      </c>
      <c r="O340" s="67"/>
      <c r="P340" s="190">
        <f>O340*H340</f>
        <v>0</v>
      </c>
      <c r="Q340" s="190">
        <v>2.7E-2</v>
      </c>
      <c r="R340" s="190">
        <f>Q340*H340</f>
        <v>5.3999999999999999E-2</v>
      </c>
      <c r="S340" s="190">
        <v>0</v>
      </c>
      <c r="T340" s="191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192" t="s">
        <v>209</v>
      </c>
      <c r="AT340" s="192" t="s">
        <v>264</v>
      </c>
      <c r="AU340" s="192" t="s">
        <v>87</v>
      </c>
      <c r="AY340" s="20" t="s">
        <v>132</v>
      </c>
      <c r="BE340" s="193">
        <f>IF(N340="základní",J340,0)</f>
        <v>0</v>
      </c>
      <c r="BF340" s="193">
        <f>IF(N340="snížená",J340,0)</f>
        <v>0</v>
      </c>
      <c r="BG340" s="193">
        <f>IF(N340="zákl. přenesená",J340,0)</f>
        <v>0</v>
      </c>
      <c r="BH340" s="193">
        <f>IF(N340="sníž. přenesená",J340,0)</f>
        <v>0</v>
      </c>
      <c r="BI340" s="193">
        <f>IF(N340="nulová",J340,0)</f>
        <v>0</v>
      </c>
      <c r="BJ340" s="20" t="s">
        <v>85</v>
      </c>
      <c r="BK340" s="193">
        <f>ROUND(I340*H340,2)</f>
        <v>0</v>
      </c>
      <c r="BL340" s="20" t="s">
        <v>139</v>
      </c>
      <c r="BM340" s="192" t="s">
        <v>469</v>
      </c>
    </row>
    <row r="341" spans="1:65" s="2" customFormat="1" ht="19.5">
      <c r="A341" s="37"/>
      <c r="B341" s="38"/>
      <c r="C341" s="39"/>
      <c r="D341" s="194" t="s">
        <v>141</v>
      </c>
      <c r="E341" s="39"/>
      <c r="F341" s="195" t="s">
        <v>468</v>
      </c>
      <c r="G341" s="39"/>
      <c r="H341" s="39"/>
      <c r="I341" s="196"/>
      <c r="J341" s="39"/>
      <c r="K341" s="39"/>
      <c r="L341" s="42"/>
      <c r="M341" s="197"/>
      <c r="N341" s="198"/>
      <c r="O341" s="67"/>
      <c r="P341" s="67"/>
      <c r="Q341" s="67"/>
      <c r="R341" s="67"/>
      <c r="S341" s="67"/>
      <c r="T341" s="68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T341" s="20" t="s">
        <v>141</v>
      </c>
      <c r="AU341" s="20" t="s">
        <v>87</v>
      </c>
    </row>
    <row r="342" spans="1:65" s="2" customFormat="1" ht="107.25">
      <c r="A342" s="37"/>
      <c r="B342" s="38"/>
      <c r="C342" s="39"/>
      <c r="D342" s="194" t="s">
        <v>305</v>
      </c>
      <c r="E342" s="39"/>
      <c r="F342" s="254" t="s">
        <v>470</v>
      </c>
      <c r="G342" s="39"/>
      <c r="H342" s="39"/>
      <c r="I342" s="196"/>
      <c r="J342" s="39"/>
      <c r="K342" s="39"/>
      <c r="L342" s="42"/>
      <c r="M342" s="197"/>
      <c r="N342" s="198"/>
      <c r="O342" s="67"/>
      <c r="P342" s="67"/>
      <c r="Q342" s="67"/>
      <c r="R342" s="67"/>
      <c r="S342" s="67"/>
      <c r="T342" s="68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20" t="s">
        <v>305</v>
      </c>
      <c r="AU342" s="20" t="s">
        <v>87</v>
      </c>
    </row>
    <row r="343" spans="1:65" s="2" customFormat="1" ht="16.5" customHeight="1">
      <c r="A343" s="37"/>
      <c r="B343" s="38"/>
      <c r="C343" s="244" t="s">
        <v>471</v>
      </c>
      <c r="D343" s="244" t="s">
        <v>264</v>
      </c>
      <c r="E343" s="245" t="s">
        <v>472</v>
      </c>
      <c r="F343" s="246" t="s">
        <v>473</v>
      </c>
      <c r="G343" s="247" t="s">
        <v>292</v>
      </c>
      <c r="H343" s="248">
        <v>20</v>
      </c>
      <c r="I343" s="249"/>
      <c r="J343" s="250">
        <f>ROUND(I343*H343,2)</f>
        <v>0</v>
      </c>
      <c r="K343" s="246" t="s">
        <v>138</v>
      </c>
      <c r="L343" s="251"/>
      <c r="M343" s="252" t="s">
        <v>19</v>
      </c>
      <c r="N343" s="253" t="s">
        <v>48</v>
      </c>
      <c r="O343" s="67"/>
      <c r="P343" s="190">
        <f>O343*H343</f>
        <v>0</v>
      </c>
      <c r="Q343" s="190">
        <v>5.7999999999999996E-3</v>
      </c>
      <c r="R343" s="190">
        <f>Q343*H343</f>
        <v>0.11599999999999999</v>
      </c>
      <c r="S343" s="190">
        <v>0</v>
      </c>
      <c r="T343" s="191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192" t="s">
        <v>209</v>
      </c>
      <c r="AT343" s="192" t="s">
        <v>264</v>
      </c>
      <c r="AU343" s="192" t="s">
        <v>87</v>
      </c>
      <c r="AY343" s="20" t="s">
        <v>132</v>
      </c>
      <c r="BE343" s="193">
        <f>IF(N343="základní",J343,0)</f>
        <v>0</v>
      </c>
      <c r="BF343" s="193">
        <f>IF(N343="snížená",J343,0)</f>
        <v>0</v>
      </c>
      <c r="BG343" s="193">
        <f>IF(N343="zákl. přenesená",J343,0)</f>
        <v>0</v>
      </c>
      <c r="BH343" s="193">
        <f>IF(N343="sníž. přenesená",J343,0)</f>
        <v>0</v>
      </c>
      <c r="BI343" s="193">
        <f>IF(N343="nulová",J343,0)</f>
        <v>0</v>
      </c>
      <c r="BJ343" s="20" t="s">
        <v>85</v>
      </c>
      <c r="BK343" s="193">
        <f>ROUND(I343*H343,2)</f>
        <v>0</v>
      </c>
      <c r="BL343" s="20" t="s">
        <v>139</v>
      </c>
      <c r="BM343" s="192" t="s">
        <v>474</v>
      </c>
    </row>
    <row r="344" spans="1:65" s="2" customFormat="1" ht="11.25">
      <c r="A344" s="37"/>
      <c r="B344" s="38"/>
      <c r="C344" s="39"/>
      <c r="D344" s="194" t="s">
        <v>141</v>
      </c>
      <c r="E344" s="39"/>
      <c r="F344" s="195" t="s">
        <v>473</v>
      </c>
      <c r="G344" s="39"/>
      <c r="H344" s="39"/>
      <c r="I344" s="196"/>
      <c r="J344" s="39"/>
      <c r="K344" s="39"/>
      <c r="L344" s="42"/>
      <c r="M344" s="197"/>
      <c r="N344" s="198"/>
      <c r="O344" s="67"/>
      <c r="P344" s="67"/>
      <c r="Q344" s="67"/>
      <c r="R344" s="67"/>
      <c r="S344" s="67"/>
      <c r="T344" s="68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T344" s="20" t="s">
        <v>141</v>
      </c>
      <c r="AU344" s="20" t="s">
        <v>87</v>
      </c>
    </row>
    <row r="345" spans="1:65" s="2" customFormat="1" ht="29.25">
      <c r="A345" s="37"/>
      <c r="B345" s="38"/>
      <c r="C345" s="39"/>
      <c r="D345" s="194" t="s">
        <v>305</v>
      </c>
      <c r="E345" s="39"/>
      <c r="F345" s="254" t="s">
        <v>475</v>
      </c>
      <c r="G345" s="39"/>
      <c r="H345" s="39"/>
      <c r="I345" s="196"/>
      <c r="J345" s="39"/>
      <c r="K345" s="39"/>
      <c r="L345" s="42"/>
      <c r="M345" s="197"/>
      <c r="N345" s="198"/>
      <c r="O345" s="67"/>
      <c r="P345" s="67"/>
      <c r="Q345" s="67"/>
      <c r="R345" s="67"/>
      <c r="S345" s="67"/>
      <c r="T345" s="68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T345" s="20" t="s">
        <v>305</v>
      </c>
      <c r="AU345" s="20" t="s">
        <v>87</v>
      </c>
    </row>
    <row r="346" spans="1:65" s="13" customFormat="1" ht="11.25">
      <c r="B346" s="201"/>
      <c r="C346" s="202"/>
      <c r="D346" s="194" t="s">
        <v>145</v>
      </c>
      <c r="E346" s="203" t="s">
        <v>19</v>
      </c>
      <c r="F346" s="204" t="s">
        <v>447</v>
      </c>
      <c r="G346" s="202"/>
      <c r="H346" s="203" t="s">
        <v>19</v>
      </c>
      <c r="I346" s="205"/>
      <c r="J346" s="202"/>
      <c r="K346" s="202"/>
      <c r="L346" s="206"/>
      <c r="M346" s="207"/>
      <c r="N346" s="208"/>
      <c r="O346" s="208"/>
      <c r="P346" s="208"/>
      <c r="Q346" s="208"/>
      <c r="R346" s="208"/>
      <c r="S346" s="208"/>
      <c r="T346" s="209"/>
      <c r="AT346" s="210" t="s">
        <v>145</v>
      </c>
      <c r="AU346" s="210" t="s">
        <v>87</v>
      </c>
      <c r="AV346" s="13" t="s">
        <v>85</v>
      </c>
      <c r="AW346" s="13" t="s">
        <v>37</v>
      </c>
      <c r="AX346" s="13" t="s">
        <v>77</v>
      </c>
      <c r="AY346" s="210" t="s">
        <v>132</v>
      </c>
    </row>
    <row r="347" spans="1:65" s="14" customFormat="1" ht="11.25">
      <c r="B347" s="211"/>
      <c r="C347" s="212"/>
      <c r="D347" s="194" t="s">
        <v>145</v>
      </c>
      <c r="E347" s="213" t="s">
        <v>19</v>
      </c>
      <c r="F347" s="214" t="s">
        <v>448</v>
      </c>
      <c r="G347" s="212"/>
      <c r="H347" s="215">
        <v>19</v>
      </c>
      <c r="I347" s="216"/>
      <c r="J347" s="212"/>
      <c r="K347" s="212"/>
      <c r="L347" s="217"/>
      <c r="M347" s="218"/>
      <c r="N347" s="219"/>
      <c r="O347" s="219"/>
      <c r="P347" s="219"/>
      <c r="Q347" s="219"/>
      <c r="R347" s="219"/>
      <c r="S347" s="219"/>
      <c r="T347" s="220"/>
      <c r="AT347" s="221" t="s">
        <v>145</v>
      </c>
      <c r="AU347" s="221" t="s">
        <v>87</v>
      </c>
      <c r="AV347" s="14" t="s">
        <v>87</v>
      </c>
      <c r="AW347" s="14" t="s">
        <v>37</v>
      </c>
      <c r="AX347" s="14" t="s">
        <v>77</v>
      </c>
      <c r="AY347" s="221" t="s">
        <v>132</v>
      </c>
    </row>
    <row r="348" spans="1:65" s="13" customFormat="1" ht="11.25">
      <c r="B348" s="201"/>
      <c r="C348" s="202"/>
      <c r="D348" s="194" t="s">
        <v>145</v>
      </c>
      <c r="E348" s="203" t="s">
        <v>19</v>
      </c>
      <c r="F348" s="204" t="s">
        <v>465</v>
      </c>
      <c r="G348" s="202"/>
      <c r="H348" s="203" t="s">
        <v>19</v>
      </c>
      <c r="I348" s="205"/>
      <c r="J348" s="202"/>
      <c r="K348" s="202"/>
      <c r="L348" s="206"/>
      <c r="M348" s="207"/>
      <c r="N348" s="208"/>
      <c r="O348" s="208"/>
      <c r="P348" s="208"/>
      <c r="Q348" s="208"/>
      <c r="R348" s="208"/>
      <c r="S348" s="208"/>
      <c r="T348" s="209"/>
      <c r="AT348" s="210" t="s">
        <v>145</v>
      </c>
      <c r="AU348" s="210" t="s">
        <v>87</v>
      </c>
      <c r="AV348" s="13" t="s">
        <v>85</v>
      </c>
      <c r="AW348" s="13" t="s">
        <v>37</v>
      </c>
      <c r="AX348" s="13" t="s">
        <v>77</v>
      </c>
      <c r="AY348" s="210" t="s">
        <v>132</v>
      </c>
    </row>
    <row r="349" spans="1:65" s="14" customFormat="1" ht="11.25">
      <c r="B349" s="211"/>
      <c r="C349" s="212"/>
      <c r="D349" s="194" t="s">
        <v>145</v>
      </c>
      <c r="E349" s="213" t="s">
        <v>19</v>
      </c>
      <c r="F349" s="214" t="s">
        <v>476</v>
      </c>
      <c r="G349" s="212"/>
      <c r="H349" s="215">
        <v>1</v>
      </c>
      <c r="I349" s="216"/>
      <c r="J349" s="212"/>
      <c r="K349" s="212"/>
      <c r="L349" s="217"/>
      <c r="M349" s="218"/>
      <c r="N349" s="219"/>
      <c r="O349" s="219"/>
      <c r="P349" s="219"/>
      <c r="Q349" s="219"/>
      <c r="R349" s="219"/>
      <c r="S349" s="219"/>
      <c r="T349" s="220"/>
      <c r="AT349" s="221" t="s">
        <v>145</v>
      </c>
      <c r="AU349" s="221" t="s">
        <v>87</v>
      </c>
      <c r="AV349" s="14" t="s">
        <v>87</v>
      </c>
      <c r="AW349" s="14" t="s">
        <v>37</v>
      </c>
      <c r="AX349" s="14" t="s">
        <v>77</v>
      </c>
      <c r="AY349" s="221" t="s">
        <v>132</v>
      </c>
    </row>
    <row r="350" spans="1:65" s="15" customFormat="1" ht="11.25">
      <c r="B350" s="222"/>
      <c r="C350" s="223"/>
      <c r="D350" s="194" t="s">
        <v>145</v>
      </c>
      <c r="E350" s="224" t="s">
        <v>19</v>
      </c>
      <c r="F350" s="225" t="s">
        <v>151</v>
      </c>
      <c r="G350" s="223"/>
      <c r="H350" s="226">
        <v>20</v>
      </c>
      <c r="I350" s="227"/>
      <c r="J350" s="223"/>
      <c r="K350" s="223"/>
      <c r="L350" s="228"/>
      <c r="M350" s="229"/>
      <c r="N350" s="230"/>
      <c r="O350" s="230"/>
      <c r="P350" s="230"/>
      <c r="Q350" s="230"/>
      <c r="R350" s="230"/>
      <c r="S350" s="230"/>
      <c r="T350" s="231"/>
      <c r="AT350" s="232" t="s">
        <v>145</v>
      </c>
      <c r="AU350" s="232" t="s">
        <v>87</v>
      </c>
      <c r="AV350" s="15" t="s">
        <v>139</v>
      </c>
      <c r="AW350" s="15" t="s">
        <v>37</v>
      </c>
      <c r="AX350" s="15" t="s">
        <v>85</v>
      </c>
      <c r="AY350" s="232" t="s">
        <v>132</v>
      </c>
    </row>
    <row r="351" spans="1:65" s="2" customFormat="1" ht="24.2" customHeight="1">
      <c r="A351" s="37"/>
      <c r="B351" s="38"/>
      <c r="C351" s="181" t="s">
        <v>477</v>
      </c>
      <c r="D351" s="181" t="s">
        <v>134</v>
      </c>
      <c r="E351" s="182" t="s">
        <v>478</v>
      </c>
      <c r="F351" s="183" t="s">
        <v>479</v>
      </c>
      <c r="G351" s="184" t="s">
        <v>396</v>
      </c>
      <c r="H351" s="185">
        <v>1</v>
      </c>
      <c r="I351" s="186"/>
      <c r="J351" s="187">
        <f>ROUND(I351*H351,2)</f>
        <v>0</v>
      </c>
      <c r="K351" s="183" t="s">
        <v>319</v>
      </c>
      <c r="L351" s="42"/>
      <c r="M351" s="188" t="s">
        <v>19</v>
      </c>
      <c r="N351" s="189" t="s">
        <v>48</v>
      </c>
      <c r="O351" s="67"/>
      <c r="P351" s="190">
        <f>O351*H351</f>
        <v>0</v>
      </c>
      <c r="Q351" s="190">
        <v>0</v>
      </c>
      <c r="R351" s="190">
        <f>Q351*H351</f>
        <v>0</v>
      </c>
      <c r="S351" s="190">
        <v>0</v>
      </c>
      <c r="T351" s="191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192" t="s">
        <v>139</v>
      </c>
      <c r="AT351" s="192" t="s">
        <v>134</v>
      </c>
      <c r="AU351" s="192" t="s">
        <v>87</v>
      </c>
      <c r="AY351" s="20" t="s">
        <v>132</v>
      </c>
      <c r="BE351" s="193">
        <f>IF(N351="základní",J351,0)</f>
        <v>0</v>
      </c>
      <c r="BF351" s="193">
        <f>IF(N351="snížená",J351,0)</f>
        <v>0</v>
      </c>
      <c r="BG351" s="193">
        <f>IF(N351="zákl. přenesená",J351,0)</f>
        <v>0</v>
      </c>
      <c r="BH351" s="193">
        <f>IF(N351="sníž. přenesená",J351,0)</f>
        <v>0</v>
      </c>
      <c r="BI351" s="193">
        <f>IF(N351="nulová",J351,0)</f>
        <v>0</v>
      </c>
      <c r="BJ351" s="20" t="s">
        <v>85</v>
      </c>
      <c r="BK351" s="193">
        <f>ROUND(I351*H351,2)</f>
        <v>0</v>
      </c>
      <c r="BL351" s="20" t="s">
        <v>139</v>
      </c>
      <c r="BM351" s="192" t="s">
        <v>480</v>
      </c>
    </row>
    <row r="352" spans="1:65" s="2" customFormat="1" ht="19.5">
      <c r="A352" s="37"/>
      <c r="B352" s="38"/>
      <c r="C352" s="39"/>
      <c r="D352" s="194" t="s">
        <v>141</v>
      </c>
      <c r="E352" s="39"/>
      <c r="F352" s="195" t="s">
        <v>479</v>
      </c>
      <c r="G352" s="39"/>
      <c r="H352" s="39"/>
      <c r="I352" s="196"/>
      <c r="J352" s="39"/>
      <c r="K352" s="39"/>
      <c r="L352" s="42"/>
      <c r="M352" s="197"/>
      <c r="N352" s="198"/>
      <c r="O352" s="67"/>
      <c r="P352" s="67"/>
      <c r="Q352" s="67"/>
      <c r="R352" s="67"/>
      <c r="S352" s="67"/>
      <c r="T352" s="68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T352" s="20" t="s">
        <v>141</v>
      </c>
      <c r="AU352" s="20" t="s">
        <v>87</v>
      </c>
    </row>
    <row r="353" spans="1:65" s="2" customFormat="1" ht="78">
      <c r="A353" s="37"/>
      <c r="B353" s="38"/>
      <c r="C353" s="39"/>
      <c r="D353" s="194" t="s">
        <v>305</v>
      </c>
      <c r="E353" s="39"/>
      <c r="F353" s="254" t="s">
        <v>481</v>
      </c>
      <c r="G353" s="39"/>
      <c r="H353" s="39"/>
      <c r="I353" s="196"/>
      <c r="J353" s="39"/>
      <c r="K353" s="39"/>
      <c r="L353" s="42"/>
      <c r="M353" s="197"/>
      <c r="N353" s="198"/>
      <c r="O353" s="67"/>
      <c r="P353" s="67"/>
      <c r="Q353" s="67"/>
      <c r="R353" s="67"/>
      <c r="S353" s="67"/>
      <c r="T353" s="68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T353" s="20" t="s">
        <v>305</v>
      </c>
      <c r="AU353" s="20" t="s">
        <v>87</v>
      </c>
    </row>
    <row r="354" spans="1:65" s="2" customFormat="1" ht="33" customHeight="1">
      <c r="A354" s="37"/>
      <c r="B354" s="38"/>
      <c r="C354" s="181" t="s">
        <v>482</v>
      </c>
      <c r="D354" s="181" t="s">
        <v>134</v>
      </c>
      <c r="E354" s="182" t="s">
        <v>483</v>
      </c>
      <c r="F354" s="183" t="s">
        <v>484</v>
      </c>
      <c r="G354" s="184" t="s">
        <v>137</v>
      </c>
      <c r="H354" s="185">
        <v>25.6</v>
      </c>
      <c r="I354" s="186"/>
      <c r="J354" s="187">
        <f>ROUND(I354*H354,2)</f>
        <v>0</v>
      </c>
      <c r="K354" s="183" t="s">
        <v>138</v>
      </c>
      <c r="L354" s="42"/>
      <c r="M354" s="188" t="s">
        <v>19</v>
      </c>
      <c r="N354" s="189" t="s">
        <v>48</v>
      </c>
      <c r="O354" s="67"/>
      <c r="P354" s="190">
        <f>O354*H354</f>
        <v>0</v>
      </c>
      <c r="Q354" s="190">
        <v>0</v>
      </c>
      <c r="R354" s="190">
        <f>Q354*H354</f>
        <v>0</v>
      </c>
      <c r="S354" s="190">
        <v>0</v>
      </c>
      <c r="T354" s="191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192" t="s">
        <v>139</v>
      </c>
      <c r="AT354" s="192" t="s">
        <v>134</v>
      </c>
      <c r="AU354" s="192" t="s">
        <v>87</v>
      </c>
      <c r="AY354" s="20" t="s">
        <v>132</v>
      </c>
      <c r="BE354" s="193">
        <f>IF(N354="základní",J354,0)</f>
        <v>0</v>
      </c>
      <c r="BF354" s="193">
        <f>IF(N354="snížená",J354,0)</f>
        <v>0</v>
      </c>
      <c r="BG354" s="193">
        <f>IF(N354="zákl. přenesená",J354,0)</f>
        <v>0</v>
      </c>
      <c r="BH354" s="193">
        <f>IF(N354="sníž. přenesená",J354,0)</f>
        <v>0</v>
      </c>
      <c r="BI354" s="193">
        <f>IF(N354="nulová",J354,0)</f>
        <v>0</v>
      </c>
      <c r="BJ354" s="20" t="s">
        <v>85</v>
      </c>
      <c r="BK354" s="193">
        <f>ROUND(I354*H354,2)</f>
        <v>0</v>
      </c>
      <c r="BL354" s="20" t="s">
        <v>139</v>
      </c>
      <c r="BM354" s="192" t="s">
        <v>485</v>
      </c>
    </row>
    <row r="355" spans="1:65" s="2" customFormat="1" ht="48.75">
      <c r="A355" s="37"/>
      <c r="B355" s="38"/>
      <c r="C355" s="39"/>
      <c r="D355" s="194" t="s">
        <v>141</v>
      </c>
      <c r="E355" s="39"/>
      <c r="F355" s="195" t="s">
        <v>486</v>
      </c>
      <c r="G355" s="39"/>
      <c r="H355" s="39"/>
      <c r="I355" s="196"/>
      <c r="J355" s="39"/>
      <c r="K355" s="39"/>
      <c r="L355" s="42"/>
      <c r="M355" s="197"/>
      <c r="N355" s="198"/>
      <c r="O355" s="67"/>
      <c r="P355" s="67"/>
      <c r="Q355" s="67"/>
      <c r="R355" s="67"/>
      <c r="S355" s="67"/>
      <c r="T355" s="68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T355" s="20" t="s">
        <v>141</v>
      </c>
      <c r="AU355" s="20" t="s">
        <v>87</v>
      </c>
    </row>
    <row r="356" spans="1:65" s="2" customFormat="1" ht="11.25">
      <c r="A356" s="37"/>
      <c r="B356" s="38"/>
      <c r="C356" s="39"/>
      <c r="D356" s="199" t="s">
        <v>143</v>
      </c>
      <c r="E356" s="39"/>
      <c r="F356" s="200" t="s">
        <v>487</v>
      </c>
      <c r="G356" s="39"/>
      <c r="H356" s="39"/>
      <c r="I356" s="196"/>
      <c r="J356" s="39"/>
      <c r="K356" s="39"/>
      <c r="L356" s="42"/>
      <c r="M356" s="197"/>
      <c r="N356" s="198"/>
      <c r="O356" s="67"/>
      <c r="P356" s="67"/>
      <c r="Q356" s="67"/>
      <c r="R356" s="67"/>
      <c r="S356" s="67"/>
      <c r="T356" s="68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T356" s="20" t="s">
        <v>143</v>
      </c>
      <c r="AU356" s="20" t="s">
        <v>87</v>
      </c>
    </row>
    <row r="357" spans="1:65" s="13" customFormat="1" ht="22.5">
      <c r="B357" s="201"/>
      <c r="C357" s="202"/>
      <c r="D357" s="194" t="s">
        <v>145</v>
      </c>
      <c r="E357" s="203" t="s">
        <v>19</v>
      </c>
      <c r="F357" s="204" t="s">
        <v>488</v>
      </c>
      <c r="G357" s="202"/>
      <c r="H357" s="203" t="s">
        <v>19</v>
      </c>
      <c r="I357" s="205"/>
      <c r="J357" s="202"/>
      <c r="K357" s="202"/>
      <c r="L357" s="206"/>
      <c r="M357" s="207"/>
      <c r="N357" s="208"/>
      <c r="O357" s="208"/>
      <c r="P357" s="208"/>
      <c r="Q357" s="208"/>
      <c r="R357" s="208"/>
      <c r="S357" s="208"/>
      <c r="T357" s="209"/>
      <c r="AT357" s="210" t="s">
        <v>145</v>
      </c>
      <c r="AU357" s="210" t="s">
        <v>87</v>
      </c>
      <c r="AV357" s="13" t="s">
        <v>85</v>
      </c>
      <c r="AW357" s="13" t="s">
        <v>37</v>
      </c>
      <c r="AX357" s="13" t="s">
        <v>77</v>
      </c>
      <c r="AY357" s="210" t="s">
        <v>132</v>
      </c>
    </row>
    <row r="358" spans="1:65" s="14" customFormat="1" ht="11.25">
      <c r="B358" s="211"/>
      <c r="C358" s="212"/>
      <c r="D358" s="194" t="s">
        <v>145</v>
      </c>
      <c r="E358" s="213" t="s">
        <v>19</v>
      </c>
      <c r="F358" s="214" t="s">
        <v>489</v>
      </c>
      <c r="G358" s="212"/>
      <c r="H358" s="215">
        <v>25.6</v>
      </c>
      <c r="I358" s="216"/>
      <c r="J358" s="212"/>
      <c r="K358" s="212"/>
      <c r="L358" s="217"/>
      <c r="M358" s="218"/>
      <c r="N358" s="219"/>
      <c r="O358" s="219"/>
      <c r="P358" s="219"/>
      <c r="Q358" s="219"/>
      <c r="R358" s="219"/>
      <c r="S358" s="219"/>
      <c r="T358" s="220"/>
      <c r="AT358" s="221" t="s">
        <v>145</v>
      </c>
      <c r="AU358" s="221" t="s">
        <v>87</v>
      </c>
      <c r="AV358" s="14" t="s">
        <v>87</v>
      </c>
      <c r="AW358" s="14" t="s">
        <v>37</v>
      </c>
      <c r="AX358" s="14" t="s">
        <v>85</v>
      </c>
      <c r="AY358" s="221" t="s">
        <v>132</v>
      </c>
    </row>
    <row r="359" spans="1:65" s="2" customFormat="1" ht="33" customHeight="1">
      <c r="A359" s="37"/>
      <c r="B359" s="38"/>
      <c r="C359" s="181" t="s">
        <v>490</v>
      </c>
      <c r="D359" s="181" t="s">
        <v>134</v>
      </c>
      <c r="E359" s="182" t="s">
        <v>491</v>
      </c>
      <c r="F359" s="183" t="s">
        <v>492</v>
      </c>
      <c r="G359" s="184" t="s">
        <v>137</v>
      </c>
      <c r="H359" s="185">
        <v>131.6</v>
      </c>
      <c r="I359" s="186"/>
      <c r="J359" s="187">
        <f>ROUND(I359*H359,2)</f>
        <v>0</v>
      </c>
      <c r="K359" s="183" t="s">
        <v>138</v>
      </c>
      <c r="L359" s="42"/>
      <c r="M359" s="188" t="s">
        <v>19</v>
      </c>
      <c r="N359" s="189" t="s">
        <v>48</v>
      </c>
      <c r="O359" s="67"/>
      <c r="P359" s="190">
        <f>O359*H359</f>
        <v>0</v>
      </c>
      <c r="Q359" s="190">
        <v>0</v>
      </c>
      <c r="R359" s="190">
        <f>Q359*H359</f>
        <v>0</v>
      </c>
      <c r="S359" s="190">
        <v>0</v>
      </c>
      <c r="T359" s="191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192" t="s">
        <v>139</v>
      </c>
      <c r="AT359" s="192" t="s">
        <v>134</v>
      </c>
      <c r="AU359" s="192" t="s">
        <v>87</v>
      </c>
      <c r="AY359" s="20" t="s">
        <v>132</v>
      </c>
      <c r="BE359" s="193">
        <f>IF(N359="základní",J359,0)</f>
        <v>0</v>
      </c>
      <c r="BF359" s="193">
        <f>IF(N359="snížená",J359,0)</f>
        <v>0</v>
      </c>
      <c r="BG359" s="193">
        <f>IF(N359="zákl. přenesená",J359,0)</f>
        <v>0</v>
      </c>
      <c r="BH359" s="193">
        <f>IF(N359="sníž. přenesená",J359,0)</f>
        <v>0</v>
      </c>
      <c r="BI359" s="193">
        <f>IF(N359="nulová",J359,0)</f>
        <v>0</v>
      </c>
      <c r="BJ359" s="20" t="s">
        <v>85</v>
      </c>
      <c r="BK359" s="193">
        <f>ROUND(I359*H359,2)</f>
        <v>0</v>
      </c>
      <c r="BL359" s="20" t="s">
        <v>139</v>
      </c>
      <c r="BM359" s="192" t="s">
        <v>493</v>
      </c>
    </row>
    <row r="360" spans="1:65" s="2" customFormat="1" ht="48.75">
      <c r="A360" s="37"/>
      <c r="B360" s="38"/>
      <c r="C360" s="39"/>
      <c r="D360" s="194" t="s">
        <v>141</v>
      </c>
      <c r="E360" s="39"/>
      <c r="F360" s="195" t="s">
        <v>494</v>
      </c>
      <c r="G360" s="39"/>
      <c r="H360" s="39"/>
      <c r="I360" s="196"/>
      <c r="J360" s="39"/>
      <c r="K360" s="39"/>
      <c r="L360" s="42"/>
      <c r="M360" s="197"/>
      <c r="N360" s="198"/>
      <c r="O360" s="67"/>
      <c r="P360" s="67"/>
      <c r="Q360" s="67"/>
      <c r="R360" s="67"/>
      <c r="S360" s="67"/>
      <c r="T360" s="68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T360" s="20" t="s">
        <v>141</v>
      </c>
      <c r="AU360" s="20" t="s">
        <v>87</v>
      </c>
    </row>
    <row r="361" spans="1:65" s="2" customFormat="1" ht="11.25">
      <c r="A361" s="37"/>
      <c r="B361" s="38"/>
      <c r="C361" s="39"/>
      <c r="D361" s="199" t="s">
        <v>143</v>
      </c>
      <c r="E361" s="39"/>
      <c r="F361" s="200" t="s">
        <v>495</v>
      </c>
      <c r="G361" s="39"/>
      <c r="H361" s="39"/>
      <c r="I361" s="196"/>
      <c r="J361" s="39"/>
      <c r="K361" s="39"/>
      <c r="L361" s="42"/>
      <c r="M361" s="197"/>
      <c r="N361" s="198"/>
      <c r="O361" s="67"/>
      <c r="P361" s="67"/>
      <c r="Q361" s="67"/>
      <c r="R361" s="67"/>
      <c r="S361" s="67"/>
      <c r="T361" s="68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T361" s="20" t="s">
        <v>143</v>
      </c>
      <c r="AU361" s="20" t="s">
        <v>87</v>
      </c>
    </row>
    <row r="362" spans="1:65" s="13" customFormat="1" ht="11.25">
      <c r="B362" s="201"/>
      <c r="C362" s="202"/>
      <c r="D362" s="194" t="s">
        <v>145</v>
      </c>
      <c r="E362" s="203" t="s">
        <v>19</v>
      </c>
      <c r="F362" s="204" t="s">
        <v>496</v>
      </c>
      <c r="G362" s="202"/>
      <c r="H362" s="203" t="s">
        <v>19</v>
      </c>
      <c r="I362" s="205"/>
      <c r="J362" s="202"/>
      <c r="K362" s="202"/>
      <c r="L362" s="206"/>
      <c r="M362" s="207"/>
      <c r="N362" s="208"/>
      <c r="O362" s="208"/>
      <c r="P362" s="208"/>
      <c r="Q362" s="208"/>
      <c r="R362" s="208"/>
      <c r="S362" s="208"/>
      <c r="T362" s="209"/>
      <c r="AT362" s="210" t="s">
        <v>145</v>
      </c>
      <c r="AU362" s="210" t="s">
        <v>87</v>
      </c>
      <c r="AV362" s="13" t="s">
        <v>85</v>
      </c>
      <c r="AW362" s="13" t="s">
        <v>37</v>
      </c>
      <c r="AX362" s="13" t="s">
        <v>77</v>
      </c>
      <c r="AY362" s="210" t="s">
        <v>132</v>
      </c>
    </row>
    <row r="363" spans="1:65" s="14" customFormat="1" ht="11.25">
      <c r="B363" s="211"/>
      <c r="C363" s="212"/>
      <c r="D363" s="194" t="s">
        <v>145</v>
      </c>
      <c r="E363" s="213" t="s">
        <v>19</v>
      </c>
      <c r="F363" s="214" t="s">
        <v>348</v>
      </c>
      <c r="G363" s="212"/>
      <c r="H363" s="215">
        <v>131.6</v>
      </c>
      <c r="I363" s="216"/>
      <c r="J363" s="212"/>
      <c r="K363" s="212"/>
      <c r="L363" s="217"/>
      <c r="M363" s="218"/>
      <c r="N363" s="219"/>
      <c r="O363" s="219"/>
      <c r="P363" s="219"/>
      <c r="Q363" s="219"/>
      <c r="R363" s="219"/>
      <c r="S363" s="219"/>
      <c r="T363" s="220"/>
      <c r="AT363" s="221" t="s">
        <v>145</v>
      </c>
      <c r="AU363" s="221" t="s">
        <v>87</v>
      </c>
      <c r="AV363" s="14" t="s">
        <v>87</v>
      </c>
      <c r="AW363" s="14" t="s">
        <v>37</v>
      </c>
      <c r="AX363" s="14" t="s">
        <v>85</v>
      </c>
      <c r="AY363" s="221" t="s">
        <v>132</v>
      </c>
    </row>
    <row r="364" spans="1:65" s="12" customFormat="1" ht="22.9" customHeight="1">
      <c r="B364" s="165"/>
      <c r="C364" s="166"/>
      <c r="D364" s="167" t="s">
        <v>76</v>
      </c>
      <c r="E364" s="179" t="s">
        <v>497</v>
      </c>
      <c r="F364" s="179" t="s">
        <v>498</v>
      </c>
      <c r="G364" s="166"/>
      <c r="H364" s="166"/>
      <c r="I364" s="169"/>
      <c r="J364" s="180">
        <f>BK364</f>
        <v>0</v>
      </c>
      <c r="K364" s="166"/>
      <c r="L364" s="171"/>
      <c r="M364" s="172"/>
      <c r="N364" s="173"/>
      <c r="O364" s="173"/>
      <c r="P364" s="174">
        <f>SUM(P365:P391)</f>
        <v>0</v>
      </c>
      <c r="Q364" s="173"/>
      <c r="R364" s="174">
        <f>SUM(R365:R391)</f>
        <v>0</v>
      </c>
      <c r="S364" s="173"/>
      <c r="T364" s="175">
        <f>SUM(T365:T391)</f>
        <v>0</v>
      </c>
      <c r="AR364" s="176" t="s">
        <v>85</v>
      </c>
      <c r="AT364" s="177" t="s">
        <v>76</v>
      </c>
      <c r="AU364" s="177" t="s">
        <v>85</v>
      </c>
      <c r="AY364" s="176" t="s">
        <v>132</v>
      </c>
      <c r="BK364" s="178">
        <f>SUM(BK365:BK391)</f>
        <v>0</v>
      </c>
    </row>
    <row r="365" spans="1:65" s="2" customFormat="1" ht="21.75" customHeight="1">
      <c r="A365" s="37"/>
      <c r="B365" s="38"/>
      <c r="C365" s="181" t="s">
        <v>499</v>
      </c>
      <c r="D365" s="181" t="s">
        <v>134</v>
      </c>
      <c r="E365" s="182" t="s">
        <v>500</v>
      </c>
      <c r="F365" s="183" t="s">
        <v>501</v>
      </c>
      <c r="G365" s="184" t="s">
        <v>231</v>
      </c>
      <c r="H365" s="185">
        <v>82.896000000000001</v>
      </c>
      <c r="I365" s="186"/>
      <c r="J365" s="187">
        <f>ROUND(I365*H365,2)</f>
        <v>0</v>
      </c>
      <c r="K365" s="183" t="s">
        <v>138</v>
      </c>
      <c r="L365" s="42"/>
      <c r="M365" s="188" t="s">
        <v>19</v>
      </c>
      <c r="N365" s="189" t="s">
        <v>48</v>
      </c>
      <c r="O365" s="67"/>
      <c r="P365" s="190">
        <f>O365*H365</f>
        <v>0</v>
      </c>
      <c r="Q365" s="190">
        <v>0</v>
      </c>
      <c r="R365" s="190">
        <f>Q365*H365</f>
        <v>0</v>
      </c>
      <c r="S365" s="190">
        <v>0</v>
      </c>
      <c r="T365" s="191">
        <f>S365*H365</f>
        <v>0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192" t="s">
        <v>139</v>
      </c>
      <c r="AT365" s="192" t="s">
        <v>134</v>
      </c>
      <c r="AU365" s="192" t="s">
        <v>87</v>
      </c>
      <c r="AY365" s="20" t="s">
        <v>132</v>
      </c>
      <c r="BE365" s="193">
        <f>IF(N365="základní",J365,0)</f>
        <v>0</v>
      </c>
      <c r="BF365" s="193">
        <f>IF(N365="snížená",J365,0)</f>
        <v>0</v>
      </c>
      <c r="BG365" s="193">
        <f>IF(N365="zákl. přenesená",J365,0)</f>
        <v>0</v>
      </c>
      <c r="BH365" s="193">
        <f>IF(N365="sníž. přenesená",J365,0)</f>
        <v>0</v>
      </c>
      <c r="BI365" s="193">
        <f>IF(N365="nulová",J365,0)</f>
        <v>0</v>
      </c>
      <c r="BJ365" s="20" t="s">
        <v>85</v>
      </c>
      <c r="BK365" s="193">
        <f>ROUND(I365*H365,2)</f>
        <v>0</v>
      </c>
      <c r="BL365" s="20" t="s">
        <v>139</v>
      </c>
      <c r="BM365" s="192" t="s">
        <v>502</v>
      </c>
    </row>
    <row r="366" spans="1:65" s="2" customFormat="1" ht="19.5">
      <c r="A366" s="37"/>
      <c r="B366" s="38"/>
      <c r="C366" s="39"/>
      <c r="D366" s="194" t="s">
        <v>141</v>
      </c>
      <c r="E366" s="39"/>
      <c r="F366" s="195" t="s">
        <v>503</v>
      </c>
      <c r="G366" s="39"/>
      <c r="H366" s="39"/>
      <c r="I366" s="196"/>
      <c r="J366" s="39"/>
      <c r="K366" s="39"/>
      <c r="L366" s="42"/>
      <c r="M366" s="197"/>
      <c r="N366" s="198"/>
      <c r="O366" s="67"/>
      <c r="P366" s="67"/>
      <c r="Q366" s="67"/>
      <c r="R366" s="67"/>
      <c r="S366" s="67"/>
      <c r="T366" s="68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T366" s="20" t="s">
        <v>141</v>
      </c>
      <c r="AU366" s="20" t="s">
        <v>87</v>
      </c>
    </row>
    <row r="367" spans="1:65" s="2" customFormat="1" ht="11.25">
      <c r="A367" s="37"/>
      <c r="B367" s="38"/>
      <c r="C367" s="39"/>
      <c r="D367" s="199" t="s">
        <v>143</v>
      </c>
      <c r="E367" s="39"/>
      <c r="F367" s="200" t="s">
        <v>504</v>
      </c>
      <c r="G367" s="39"/>
      <c r="H367" s="39"/>
      <c r="I367" s="196"/>
      <c r="J367" s="39"/>
      <c r="K367" s="39"/>
      <c r="L367" s="42"/>
      <c r="M367" s="197"/>
      <c r="N367" s="198"/>
      <c r="O367" s="67"/>
      <c r="P367" s="67"/>
      <c r="Q367" s="67"/>
      <c r="R367" s="67"/>
      <c r="S367" s="67"/>
      <c r="T367" s="68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T367" s="20" t="s">
        <v>143</v>
      </c>
      <c r="AU367" s="20" t="s">
        <v>87</v>
      </c>
    </row>
    <row r="368" spans="1:65" s="14" customFormat="1" ht="33.75">
      <c r="B368" s="211"/>
      <c r="C368" s="212"/>
      <c r="D368" s="194" t="s">
        <v>145</v>
      </c>
      <c r="E368" s="213" t="s">
        <v>19</v>
      </c>
      <c r="F368" s="214" t="s">
        <v>505</v>
      </c>
      <c r="G368" s="212"/>
      <c r="H368" s="215">
        <v>34.5</v>
      </c>
      <c r="I368" s="216"/>
      <c r="J368" s="212"/>
      <c r="K368" s="212"/>
      <c r="L368" s="217"/>
      <c r="M368" s="218"/>
      <c r="N368" s="219"/>
      <c r="O368" s="219"/>
      <c r="P368" s="219"/>
      <c r="Q368" s="219"/>
      <c r="R368" s="219"/>
      <c r="S368" s="219"/>
      <c r="T368" s="220"/>
      <c r="AT368" s="221" t="s">
        <v>145</v>
      </c>
      <c r="AU368" s="221" t="s">
        <v>87</v>
      </c>
      <c r="AV368" s="14" t="s">
        <v>87</v>
      </c>
      <c r="AW368" s="14" t="s">
        <v>37</v>
      </c>
      <c r="AX368" s="14" t="s">
        <v>77</v>
      </c>
      <c r="AY368" s="221" t="s">
        <v>132</v>
      </c>
    </row>
    <row r="369" spans="1:65" s="14" customFormat="1" ht="11.25">
      <c r="B369" s="211"/>
      <c r="C369" s="212"/>
      <c r="D369" s="194" t="s">
        <v>145</v>
      </c>
      <c r="E369" s="213" t="s">
        <v>19</v>
      </c>
      <c r="F369" s="214" t="s">
        <v>506</v>
      </c>
      <c r="G369" s="212"/>
      <c r="H369" s="215">
        <v>48.396000000000001</v>
      </c>
      <c r="I369" s="216"/>
      <c r="J369" s="212"/>
      <c r="K369" s="212"/>
      <c r="L369" s="217"/>
      <c r="M369" s="218"/>
      <c r="N369" s="219"/>
      <c r="O369" s="219"/>
      <c r="P369" s="219"/>
      <c r="Q369" s="219"/>
      <c r="R369" s="219"/>
      <c r="S369" s="219"/>
      <c r="T369" s="220"/>
      <c r="AT369" s="221" t="s">
        <v>145</v>
      </c>
      <c r="AU369" s="221" t="s">
        <v>87</v>
      </c>
      <c r="AV369" s="14" t="s">
        <v>87</v>
      </c>
      <c r="AW369" s="14" t="s">
        <v>37</v>
      </c>
      <c r="AX369" s="14" t="s">
        <v>77</v>
      </c>
      <c r="AY369" s="221" t="s">
        <v>132</v>
      </c>
    </row>
    <row r="370" spans="1:65" s="15" customFormat="1" ht="11.25">
      <c r="B370" s="222"/>
      <c r="C370" s="223"/>
      <c r="D370" s="194" t="s">
        <v>145</v>
      </c>
      <c r="E370" s="224" t="s">
        <v>19</v>
      </c>
      <c r="F370" s="225" t="s">
        <v>151</v>
      </c>
      <c r="G370" s="223"/>
      <c r="H370" s="226">
        <v>82.896000000000001</v>
      </c>
      <c r="I370" s="227"/>
      <c r="J370" s="223"/>
      <c r="K370" s="223"/>
      <c r="L370" s="228"/>
      <c r="M370" s="229"/>
      <c r="N370" s="230"/>
      <c r="O370" s="230"/>
      <c r="P370" s="230"/>
      <c r="Q370" s="230"/>
      <c r="R370" s="230"/>
      <c r="S370" s="230"/>
      <c r="T370" s="231"/>
      <c r="AT370" s="232" t="s">
        <v>145</v>
      </c>
      <c r="AU370" s="232" t="s">
        <v>87</v>
      </c>
      <c r="AV370" s="15" t="s">
        <v>139</v>
      </c>
      <c r="AW370" s="15" t="s">
        <v>37</v>
      </c>
      <c r="AX370" s="15" t="s">
        <v>85</v>
      </c>
      <c r="AY370" s="232" t="s">
        <v>132</v>
      </c>
    </row>
    <row r="371" spans="1:65" s="2" customFormat="1" ht="24.2" customHeight="1">
      <c r="A371" s="37"/>
      <c r="B371" s="38"/>
      <c r="C371" s="181" t="s">
        <v>507</v>
      </c>
      <c r="D371" s="181" t="s">
        <v>134</v>
      </c>
      <c r="E371" s="182" t="s">
        <v>508</v>
      </c>
      <c r="F371" s="183" t="s">
        <v>509</v>
      </c>
      <c r="G371" s="184" t="s">
        <v>231</v>
      </c>
      <c r="H371" s="185">
        <v>1113.1079999999999</v>
      </c>
      <c r="I371" s="186"/>
      <c r="J371" s="187">
        <f>ROUND(I371*H371,2)</f>
        <v>0</v>
      </c>
      <c r="K371" s="183" t="s">
        <v>138</v>
      </c>
      <c r="L371" s="42"/>
      <c r="M371" s="188" t="s">
        <v>19</v>
      </c>
      <c r="N371" s="189" t="s">
        <v>48</v>
      </c>
      <c r="O371" s="67"/>
      <c r="P371" s="190">
        <f>O371*H371</f>
        <v>0</v>
      </c>
      <c r="Q371" s="190">
        <v>0</v>
      </c>
      <c r="R371" s="190">
        <f>Q371*H371</f>
        <v>0</v>
      </c>
      <c r="S371" s="190">
        <v>0</v>
      </c>
      <c r="T371" s="191">
        <f>S371*H371</f>
        <v>0</v>
      </c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R371" s="192" t="s">
        <v>139</v>
      </c>
      <c r="AT371" s="192" t="s">
        <v>134</v>
      </c>
      <c r="AU371" s="192" t="s">
        <v>87</v>
      </c>
      <c r="AY371" s="20" t="s">
        <v>132</v>
      </c>
      <c r="BE371" s="193">
        <f>IF(N371="základní",J371,0)</f>
        <v>0</v>
      </c>
      <c r="BF371" s="193">
        <f>IF(N371="snížená",J371,0)</f>
        <v>0</v>
      </c>
      <c r="BG371" s="193">
        <f>IF(N371="zákl. přenesená",J371,0)</f>
        <v>0</v>
      </c>
      <c r="BH371" s="193">
        <f>IF(N371="sníž. přenesená",J371,0)</f>
        <v>0</v>
      </c>
      <c r="BI371" s="193">
        <f>IF(N371="nulová",J371,0)</f>
        <v>0</v>
      </c>
      <c r="BJ371" s="20" t="s">
        <v>85</v>
      </c>
      <c r="BK371" s="193">
        <f>ROUND(I371*H371,2)</f>
        <v>0</v>
      </c>
      <c r="BL371" s="20" t="s">
        <v>139</v>
      </c>
      <c r="BM371" s="192" t="s">
        <v>510</v>
      </c>
    </row>
    <row r="372" spans="1:65" s="2" customFormat="1" ht="19.5">
      <c r="A372" s="37"/>
      <c r="B372" s="38"/>
      <c r="C372" s="39"/>
      <c r="D372" s="194" t="s">
        <v>141</v>
      </c>
      <c r="E372" s="39"/>
      <c r="F372" s="195" t="s">
        <v>511</v>
      </c>
      <c r="G372" s="39"/>
      <c r="H372" s="39"/>
      <c r="I372" s="196"/>
      <c r="J372" s="39"/>
      <c r="K372" s="39"/>
      <c r="L372" s="42"/>
      <c r="M372" s="197"/>
      <c r="N372" s="198"/>
      <c r="O372" s="67"/>
      <c r="P372" s="67"/>
      <c r="Q372" s="67"/>
      <c r="R372" s="67"/>
      <c r="S372" s="67"/>
      <c r="T372" s="68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T372" s="20" t="s">
        <v>141</v>
      </c>
      <c r="AU372" s="20" t="s">
        <v>87</v>
      </c>
    </row>
    <row r="373" spans="1:65" s="2" customFormat="1" ht="11.25">
      <c r="A373" s="37"/>
      <c r="B373" s="38"/>
      <c r="C373" s="39"/>
      <c r="D373" s="199" t="s">
        <v>143</v>
      </c>
      <c r="E373" s="39"/>
      <c r="F373" s="200" t="s">
        <v>512</v>
      </c>
      <c r="G373" s="39"/>
      <c r="H373" s="39"/>
      <c r="I373" s="196"/>
      <c r="J373" s="39"/>
      <c r="K373" s="39"/>
      <c r="L373" s="42"/>
      <c r="M373" s="197"/>
      <c r="N373" s="198"/>
      <c r="O373" s="67"/>
      <c r="P373" s="67"/>
      <c r="Q373" s="67"/>
      <c r="R373" s="67"/>
      <c r="S373" s="67"/>
      <c r="T373" s="68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T373" s="20" t="s">
        <v>143</v>
      </c>
      <c r="AU373" s="20" t="s">
        <v>87</v>
      </c>
    </row>
    <row r="374" spans="1:65" s="13" customFormat="1" ht="11.25">
      <c r="B374" s="201"/>
      <c r="C374" s="202"/>
      <c r="D374" s="194" t="s">
        <v>145</v>
      </c>
      <c r="E374" s="203" t="s">
        <v>19</v>
      </c>
      <c r="F374" s="204" t="s">
        <v>513</v>
      </c>
      <c r="G374" s="202"/>
      <c r="H374" s="203" t="s">
        <v>19</v>
      </c>
      <c r="I374" s="205"/>
      <c r="J374" s="202"/>
      <c r="K374" s="202"/>
      <c r="L374" s="206"/>
      <c r="M374" s="207"/>
      <c r="N374" s="208"/>
      <c r="O374" s="208"/>
      <c r="P374" s="208"/>
      <c r="Q374" s="208"/>
      <c r="R374" s="208"/>
      <c r="S374" s="208"/>
      <c r="T374" s="209"/>
      <c r="AT374" s="210" t="s">
        <v>145</v>
      </c>
      <c r="AU374" s="210" t="s">
        <v>87</v>
      </c>
      <c r="AV374" s="13" t="s">
        <v>85</v>
      </c>
      <c r="AW374" s="13" t="s">
        <v>37</v>
      </c>
      <c r="AX374" s="13" t="s">
        <v>77</v>
      </c>
      <c r="AY374" s="210" t="s">
        <v>132</v>
      </c>
    </row>
    <row r="375" spans="1:65" s="13" customFormat="1" ht="11.25">
      <c r="B375" s="201"/>
      <c r="C375" s="202"/>
      <c r="D375" s="194" t="s">
        <v>145</v>
      </c>
      <c r="E375" s="203" t="s">
        <v>19</v>
      </c>
      <c r="F375" s="204" t="s">
        <v>514</v>
      </c>
      <c r="G375" s="202"/>
      <c r="H375" s="203" t="s">
        <v>19</v>
      </c>
      <c r="I375" s="205"/>
      <c r="J375" s="202"/>
      <c r="K375" s="202"/>
      <c r="L375" s="206"/>
      <c r="M375" s="207"/>
      <c r="N375" s="208"/>
      <c r="O375" s="208"/>
      <c r="P375" s="208"/>
      <c r="Q375" s="208"/>
      <c r="R375" s="208"/>
      <c r="S375" s="208"/>
      <c r="T375" s="209"/>
      <c r="AT375" s="210" t="s">
        <v>145</v>
      </c>
      <c r="AU375" s="210" t="s">
        <v>87</v>
      </c>
      <c r="AV375" s="13" t="s">
        <v>85</v>
      </c>
      <c r="AW375" s="13" t="s">
        <v>37</v>
      </c>
      <c r="AX375" s="13" t="s">
        <v>77</v>
      </c>
      <c r="AY375" s="210" t="s">
        <v>132</v>
      </c>
    </row>
    <row r="376" spans="1:65" s="14" customFormat="1" ht="11.25">
      <c r="B376" s="211"/>
      <c r="C376" s="212"/>
      <c r="D376" s="194" t="s">
        <v>145</v>
      </c>
      <c r="E376" s="213" t="s">
        <v>19</v>
      </c>
      <c r="F376" s="214" t="s">
        <v>515</v>
      </c>
      <c r="G376" s="212"/>
      <c r="H376" s="215">
        <v>1113.1079999999999</v>
      </c>
      <c r="I376" s="216"/>
      <c r="J376" s="212"/>
      <c r="K376" s="212"/>
      <c r="L376" s="217"/>
      <c r="M376" s="218"/>
      <c r="N376" s="219"/>
      <c r="O376" s="219"/>
      <c r="P376" s="219"/>
      <c r="Q376" s="219"/>
      <c r="R376" s="219"/>
      <c r="S376" s="219"/>
      <c r="T376" s="220"/>
      <c r="AT376" s="221" t="s">
        <v>145</v>
      </c>
      <c r="AU376" s="221" t="s">
        <v>87</v>
      </c>
      <c r="AV376" s="14" t="s">
        <v>87</v>
      </c>
      <c r="AW376" s="14" t="s">
        <v>37</v>
      </c>
      <c r="AX376" s="14" t="s">
        <v>85</v>
      </c>
      <c r="AY376" s="221" t="s">
        <v>132</v>
      </c>
    </row>
    <row r="377" spans="1:65" s="2" customFormat="1" ht="21.75" customHeight="1">
      <c r="A377" s="37"/>
      <c r="B377" s="38"/>
      <c r="C377" s="181" t="s">
        <v>516</v>
      </c>
      <c r="D377" s="181" t="s">
        <v>134</v>
      </c>
      <c r="E377" s="182" t="s">
        <v>517</v>
      </c>
      <c r="F377" s="183" t="s">
        <v>518</v>
      </c>
      <c r="G377" s="184" t="s">
        <v>231</v>
      </c>
      <c r="H377" s="185">
        <v>28.192</v>
      </c>
      <c r="I377" s="186"/>
      <c r="J377" s="187">
        <f>ROUND(I377*H377,2)</f>
        <v>0</v>
      </c>
      <c r="K377" s="183" t="s">
        <v>138</v>
      </c>
      <c r="L377" s="42"/>
      <c r="M377" s="188" t="s">
        <v>19</v>
      </c>
      <c r="N377" s="189" t="s">
        <v>48</v>
      </c>
      <c r="O377" s="67"/>
      <c r="P377" s="190">
        <f>O377*H377</f>
        <v>0</v>
      </c>
      <c r="Q377" s="190">
        <v>0</v>
      </c>
      <c r="R377" s="190">
        <f>Q377*H377</f>
        <v>0</v>
      </c>
      <c r="S377" s="190">
        <v>0</v>
      </c>
      <c r="T377" s="191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192" t="s">
        <v>139</v>
      </c>
      <c r="AT377" s="192" t="s">
        <v>134</v>
      </c>
      <c r="AU377" s="192" t="s">
        <v>87</v>
      </c>
      <c r="AY377" s="20" t="s">
        <v>132</v>
      </c>
      <c r="BE377" s="193">
        <f>IF(N377="základní",J377,0)</f>
        <v>0</v>
      </c>
      <c r="BF377" s="193">
        <f>IF(N377="snížená",J377,0)</f>
        <v>0</v>
      </c>
      <c r="BG377" s="193">
        <f>IF(N377="zákl. přenesená",J377,0)</f>
        <v>0</v>
      </c>
      <c r="BH377" s="193">
        <f>IF(N377="sníž. přenesená",J377,0)</f>
        <v>0</v>
      </c>
      <c r="BI377" s="193">
        <f>IF(N377="nulová",J377,0)</f>
        <v>0</v>
      </c>
      <c r="BJ377" s="20" t="s">
        <v>85</v>
      </c>
      <c r="BK377" s="193">
        <f>ROUND(I377*H377,2)</f>
        <v>0</v>
      </c>
      <c r="BL377" s="20" t="s">
        <v>139</v>
      </c>
      <c r="BM377" s="192" t="s">
        <v>519</v>
      </c>
    </row>
    <row r="378" spans="1:65" s="2" customFormat="1" ht="19.5">
      <c r="A378" s="37"/>
      <c r="B378" s="38"/>
      <c r="C378" s="39"/>
      <c r="D378" s="194" t="s">
        <v>141</v>
      </c>
      <c r="E378" s="39"/>
      <c r="F378" s="195" t="s">
        <v>520</v>
      </c>
      <c r="G378" s="39"/>
      <c r="H378" s="39"/>
      <c r="I378" s="196"/>
      <c r="J378" s="39"/>
      <c r="K378" s="39"/>
      <c r="L378" s="42"/>
      <c r="M378" s="197"/>
      <c r="N378" s="198"/>
      <c r="O378" s="67"/>
      <c r="P378" s="67"/>
      <c r="Q378" s="67"/>
      <c r="R378" s="67"/>
      <c r="S378" s="67"/>
      <c r="T378" s="68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T378" s="20" t="s">
        <v>141</v>
      </c>
      <c r="AU378" s="20" t="s">
        <v>87</v>
      </c>
    </row>
    <row r="379" spans="1:65" s="2" customFormat="1" ht="11.25">
      <c r="A379" s="37"/>
      <c r="B379" s="38"/>
      <c r="C379" s="39"/>
      <c r="D379" s="199" t="s">
        <v>143</v>
      </c>
      <c r="E379" s="39"/>
      <c r="F379" s="200" t="s">
        <v>521</v>
      </c>
      <c r="G379" s="39"/>
      <c r="H379" s="39"/>
      <c r="I379" s="196"/>
      <c r="J379" s="39"/>
      <c r="K379" s="39"/>
      <c r="L379" s="42"/>
      <c r="M379" s="197"/>
      <c r="N379" s="198"/>
      <c r="O379" s="67"/>
      <c r="P379" s="67"/>
      <c r="Q379" s="67"/>
      <c r="R379" s="67"/>
      <c r="S379" s="67"/>
      <c r="T379" s="68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T379" s="20" t="s">
        <v>143</v>
      </c>
      <c r="AU379" s="20" t="s">
        <v>87</v>
      </c>
    </row>
    <row r="380" spans="1:65" s="13" customFormat="1" ht="22.5">
      <c r="B380" s="201"/>
      <c r="C380" s="202"/>
      <c r="D380" s="194" t="s">
        <v>145</v>
      </c>
      <c r="E380" s="203" t="s">
        <v>19</v>
      </c>
      <c r="F380" s="204" t="s">
        <v>522</v>
      </c>
      <c r="G380" s="202"/>
      <c r="H380" s="203" t="s">
        <v>19</v>
      </c>
      <c r="I380" s="205"/>
      <c r="J380" s="202"/>
      <c r="K380" s="202"/>
      <c r="L380" s="206"/>
      <c r="M380" s="207"/>
      <c r="N380" s="208"/>
      <c r="O380" s="208"/>
      <c r="P380" s="208"/>
      <c r="Q380" s="208"/>
      <c r="R380" s="208"/>
      <c r="S380" s="208"/>
      <c r="T380" s="209"/>
      <c r="AT380" s="210" t="s">
        <v>145</v>
      </c>
      <c r="AU380" s="210" t="s">
        <v>87</v>
      </c>
      <c r="AV380" s="13" t="s">
        <v>85</v>
      </c>
      <c r="AW380" s="13" t="s">
        <v>37</v>
      </c>
      <c r="AX380" s="13" t="s">
        <v>77</v>
      </c>
      <c r="AY380" s="210" t="s">
        <v>132</v>
      </c>
    </row>
    <row r="381" spans="1:65" s="14" customFormat="1" ht="11.25">
      <c r="B381" s="211"/>
      <c r="C381" s="212"/>
      <c r="D381" s="194" t="s">
        <v>145</v>
      </c>
      <c r="E381" s="213" t="s">
        <v>19</v>
      </c>
      <c r="F381" s="214" t="s">
        <v>523</v>
      </c>
      <c r="G381" s="212"/>
      <c r="H381" s="215">
        <v>3.3279999999999998</v>
      </c>
      <c r="I381" s="216"/>
      <c r="J381" s="212"/>
      <c r="K381" s="212"/>
      <c r="L381" s="217"/>
      <c r="M381" s="218"/>
      <c r="N381" s="219"/>
      <c r="O381" s="219"/>
      <c r="P381" s="219"/>
      <c r="Q381" s="219"/>
      <c r="R381" s="219"/>
      <c r="S381" s="219"/>
      <c r="T381" s="220"/>
      <c r="AT381" s="221" t="s">
        <v>145</v>
      </c>
      <c r="AU381" s="221" t="s">
        <v>87</v>
      </c>
      <c r="AV381" s="14" t="s">
        <v>87</v>
      </c>
      <c r="AW381" s="14" t="s">
        <v>37</v>
      </c>
      <c r="AX381" s="14" t="s">
        <v>77</v>
      </c>
      <c r="AY381" s="221" t="s">
        <v>132</v>
      </c>
    </row>
    <row r="382" spans="1:65" s="14" customFormat="1" ht="11.25">
      <c r="B382" s="211"/>
      <c r="C382" s="212"/>
      <c r="D382" s="194" t="s">
        <v>145</v>
      </c>
      <c r="E382" s="213" t="s">
        <v>19</v>
      </c>
      <c r="F382" s="214" t="s">
        <v>524</v>
      </c>
      <c r="G382" s="212"/>
      <c r="H382" s="215">
        <v>23.687999999999999</v>
      </c>
      <c r="I382" s="216"/>
      <c r="J382" s="212"/>
      <c r="K382" s="212"/>
      <c r="L382" s="217"/>
      <c r="M382" s="218"/>
      <c r="N382" s="219"/>
      <c r="O382" s="219"/>
      <c r="P382" s="219"/>
      <c r="Q382" s="219"/>
      <c r="R382" s="219"/>
      <c r="S382" s="219"/>
      <c r="T382" s="220"/>
      <c r="AT382" s="221" t="s">
        <v>145</v>
      </c>
      <c r="AU382" s="221" t="s">
        <v>87</v>
      </c>
      <c r="AV382" s="14" t="s">
        <v>87</v>
      </c>
      <c r="AW382" s="14" t="s">
        <v>37</v>
      </c>
      <c r="AX382" s="14" t="s">
        <v>77</v>
      </c>
      <c r="AY382" s="221" t="s">
        <v>132</v>
      </c>
    </row>
    <row r="383" spans="1:65" s="14" customFormat="1" ht="33.75">
      <c r="B383" s="211"/>
      <c r="C383" s="212"/>
      <c r="D383" s="194" t="s">
        <v>145</v>
      </c>
      <c r="E383" s="213" t="s">
        <v>19</v>
      </c>
      <c r="F383" s="214" t="s">
        <v>525</v>
      </c>
      <c r="G383" s="212"/>
      <c r="H383" s="215">
        <v>1.1759999999999999</v>
      </c>
      <c r="I383" s="216"/>
      <c r="J383" s="212"/>
      <c r="K383" s="212"/>
      <c r="L383" s="217"/>
      <c r="M383" s="218"/>
      <c r="N383" s="219"/>
      <c r="O383" s="219"/>
      <c r="P383" s="219"/>
      <c r="Q383" s="219"/>
      <c r="R383" s="219"/>
      <c r="S383" s="219"/>
      <c r="T383" s="220"/>
      <c r="AT383" s="221" t="s">
        <v>145</v>
      </c>
      <c r="AU383" s="221" t="s">
        <v>87</v>
      </c>
      <c r="AV383" s="14" t="s">
        <v>87</v>
      </c>
      <c r="AW383" s="14" t="s">
        <v>37</v>
      </c>
      <c r="AX383" s="14" t="s">
        <v>77</v>
      </c>
      <c r="AY383" s="221" t="s">
        <v>132</v>
      </c>
    </row>
    <row r="384" spans="1:65" s="15" customFormat="1" ht="11.25">
      <c r="B384" s="222"/>
      <c r="C384" s="223"/>
      <c r="D384" s="194" t="s">
        <v>145</v>
      </c>
      <c r="E384" s="224" t="s">
        <v>19</v>
      </c>
      <c r="F384" s="225" t="s">
        <v>151</v>
      </c>
      <c r="G384" s="223"/>
      <c r="H384" s="226">
        <v>28.192</v>
      </c>
      <c r="I384" s="227"/>
      <c r="J384" s="223"/>
      <c r="K384" s="223"/>
      <c r="L384" s="228"/>
      <c r="M384" s="229"/>
      <c r="N384" s="230"/>
      <c r="O384" s="230"/>
      <c r="P384" s="230"/>
      <c r="Q384" s="230"/>
      <c r="R384" s="230"/>
      <c r="S384" s="230"/>
      <c r="T384" s="231"/>
      <c r="AT384" s="232" t="s">
        <v>145</v>
      </c>
      <c r="AU384" s="232" t="s">
        <v>87</v>
      </c>
      <c r="AV384" s="15" t="s">
        <v>139</v>
      </c>
      <c r="AW384" s="15" t="s">
        <v>37</v>
      </c>
      <c r="AX384" s="15" t="s">
        <v>85</v>
      </c>
      <c r="AY384" s="232" t="s">
        <v>132</v>
      </c>
    </row>
    <row r="385" spans="1:65" s="2" customFormat="1" ht="24.2" customHeight="1">
      <c r="A385" s="37"/>
      <c r="B385" s="38"/>
      <c r="C385" s="181" t="s">
        <v>526</v>
      </c>
      <c r="D385" s="181" t="s">
        <v>134</v>
      </c>
      <c r="E385" s="182" t="s">
        <v>527</v>
      </c>
      <c r="F385" s="183" t="s">
        <v>528</v>
      </c>
      <c r="G385" s="184" t="s">
        <v>231</v>
      </c>
      <c r="H385" s="185">
        <v>110.941</v>
      </c>
      <c r="I385" s="186"/>
      <c r="J385" s="187">
        <f>ROUND(I385*H385,2)</f>
        <v>0</v>
      </c>
      <c r="K385" s="183" t="s">
        <v>138</v>
      </c>
      <c r="L385" s="42"/>
      <c r="M385" s="188" t="s">
        <v>19</v>
      </c>
      <c r="N385" s="189" t="s">
        <v>48</v>
      </c>
      <c r="O385" s="67"/>
      <c r="P385" s="190">
        <f>O385*H385</f>
        <v>0</v>
      </c>
      <c r="Q385" s="190">
        <v>0</v>
      </c>
      <c r="R385" s="190">
        <f>Q385*H385</f>
        <v>0</v>
      </c>
      <c r="S385" s="190">
        <v>0</v>
      </c>
      <c r="T385" s="191">
        <f>S385*H385</f>
        <v>0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192" t="s">
        <v>139</v>
      </c>
      <c r="AT385" s="192" t="s">
        <v>134</v>
      </c>
      <c r="AU385" s="192" t="s">
        <v>87</v>
      </c>
      <c r="AY385" s="20" t="s">
        <v>132</v>
      </c>
      <c r="BE385" s="193">
        <f>IF(N385="základní",J385,0)</f>
        <v>0</v>
      </c>
      <c r="BF385" s="193">
        <f>IF(N385="snížená",J385,0)</f>
        <v>0</v>
      </c>
      <c r="BG385" s="193">
        <f>IF(N385="zákl. přenesená",J385,0)</f>
        <v>0</v>
      </c>
      <c r="BH385" s="193">
        <f>IF(N385="sníž. přenesená",J385,0)</f>
        <v>0</v>
      </c>
      <c r="BI385" s="193">
        <f>IF(N385="nulová",J385,0)</f>
        <v>0</v>
      </c>
      <c r="BJ385" s="20" t="s">
        <v>85</v>
      </c>
      <c r="BK385" s="193">
        <f>ROUND(I385*H385,2)</f>
        <v>0</v>
      </c>
      <c r="BL385" s="20" t="s">
        <v>139</v>
      </c>
      <c r="BM385" s="192" t="s">
        <v>529</v>
      </c>
    </row>
    <row r="386" spans="1:65" s="2" customFormat="1" ht="11.25">
      <c r="A386" s="37"/>
      <c r="B386" s="38"/>
      <c r="C386" s="39"/>
      <c r="D386" s="194" t="s">
        <v>141</v>
      </c>
      <c r="E386" s="39"/>
      <c r="F386" s="195" t="s">
        <v>530</v>
      </c>
      <c r="G386" s="39"/>
      <c r="H386" s="39"/>
      <c r="I386" s="196"/>
      <c r="J386" s="39"/>
      <c r="K386" s="39"/>
      <c r="L386" s="42"/>
      <c r="M386" s="197"/>
      <c r="N386" s="198"/>
      <c r="O386" s="67"/>
      <c r="P386" s="67"/>
      <c r="Q386" s="67"/>
      <c r="R386" s="67"/>
      <c r="S386" s="67"/>
      <c r="T386" s="68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T386" s="20" t="s">
        <v>141</v>
      </c>
      <c r="AU386" s="20" t="s">
        <v>87</v>
      </c>
    </row>
    <row r="387" spans="1:65" s="2" customFormat="1" ht="11.25">
      <c r="A387" s="37"/>
      <c r="B387" s="38"/>
      <c r="C387" s="39"/>
      <c r="D387" s="199" t="s">
        <v>143</v>
      </c>
      <c r="E387" s="39"/>
      <c r="F387" s="200" t="s">
        <v>531</v>
      </c>
      <c r="G387" s="39"/>
      <c r="H387" s="39"/>
      <c r="I387" s="196"/>
      <c r="J387" s="39"/>
      <c r="K387" s="39"/>
      <c r="L387" s="42"/>
      <c r="M387" s="197"/>
      <c r="N387" s="198"/>
      <c r="O387" s="67"/>
      <c r="P387" s="67"/>
      <c r="Q387" s="67"/>
      <c r="R387" s="67"/>
      <c r="S387" s="67"/>
      <c r="T387" s="68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T387" s="20" t="s">
        <v>143</v>
      </c>
      <c r="AU387" s="20" t="s">
        <v>87</v>
      </c>
    </row>
    <row r="388" spans="1:65" s="2" customFormat="1" ht="44.25" customHeight="1">
      <c r="A388" s="37"/>
      <c r="B388" s="38"/>
      <c r="C388" s="181" t="s">
        <v>532</v>
      </c>
      <c r="D388" s="181" t="s">
        <v>134</v>
      </c>
      <c r="E388" s="182" t="s">
        <v>533</v>
      </c>
      <c r="F388" s="183" t="s">
        <v>534</v>
      </c>
      <c r="G388" s="184" t="s">
        <v>231</v>
      </c>
      <c r="H388" s="185">
        <v>48.396000000000001</v>
      </c>
      <c r="I388" s="186"/>
      <c r="J388" s="187">
        <f>ROUND(I388*H388,2)</f>
        <v>0</v>
      </c>
      <c r="K388" s="183" t="s">
        <v>138</v>
      </c>
      <c r="L388" s="42"/>
      <c r="M388" s="188" t="s">
        <v>19</v>
      </c>
      <c r="N388" s="189" t="s">
        <v>48</v>
      </c>
      <c r="O388" s="67"/>
      <c r="P388" s="190">
        <f>O388*H388</f>
        <v>0</v>
      </c>
      <c r="Q388" s="190">
        <v>0</v>
      </c>
      <c r="R388" s="190">
        <f>Q388*H388</f>
        <v>0</v>
      </c>
      <c r="S388" s="190">
        <v>0</v>
      </c>
      <c r="T388" s="191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192" t="s">
        <v>139</v>
      </c>
      <c r="AT388" s="192" t="s">
        <v>134</v>
      </c>
      <c r="AU388" s="192" t="s">
        <v>87</v>
      </c>
      <c r="AY388" s="20" t="s">
        <v>132</v>
      </c>
      <c r="BE388" s="193">
        <f>IF(N388="základní",J388,0)</f>
        <v>0</v>
      </c>
      <c r="BF388" s="193">
        <f>IF(N388="snížená",J388,0)</f>
        <v>0</v>
      </c>
      <c r="BG388" s="193">
        <f>IF(N388="zákl. přenesená",J388,0)</f>
        <v>0</v>
      </c>
      <c r="BH388" s="193">
        <f>IF(N388="sníž. přenesená",J388,0)</f>
        <v>0</v>
      </c>
      <c r="BI388" s="193">
        <f>IF(N388="nulová",J388,0)</f>
        <v>0</v>
      </c>
      <c r="BJ388" s="20" t="s">
        <v>85</v>
      </c>
      <c r="BK388" s="193">
        <f>ROUND(I388*H388,2)</f>
        <v>0</v>
      </c>
      <c r="BL388" s="20" t="s">
        <v>139</v>
      </c>
      <c r="BM388" s="192" t="s">
        <v>535</v>
      </c>
    </row>
    <row r="389" spans="1:65" s="2" customFormat="1" ht="29.25">
      <c r="A389" s="37"/>
      <c r="B389" s="38"/>
      <c r="C389" s="39"/>
      <c r="D389" s="194" t="s">
        <v>141</v>
      </c>
      <c r="E389" s="39"/>
      <c r="F389" s="195" t="s">
        <v>233</v>
      </c>
      <c r="G389" s="39"/>
      <c r="H389" s="39"/>
      <c r="I389" s="196"/>
      <c r="J389" s="39"/>
      <c r="K389" s="39"/>
      <c r="L389" s="42"/>
      <c r="M389" s="197"/>
      <c r="N389" s="198"/>
      <c r="O389" s="67"/>
      <c r="P389" s="67"/>
      <c r="Q389" s="67"/>
      <c r="R389" s="67"/>
      <c r="S389" s="67"/>
      <c r="T389" s="68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T389" s="20" t="s">
        <v>141</v>
      </c>
      <c r="AU389" s="20" t="s">
        <v>87</v>
      </c>
    </row>
    <row r="390" spans="1:65" s="2" customFormat="1" ht="11.25">
      <c r="A390" s="37"/>
      <c r="B390" s="38"/>
      <c r="C390" s="39"/>
      <c r="D390" s="199" t="s">
        <v>143</v>
      </c>
      <c r="E390" s="39"/>
      <c r="F390" s="200" t="s">
        <v>536</v>
      </c>
      <c r="G390" s="39"/>
      <c r="H390" s="39"/>
      <c r="I390" s="196"/>
      <c r="J390" s="39"/>
      <c r="K390" s="39"/>
      <c r="L390" s="42"/>
      <c r="M390" s="197"/>
      <c r="N390" s="198"/>
      <c r="O390" s="67"/>
      <c r="P390" s="67"/>
      <c r="Q390" s="67"/>
      <c r="R390" s="67"/>
      <c r="S390" s="67"/>
      <c r="T390" s="68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T390" s="20" t="s">
        <v>143</v>
      </c>
      <c r="AU390" s="20" t="s">
        <v>87</v>
      </c>
    </row>
    <row r="391" spans="1:65" s="14" customFormat="1" ht="11.25">
      <c r="B391" s="211"/>
      <c r="C391" s="212"/>
      <c r="D391" s="194" t="s">
        <v>145</v>
      </c>
      <c r="E391" s="213" t="s">
        <v>19</v>
      </c>
      <c r="F391" s="214" t="s">
        <v>506</v>
      </c>
      <c r="G391" s="212"/>
      <c r="H391" s="215">
        <v>48.396000000000001</v>
      </c>
      <c r="I391" s="216"/>
      <c r="J391" s="212"/>
      <c r="K391" s="212"/>
      <c r="L391" s="217"/>
      <c r="M391" s="218"/>
      <c r="N391" s="219"/>
      <c r="O391" s="219"/>
      <c r="P391" s="219"/>
      <c r="Q391" s="219"/>
      <c r="R391" s="219"/>
      <c r="S391" s="219"/>
      <c r="T391" s="220"/>
      <c r="AT391" s="221" t="s">
        <v>145</v>
      </c>
      <c r="AU391" s="221" t="s">
        <v>87</v>
      </c>
      <c r="AV391" s="14" t="s">
        <v>87</v>
      </c>
      <c r="AW391" s="14" t="s">
        <v>37</v>
      </c>
      <c r="AX391" s="14" t="s">
        <v>85</v>
      </c>
      <c r="AY391" s="221" t="s">
        <v>132</v>
      </c>
    </row>
    <row r="392" spans="1:65" s="12" customFormat="1" ht="22.9" customHeight="1">
      <c r="B392" s="165"/>
      <c r="C392" s="166"/>
      <c r="D392" s="167" t="s">
        <v>76</v>
      </c>
      <c r="E392" s="179" t="s">
        <v>537</v>
      </c>
      <c r="F392" s="179" t="s">
        <v>538</v>
      </c>
      <c r="G392" s="166"/>
      <c r="H392" s="166"/>
      <c r="I392" s="169"/>
      <c r="J392" s="180">
        <f>BK392</f>
        <v>0</v>
      </c>
      <c r="K392" s="166"/>
      <c r="L392" s="171"/>
      <c r="M392" s="172"/>
      <c r="N392" s="173"/>
      <c r="O392" s="173"/>
      <c r="P392" s="174">
        <f>SUM(P393:P395)</f>
        <v>0</v>
      </c>
      <c r="Q392" s="173"/>
      <c r="R392" s="174">
        <f>SUM(R393:R395)</f>
        <v>0</v>
      </c>
      <c r="S392" s="173"/>
      <c r="T392" s="175">
        <f>SUM(T393:T395)</f>
        <v>0</v>
      </c>
      <c r="AR392" s="176" t="s">
        <v>85</v>
      </c>
      <c r="AT392" s="177" t="s">
        <v>76</v>
      </c>
      <c r="AU392" s="177" t="s">
        <v>85</v>
      </c>
      <c r="AY392" s="176" t="s">
        <v>132</v>
      </c>
      <c r="BK392" s="178">
        <f>SUM(BK393:BK395)</f>
        <v>0</v>
      </c>
    </row>
    <row r="393" spans="1:65" s="2" customFormat="1" ht="24.2" customHeight="1">
      <c r="A393" s="37"/>
      <c r="B393" s="38"/>
      <c r="C393" s="181" t="s">
        <v>539</v>
      </c>
      <c r="D393" s="181" t="s">
        <v>134</v>
      </c>
      <c r="E393" s="182" t="s">
        <v>540</v>
      </c>
      <c r="F393" s="183" t="s">
        <v>541</v>
      </c>
      <c r="G393" s="184" t="s">
        <v>231</v>
      </c>
      <c r="H393" s="185">
        <v>161.107</v>
      </c>
      <c r="I393" s="186"/>
      <c r="J393" s="187">
        <f>ROUND(I393*H393,2)</f>
        <v>0</v>
      </c>
      <c r="K393" s="183" t="s">
        <v>138</v>
      </c>
      <c r="L393" s="42"/>
      <c r="M393" s="188" t="s">
        <v>19</v>
      </c>
      <c r="N393" s="189" t="s">
        <v>48</v>
      </c>
      <c r="O393" s="67"/>
      <c r="P393" s="190">
        <f>O393*H393</f>
        <v>0</v>
      </c>
      <c r="Q393" s="190">
        <v>0</v>
      </c>
      <c r="R393" s="190">
        <f>Q393*H393</f>
        <v>0</v>
      </c>
      <c r="S393" s="190">
        <v>0</v>
      </c>
      <c r="T393" s="191">
        <f>S393*H393</f>
        <v>0</v>
      </c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R393" s="192" t="s">
        <v>139</v>
      </c>
      <c r="AT393" s="192" t="s">
        <v>134</v>
      </c>
      <c r="AU393" s="192" t="s">
        <v>87</v>
      </c>
      <c r="AY393" s="20" t="s">
        <v>132</v>
      </c>
      <c r="BE393" s="193">
        <f>IF(N393="základní",J393,0)</f>
        <v>0</v>
      </c>
      <c r="BF393" s="193">
        <f>IF(N393="snížená",J393,0)</f>
        <v>0</v>
      </c>
      <c r="BG393" s="193">
        <f>IF(N393="zákl. přenesená",J393,0)</f>
        <v>0</v>
      </c>
      <c r="BH393" s="193">
        <f>IF(N393="sníž. přenesená",J393,0)</f>
        <v>0</v>
      </c>
      <c r="BI393" s="193">
        <f>IF(N393="nulová",J393,0)</f>
        <v>0</v>
      </c>
      <c r="BJ393" s="20" t="s">
        <v>85</v>
      </c>
      <c r="BK393" s="193">
        <f>ROUND(I393*H393,2)</f>
        <v>0</v>
      </c>
      <c r="BL393" s="20" t="s">
        <v>139</v>
      </c>
      <c r="BM393" s="192" t="s">
        <v>542</v>
      </c>
    </row>
    <row r="394" spans="1:65" s="2" customFormat="1" ht="19.5">
      <c r="A394" s="37"/>
      <c r="B394" s="38"/>
      <c r="C394" s="39"/>
      <c r="D394" s="194" t="s">
        <v>141</v>
      </c>
      <c r="E394" s="39"/>
      <c r="F394" s="195" t="s">
        <v>543</v>
      </c>
      <c r="G394" s="39"/>
      <c r="H394" s="39"/>
      <c r="I394" s="196"/>
      <c r="J394" s="39"/>
      <c r="K394" s="39"/>
      <c r="L394" s="42"/>
      <c r="M394" s="197"/>
      <c r="N394" s="198"/>
      <c r="O394" s="67"/>
      <c r="P394" s="67"/>
      <c r="Q394" s="67"/>
      <c r="R394" s="67"/>
      <c r="S394" s="67"/>
      <c r="T394" s="68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T394" s="20" t="s">
        <v>141</v>
      </c>
      <c r="AU394" s="20" t="s">
        <v>87</v>
      </c>
    </row>
    <row r="395" spans="1:65" s="2" customFormat="1" ht="11.25">
      <c r="A395" s="37"/>
      <c r="B395" s="38"/>
      <c r="C395" s="39"/>
      <c r="D395" s="199" t="s">
        <v>143</v>
      </c>
      <c r="E395" s="39"/>
      <c r="F395" s="200" t="s">
        <v>544</v>
      </c>
      <c r="G395" s="39"/>
      <c r="H395" s="39"/>
      <c r="I395" s="196"/>
      <c r="J395" s="39"/>
      <c r="K395" s="39"/>
      <c r="L395" s="42"/>
      <c r="M395" s="197"/>
      <c r="N395" s="198"/>
      <c r="O395" s="67"/>
      <c r="P395" s="67"/>
      <c r="Q395" s="67"/>
      <c r="R395" s="67"/>
      <c r="S395" s="67"/>
      <c r="T395" s="68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T395" s="20" t="s">
        <v>143</v>
      </c>
      <c r="AU395" s="20" t="s">
        <v>87</v>
      </c>
    </row>
    <row r="396" spans="1:65" s="12" customFormat="1" ht="25.9" customHeight="1">
      <c r="B396" s="165"/>
      <c r="C396" s="166"/>
      <c r="D396" s="167" t="s">
        <v>76</v>
      </c>
      <c r="E396" s="168" t="s">
        <v>545</v>
      </c>
      <c r="F396" s="168" t="s">
        <v>546</v>
      </c>
      <c r="G396" s="166"/>
      <c r="H396" s="166"/>
      <c r="I396" s="169"/>
      <c r="J396" s="170">
        <f>BK396</f>
        <v>0</v>
      </c>
      <c r="K396" s="166"/>
      <c r="L396" s="171"/>
      <c r="M396" s="172"/>
      <c r="N396" s="173"/>
      <c r="O396" s="173"/>
      <c r="P396" s="174">
        <f>P397</f>
        <v>0</v>
      </c>
      <c r="Q396" s="173"/>
      <c r="R396" s="174">
        <f>R397</f>
        <v>0</v>
      </c>
      <c r="S396" s="173"/>
      <c r="T396" s="175">
        <f>T397</f>
        <v>0</v>
      </c>
      <c r="AR396" s="176" t="s">
        <v>139</v>
      </c>
      <c r="AT396" s="177" t="s">
        <v>76</v>
      </c>
      <c r="AU396" s="177" t="s">
        <v>77</v>
      </c>
      <c r="AY396" s="176" t="s">
        <v>132</v>
      </c>
      <c r="BK396" s="178">
        <f>BK397</f>
        <v>0</v>
      </c>
    </row>
    <row r="397" spans="1:65" s="12" customFormat="1" ht="22.9" customHeight="1">
      <c r="B397" s="165"/>
      <c r="C397" s="166"/>
      <c r="D397" s="167" t="s">
        <v>76</v>
      </c>
      <c r="E397" s="179" t="s">
        <v>547</v>
      </c>
      <c r="F397" s="179" t="s">
        <v>546</v>
      </c>
      <c r="G397" s="166"/>
      <c r="H397" s="166"/>
      <c r="I397" s="169"/>
      <c r="J397" s="180">
        <f>BK397</f>
        <v>0</v>
      </c>
      <c r="K397" s="166"/>
      <c r="L397" s="171"/>
      <c r="M397" s="172"/>
      <c r="N397" s="173"/>
      <c r="O397" s="173"/>
      <c r="P397" s="174">
        <f>SUM(P398:P406)</f>
        <v>0</v>
      </c>
      <c r="Q397" s="173"/>
      <c r="R397" s="174">
        <f>SUM(R398:R406)</f>
        <v>0</v>
      </c>
      <c r="S397" s="173"/>
      <c r="T397" s="175">
        <f>SUM(T398:T406)</f>
        <v>0</v>
      </c>
      <c r="AR397" s="176" t="s">
        <v>139</v>
      </c>
      <c r="AT397" s="177" t="s">
        <v>76</v>
      </c>
      <c r="AU397" s="177" t="s">
        <v>85</v>
      </c>
      <c r="AY397" s="176" t="s">
        <v>132</v>
      </c>
      <c r="BK397" s="178">
        <f>SUM(BK398:BK406)</f>
        <v>0</v>
      </c>
    </row>
    <row r="398" spans="1:65" s="2" customFormat="1" ht="21.75" customHeight="1">
      <c r="A398" s="37"/>
      <c r="B398" s="38"/>
      <c r="C398" s="181" t="s">
        <v>548</v>
      </c>
      <c r="D398" s="181" t="s">
        <v>134</v>
      </c>
      <c r="E398" s="182" t="s">
        <v>549</v>
      </c>
      <c r="F398" s="183" t="s">
        <v>550</v>
      </c>
      <c r="G398" s="184" t="s">
        <v>137</v>
      </c>
      <c r="H398" s="185">
        <v>200</v>
      </c>
      <c r="I398" s="186"/>
      <c r="J398" s="187">
        <f>ROUND(I398*H398,2)</f>
        <v>0</v>
      </c>
      <c r="K398" s="183" t="s">
        <v>319</v>
      </c>
      <c r="L398" s="42"/>
      <c r="M398" s="188" t="s">
        <v>19</v>
      </c>
      <c r="N398" s="189" t="s">
        <v>48</v>
      </c>
      <c r="O398" s="67"/>
      <c r="P398" s="190">
        <f>O398*H398</f>
        <v>0</v>
      </c>
      <c r="Q398" s="190">
        <v>0</v>
      </c>
      <c r="R398" s="190">
        <f>Q398*H398</f>
        <v>0</v>
      </c>
      <c r="S398" s="190">
        <v>0</v>
      </c>
      <c r="T398" s="191">
        <f>S398*H398</f>
        <v>0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R398" s="192" t="s">
        <v>551</v>
      </c>
      <c r="AT398" s="192" t="s">
        <v>134</v>
      </c>
      <c r="AU398" s="192" t="s">
        <v>87</v>
      </c>
      <c r="AY398" s="20" t="s">
        <v>132</v>
      </c>
      <c r="BE398" s="193">
        <f>IF(N398="základní",J398,0)</f>
        <v>0</v>
      </c>
      <c r="BF398" s="193">
        <f>IF(N398="snížená",J398,0)</f>
        <v>0</v>
      </c>
      <c r="BG398" s="193">
        <f>IF(N398="zákl. přenesená",J398,0)</f>
        <v>0</v>
      </c>
      <c r="BH398" s="193">
        <f>IF(N398="sníž. přenesená",J398,0)</f>
        <v>0</v>
      </c>
      <c r="BI398" s="193">
        <f>IF(N398="nulová",J398,0)</f>
        <v>0</v>
      </c>
      <c r="BJ398" s="20" t="s">
        <v>85</v>
      </c>
      <c r="BK398" s="193">
        <f>ROUND(I398*H398,2)</f>
        <v>0</v>
      </c>
      <c r="BL398" s="20" t="s">
        <v>551</v>
      </c>
      <c r="BM398" s="192" t="s">
        <v>552</v>
      </c>
    </row>
    <row r="399" spans="1:65" s="2" customFormat="1" ht="11.25">
      <c r="A399" s="37"/>
      <c r="B399" s="38"/>
      <c r="C399" s="39"/>
      <c r="D399" s="194" t="s">
        <v>141</v>
      </c>
      <c r="E399" s="39"/>
      <c r="F399" s="195" t="s">
        <v>550</v>
      </c>
      <c r="G399" s="39"/>
      <c r="H399" s="39"/>
      <c r="I399" s="196"/>
      <c r="J399" s="39"/>
      <c r="K399" s="39"/>
      <c r="L399" s="42"/>
      <c r="M399" s="197"/>
      <c r="N399" s="198"/>
      <c r="O399" s="67"/>
      <c r="P399" s="67"/>
      <c r="Q399" s="67"/>
      <c r="R399" s="67"/>
      <c r="S399" s="67"/>
      <c r="T399" s="68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T399" s="20" t="s">
        <v>141</v>
      </c>
      <c r="AU399" s="20" t="s">
        <v>87</v>
      </c>
    </row>
    <row r="400" spans="1:65" s="13" customFormat="1" ht="11.25">
      <c r="B400" s="201"/>
      <c r="C400" s="202"/>
      <c r="D400" s="194" t="s">
        <v>145</v>
      </c>
      <c r="E400" s="203" t="s">
        <v>19</v>
      </c>
      <c r="F400" s="204" t="s">
        <v>553</v>
      </c>
      <c r="G400" s="202"/>
      <c r="H400" s="203" t="s">
        <v>19</v>
      </c>
      <c r="I400" s="205"/>
      <c r="J400" s="202"/>
      <c r="K400" s="202"/>
      <c r="L400" s="206"/>
      <c r="M400" s="207"/>
      <c r="N400" s="208"/>
      <c r="O400" s="208"/>
      <c r="P400" s="208"/>
      <c r="Q400" s="208"/>
      <c r="R400" s="208"/>
      <c r="S400" s="208"/>
      <c r="T400" s="209"/>
      <c r="AT400" s="210" t="s">
        <v>145</v>
      </c>
      <c r="AU400" s="210" t="s">
        <v>87</v>
      </c>
      <c r="AV400" s="13" t="s">
        <v>85</v>
      </c>
      <c r="AW400" s="13" t="s">
        <v>37</v>
      </c>
      <c r="AX400" s="13" t="s">
        <v>77</v>
      </c>
      <c r="AY400" s="210" t="s">
        <v>132</v>
      </c>
    </row>
    <row r="401" spans="1:65" s="14" customFormat="1" ht="11.25">
      <c r="B401" s="211"/>
      <c r="C401" s="212"/>
      <c r="D401" s="194" t="s">
        <v>145</v>
      </c>
      <c r="E401" s="213" t="s">
        <v>19</v>
      </c>
      <c r="F401" s="214" t="s">
        <v>554</v>
      </c>
      <c r="G401" s="212"/>
      <c r="H401" s="215">
        <v>200</v>
      </c>
      <c r="I401" s="216"/>
      <c r="J401" s="212"/>
      <c r="K401" s="212"/>
      <c r="L401" s="217"/>
      <c r="M401" s="218"/>
      <c r="N401" s="219"/>
      <c r="O401" s="219"/>
      <c r="P401" s="219"/>
      <c r="Q401" s="219"/>
      <c r="R401" s="219"/>
      <c r="S401" s="219"/>
      <c r="T401" s="220"/>
      <c r="AT401" s="221" t="s">
        <v>145</v>
      </c>
      <c r="AU401" s="221" t="s">
        <v>87</v>
      </c>
      <c r="AV401" s="14" t="s">
        <v>87</v>
      </c>
      <c r="AW401" s="14" t="s">
        <v>37</v>
      </c>
      <c r="AX401" s="14" t="s">
        <v>85</v>
      </c>
      <c r="AY401" s="221" t="s">
        <v>132</v>
      </c>
    </row>
    <row r="402" spans="1:65" s="2" customFormat="1" ht="24.2" customHeight="1">
      <c r="A402" s="37"/>
      <c r="B402" s="38"/>
      <c r="C402" s="181" t="s">
        <v>555</v>
      </c>
      <c r="D402" s="181" t="s">
        <v>134</v>
      </c>
      <c r="E402" s="182" t="s">
        <v>556</v>
      </c>
      <c r="F402" s="183" t="s">
        <v>557</v>
      </c>
      <c r="G402" s="184" t="s">
        <v>137</v>
      </c>
      <c r="H402" s="185">
        <v>165</v>
      </c>
      <c r="I402" s="186"/>
      <c r="J402" s="187">
        <f>ROUND(I402*H402,2)</f>
        <v>0</v>
      </c>
      <c r="K402" s="183" t="s">
        <v>319</v>
      </c>
      <c r="L402" s="42"/>
      <c r="M402" s="188" t="s">
        <v>19</v>
      </c>
      <c r="N402" s="189" t="s">
        <v>48</v>
      </c>
      <c r="O402" s="67"/>
      <c r="P402" s="190">
        <f>O402*H402</f>
        <v>0</v>
      </c>
      <c r="Q402" s="190">
        <v>0</v>
      </c>
      <c r="R402" s="190">
        <f>Q402*H402</f>
        <v>0</v>
      </c>
      <c r="S402" s="190">
        <v>0</v>
      </c>
      <c r="T402" s="191">
        <f>S402*H402</f>
        <v>0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192" t="s">
        <v>551</v>
      </c>
      <c r="AT402" s="192" t="s">
        <v>134</v>
      </c>
      <c r="AU402" s="192" t="s">
        <v>87</v>
      </c>
      <c r="AY402" s="20" t="s">
        <v>132</v>
      </c>
      <c r="BE402" s="193">
        <f>IF(N402="základní",J402,0)</f>
        <v>0</v>
      </c>
      <c r="BF402" s="193">
        <f>IF(N402="snížená",J402,0)</f>
        <v>0</v>
      </c>
      <c r="BG402" s="193">
        <f>IF(N402="zákl. přenesená",J402,0)</f>
        <v>0</v>
      </c>
      <c r="BH402" s="193">
        <f>IF(N402="sníž. přenesená",J402,0)</f>
        <v>0</v>
      </c>
      <c r="BI402" s="193">
        <f>IF(N402="nulová",J402,0)</f>
        <v>0</v>
      </c>
      <c r="BJ402" s="20" t="s">
        <v>85</v>
      </c>
      <c r="BK402" s="193">
        <f>ROUND(I402*H402,2)</f>
        <v>0</v>
      </c>
      <c r="BL402" s="20" t="s">
        <v>551</v>
      </c>
      <c r="BM402" s="192" t="s">
        <v>558</v>
      </c>
    </row>
    <row r="403" spans="1:65" s="2" customFormat="1" ht="11.25">
      <c r="A403" s="37"/>
      <c r="B403" s="38"/>
      <c r="C403" s="39"/>
      <c r="D403" s="194" t="s">
        <v>141</v>
      </c>
      <c r="E403" s="39"/>
      <c r="F403" s="195" t="s">
        <v>557</v>
      </c>
      <c r="G403" s="39"/>
      <c r="H403" s="39"/>
      <c r="I403" s="196"/>
      <c r="J403" s="39"/>
      <c r="K403" s="39"/>
      <c r="L403" s="42"/>
      <c r="M403" s="197"/>
      <c r="N403" s="198"/>
      <c r="O403" s="67"/>
      <c r="P403" s="67"/>
      <c r="Q403" s="67"/>
      <c r="R403" s="67"/>
      <c r="S403" s="67"/>
      <c r="T403" s="68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T403" s="20" t="s">
        <v>141</v>
      </c>
      <c r="AU403" s="20" t="s">
        <v>87</v>
      </c>
    </row>
    <row r="404" spans="1:65" s="2" customFormat="1" ht="39">
      <c r="A404" s="37"/>
      <c r="B404" s="38"/>
      <c r="C404" s="39"/>
      <c r="D404" s="194" t="s">
        <v>305</v>
      </c>
      <c r="E404" s="39"/>
      <c r="F404" s="254" t="s">
        <v>559</v>
      </c>
      <c r="G404" s="39"/>
      <c r="H404" s="39"/>
      <c r="I404" s="196"/>
      <c r="J404" s="39"/>
      <c r="K404" s="39"/>
      <c r="L404" s="42"/>
      <c r="M404" s="197"/>
      <c r="N404" s="198"/>
      <c r="O404" s="67"/>
      <c r="P404" s="67"/>
      <c r="Q404" s="67"/>
      <c r="R404" s="67"/>
      <c r="S404" s="67"/>
      <c r="T404" s="68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T404" s="20" t="s">
        <v>305</v>
      </c>
      <c r="AU404" s="20" t="s">
        <v>87</v>
      </c>
    </row>
    <row r="405" spans="1:65" s="13" customFormat="1" ht="11.25">
      <c r="B405" s="201"/>
      <c r="C405" s="202"/>
      <c r="D405" s="194" t="s">
        <v>145</v>
      </c>
      <c r="E405" s="203" t="s">
        <v>19</v>
      </c>
      <c r="F405" s="204" t="s">
        <v>560</v>
      </c>
      <c r="G405" s="202"/>
      <c r="H405" s="203" t="s">
        <v>19</v>
      </c>
      <c r="I405" s="205"/>
      <c r="J405" s="202"/>
      <c r="K405" s="202"/>
      <c r="L405" s="206"/>
      <c r="M405" s="207"/>
      <c r="N405" s="208"/>
      <c r="O405" s="208"/>
      <c r="P405" s="208"/>
      <c r="Q405" s="208"/>
      <c r="R405" s="208"/>
      <c r="S405" s="208"/>
      <c r="T405" s="209"/>
      <c r="AT405" s="210" t="s">
        <v>145</v>
      </c>
      <c r="AU405" s="210" t="s">
        <v>87</v>
      </c>
      <c r="AV405" s="13" t="s">
        <v>85</v>
      </c>
      <c r="AW405" s="13" t="s">
        <v>37</v>
      </c>
      <c r="AX405" s="13" t="s">
        <v>77</v>
      </c>
      <c r="AY405" s="210" t="s">
        <v>132</v>
      </c>
    </row>
    <row r="406" spans="1:65" s="14" customFormat="1" ht="11.25">
      <c r="B406" s="211"/>
      <c r="C406" s="212"/>
      <c r="D406" s="194" t="s">
        <v>145</v>
      </c>
      <c r="E406" s="213" t="s">
        <v>19</v>
      </c>
      <c r="F406" s="214" t="s">
        <v>561</v>
      </c>
      <c r="G406" s="212"/>
      <c r="H406" s="215">
        <v>165</v>
      </c>
      <c r="I406" s="216"/>
      <c r="J406" s="212"/>
      <c r="K406" s="212"/>
      <c r="L406" s="217"/>
      <c r="M406" s="255"/>
      <c r="N406" s="256"/>
      <c r="O406" s="256"/>
      <c r="P406" s="256"/>
      <c r="Q406" s="256"/>
      <c r="R406" s="256"/>
      <c r="S406" s="256"/>
      <c r="T406" s="257"/>
      <c r="AT406" s="221" t="s">
        <v>145</v>
      </c>
      <c r="AU406" s="221" t="s">
        <v>87</v>
      </c>
      <c r="AV406" s="14" t="s">
        <v>87</v>
      </c>
      <c r="AW406" s="14" t="s">
        <v>37</v>
      </c>
      <c r="AX406" s="14" t="s">
        <v>85</v>
      </c>
      <c r="AY406" s="221" t="s">
        <v>132</v>
      </c>
    </row>
    <row r="407" spans="1:65" s="2" customFormat="1" ht="6.95" customHeight="1">
      <c r="A407" s="37"/>
      <c r="B407" s="50"/>
      <c r="C407" s="51"/>
      <c r="D407" s="51"/>
      <c r="E407" s="51"/>
      <c r="F407" s="51"/>
      <c r="G407" s="51"/>
      <c r="H407" s="51"/>
      <c r="I407" s="51"/>
      <c r="J407" s="51"/>
      <c r="K407" s="51"/>
      <c r="L407" s="42"/>
      <c r="M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</row>
  </sheetData>
  <sheetProtection algorithmName="SHA-512" hashValue="ZfMIO6kuyIPJyg02K32P1/m5zfNr6vkah+GOwjo4G5NHXfhpBaT8NKpxcDCXnJ2705EaVL7WiSSkAbZM5P6GBQ==" saltValue="D1iycRmQ3FsVRIHNuhyeefSpljKrKzoGKQhUHePKyrgpW6cpkHPaQK4j4g506XOe0rwsVltYojmCzdcgEoHBkQ==" spinCount="100000" sheet="1" objects="1" scenarios="1" formatColumns="0" formatRows="0" autoFilter="0"/>
  <autoFilter ref="C88:K406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4" r:id="rId1"/>
    <hyperlink ref="F103" r:id="rId2"/>
    <hyperlink ref="F121" r:id="rId3"/>
    <hyperlink ref="F126" r:id="rId4"/>
    <hyperlink ref="F131" r:id="rId5"/>
    <hyperlink ref="F136" r:id="rId6"/>
    <hyperlink ref="F143" r:id="rId7"/>
    <hyperlink ref="F154" r:id="rId8"/>
    <hyperlink ref="F160" r:id="rId9"/>
    <hyperlink ref="F169" r:id="rId10"/>
    <hyperlink ref="F174" r:id="rId11"/>
    <hyperlink ref="F183" r:id="rId12"/>
    <hyperlink ref="F192" r:id="rId13"/>
    <hyperlink ref="F201" r:id="rId14"/>
    <hyperlink ref="F208" r:id="rId15"/>
    <hyperlink ref="F216" r:id="rId16"/>
    <hyperlink ref="F222" r:id="rId17"/>
    <hyperlink ref="F236" r:id="rId18"/>
    <hyperlink ref="F261" r:id="rId19"/>
    <hyperlink ref="F275" r:id="rId20"/>
    <hyperlink ref="F284" r:id="rId21"/>
    <hyperlink ref="F293" r:id="rId22"/>
    <hyperlink ref="F321" r:id="rId23"/>
    <hyperlink ref="F326" r:id="rId24"/>
    <hyperlink ref="F337" r:id="rId25"/>
    <hyperlink ref="F356" r:id="rId26"/>
    <hyperlink ref="F361" r:id="rId27"/>
    <hyperlink ref="F367" r:id="rId28"/>
    <hyperlink ref="F373" r:id="rId29"/>
    <hyperlink ref="F379" r:id="rId30"/>
    <hyperlink ref="F387" r:id="rId31"/>
    <hyperlink ref="F390" r:id="rId32"/>
    <hyperlink ref="F395" r:id="rId3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18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AT2" s="20" t="s">
        <v>90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87</v>
      </c>
    </row>
    <row r="4" spans="1:46" s="1" customFormat="1" ht="24.95" customHeight="1">
      <c r="B4" s="23"/>
      <c r="D4" s="113" t="s">
        <v>100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4" t="str">
        <f>'Rekapitulace stavby'!K6</f>
        <v>Tábor, ZŠ Zborovská - Návrh vegetačních úprav</v>
      </c>
      <c r="F7" s="395"/>
      <c r="G7" s="395"/>
      <c r="H7" s="395"/>
      <c r="L7" s="23"/>
    </row>
    <row r="8" spans="1:46" s="2" customFormat="1" ht="12" customHeight="1">
      <c r="A8" s="37"/>
      <c r="B8" s="42"/>
      <c r="C8" s="37"/>
      <c r="D8" s="115" t="s">
        <v>101</v>
      </c>
      <c r="E8" s="37"/>
      <c r="F8" s="37"/>
      <c r="G8" s="37"/>
      <c r="H8" s="37"/>
      <c r="I8" s="37"/>
      <c r="J8" s="37"/>
      <c r="K8" s="37"/>
      <c r="L8" s="116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6" t="s">
        <v>562</v>
      </c>
      <c r="F9" s="397"/>
      <c r="G9" s="397"/>
      <c r="H9" s="397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15" t="s">
        <v>18</v>
      </c>
      <c r="E11" s="37"/>
      <c r="F11" s="106" t="s">
        <v>19</v>
      </c>
      <c r="G11" s="37"/>
      <c r="H11" s="37"/>
      <c r="I11" s="115" t="s">
        <v>20</v>
      </c>
      <c r="J11" s="106" t="s">
        <v>19</v>
      </c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15" t="s">
        <v>21</v>
      </c>
      <c r="E12" s="37"/>
      <c r="F12" s="106" t="s">
        <v>22</v>
      </c>
      <c r="G12" s="37"/>
      <c r="H12" s="37"/>
      <c r="I12" s="115" t="s">
        <v>23</v>
      </c>
      <c r="J12" s="117" t="str">
        <f>'Rekapitulace stavby'!AN8</f>
        <v>16. 1. 2025</v>
      </c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25</v>
      </c>
      <c r="E14" s="37"/>
      <c r="F14" s="37"/>
      <c r="G14" s="37"/>
      <c r="H14" s="37"/>
      <c r="I14" s="115" t="s">
        <v>26</v>
      </c>
      <c r="J14" s="106" t="s">
        <v>27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06" t="s">
        <v>28</v>
      </c>
      <c r="F15" s="37"/>
      <c r="G15" s="37"/>
      <c r="H15" s="37"/>
      <c r="I15" s="115" t="s">
        <v>29</v>
      </c>
      <c r="J15" s="106" t="s">
        <v>30</v>
      </c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15" t="s">
        <v>31</v>
      </c>
      <c r="E17" s="37"/>
      <c r="F17" s="37"/>
      <c r="G17" s="37"/>
      <c r="H17" s="37"/>
      <c r="I17" s="115" t="s">
        <v>26</v>
      </c>
      <c r="J17" s="33" t="str">
        <f>'Rekapitulace stavby'!AN13</f>
        <v>Vyplň údaj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8" t="str">
        <f>'Rekapitulace stavby'!E14</f>
        <v>Vyplň údaj</v>
      </c>
      <c r="F18" s="399"/>
      <c r="G18" s="399"/>
      <c r="H18" s="399"/>
      <c r="I18" s="115" t="s">
        <v>29</v>
      </c>
      <c r="J18" s="33" t="str">
        <f>'Rekapitulace stavby'!AN14</f>
        <v>Vyplň údaj</v>
      </c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15" t="s">
        <v>33</v>
      </c>
      <c r="E20" s="37"/>
      <c r="F20" s="37"/>
      <c r="G20" s="37"/>
      <c r="H20" s="37"/>
      <c r="I20" s="115" t="s">
        <v>26</v>
      </c>
      <c r="J20" s="106" t="s">
        <v>34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06" t="s">
        <v>35</v>
      </c>
      <c r="F21" s="37"/>
      <c r="G21" s="37"/>
      <c r="H21" s="37"/>
      <c r="I21" s="115" t="s">
        <v>29</v>
      </c>
      <c r="J21" s="106" t="s">
        <v>36</v>
      </c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15" t="s">
        <v>38</v>
      </c>
      <c r="E23" s="37"/>
      <c r="F23" s="37"/>
      <c r="G23" s="37"/>
      <c r="H23" s="37"/>
      <c r="I23" s="115" t="s">
        <v>26</v>
      </c>
      <c r="J23" s="106" t="s">
        <v>39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06" t="s">
        <v>40</v>
      </c>
      <c r="F24" s="37"/>
      <c r="G24" s="37"/>
      <c r="H24" s="37"/>
      <c r="I24" s="115" t="s">
        <v>29</v>
      </c>
      <c r="J24" s="106" t="s">
        <v>19</v>
      </c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15" t="s">
        <v>41</v>
      </c>
      <c r="E26" s="37"/>
      <c r="F26" s="37"/>
      <c r="G26" s="37"/>
      <c r="H26" s="37"/>
      <c r="I26" s="37"/>
      <c r="J26" s="37"/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8"/>
      <c r="B27" s="119"/>
      <c r="C27" s="118"/>
      <c r="D27" s="118"/>
      <c r="E27" s="400" t="s">
        <v>19</v>
      </c>
      <c r="F27" s="400"/>
      <c r="G27" s="400"/>
      <c r="H27" s="400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21"/>
      <c r="E29" s="121"/>
      <c r="F29" s="121"/>
      <c r="G29" s="121"/>
      <c r="H29" s="121"/>
      <c r="I29" s="121"/>
      <c r="J29" s="121"/>
      <c r="K29" s="121"/>
      <c r="L29" s="11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22" t="s">
        <v>43</v>
      </c>
      <c r="E30" s="37"/>
      <c r="F30" s="37"/>
      <c r="G30" s="37"/>
      <c r="H30" s="37"/>
      <c r="I30" s="37"/>
      <c r="J30" s="123">
        <f>ROUND(J88, 2)</f>
        <v>0</v>
      </c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24" t="s">
        <v>45</v>
      </c>
      <c r="G32" s="37"/>
      <c r="H32" s="37"/>
      <c r="I32" s="124" t="s">
        <v>44</v>
      </c>
      <c r="J32" s="124" t="s">
        <v>46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25" t="s">
        <v>47</v>
      </c>
      <c r="E33" s="115" t="s">
        <v>48</v>
      </c>
      <c r="F33" s="126">
        <f>ROUND((SUM(BE88:BE317)),  2)</f>
        <v>0</v>
      </c>
      <c r="G33" s="37"/>
      <c r="H33" s="37"/>
      <c r="I33" s="127">
        <v>0.21</v>
      </c>
      <c r="J33" s="126">
        <f>ROUND(((SUM(BE88:BE317))*I33),  2)</f>
        <v>0</v>
      </c>
      <c r="K33" s="37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15" t="s">
        <v>49</v>
      </c>
      <c r="F34" s="126">
        <f>ROUND((SUM(BF88:BF317)),  2)</f>
        <v>0</v>
      </c>
      <c r="G34" s="37"/>
      <c r="H34" s="37"/>
      <c r="I34" s="127">
        <v>0.12</v>
      </c>
      <c r="J34" s="126">
        <f>ROUND(((SUM(BF88:BF317))*I34),  2)</f>
        <v>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15" t="s">
        <v>50</v>
      </c>
      <c r="F35" s="126">
        <f>ROUND((SUM(BG88:BG317)),  2)</f>
        <v>0</v>
      </c>
      <c r="G35" s="37"/>
      <c r="H35" s="37"/>
      <c r="I35" s="127">
        <v>0.21</v>
      </c>
      <c r="J35" s="126">
        <f>0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15" t="s">
        <v>51</v>
      </c>
      <c r="F36" s="126">
        <f>ROUND((SUM(BH88:BH317)),  2)</f>
        <v>0</v>
      </c>
      <c r="G36" s="37"/>
      <c r="H36" s="37"/>
      <c r="I36" s="127">
        <v>0.12</v>
      </c>
      <c r="J36" s="126">
        <f>0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52</v>
      </c>
      <c r="F37" s="126">
        <f>ROUND((SUM(BI88:BI317)),  2)</f>
        <v>0</v>
      </c>
      <c r="G37" s="37"/>
      <c r="H37" s="37"/>
      <c r="I37" s="127">
        <v>0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8"/>
      <c r="D39" s="129" t="s">
        <v>53</v>
      </c>
      <c r="E39" s="130"/>
      <c r="F39" s="130"/>
      <c r="G39" s="131" t="s">
        <v>54</v>
      </c>
      <c r="H39" s="132" t="s">
        <v>55</v>
      </c>
      <c r="I39" s="130"/>
      <c r="J39" s="133">
        <f>SUM(J30:J37)</f>
        <v>0</v>
      </c>
      <c r="K39" s="134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103</v>
      </c>
      <c r="D45" s="39"/>
      <c r="E45" s="39"/>
      <c r="F45" s="39"/>
      <c r="G45" s="39"/>
      <c r="H45" s="39"/>
      <c r="I45" s="39"/>
      <c r="J45" s="39"/>
      <c r="K45" s="39"/>
      <c r="L45" s="116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401" t="str">
        <f>E7</f>
        <v>Tábor, ZŠ Zborovská - Návrh vegetačních úprav</v>
      </c>
      <c r="F48" s="402"/>
      <c r="G48" s="402"/>
      <c r="H48" s="402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101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0" t="str">
        <f>E9</f>
        <v>002 - Vegetační úpravy</v>
      </c>
      <c r="F50" s="403"/>
      <c r="G50" s="403"/>
      <c r="H50" s="403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1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k.ú. Tábor; parc.č. 1502/459</v>
      </c>
      <c r="G52" s="39"/>
      <c r="H52" s="39"/>
      <c r="I52" s="32" t="s">
        <v>23</v>
      </c>
      <c r="J52" s="62" t="str">
        <f>IF(J12="","",J12)</f>
        <v>16. 1. 2025</v>
      </c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MĚSTO TÁBOR</v>
      </c>
      <c r="G54" s="39"/>
      <c r="H54" s="39"/>
      <c r="I54" s="32" t="s">
        <v>33</v>
      </c>
      <c r="J54" s="35" t="str">
        <f>E21</f>
        <v>Ing. Pavel Hofman - Landeco atelier</v>
      </c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Pavel Vochozka</v>
      </c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9" t="s">
        <v>104</v>
      </c>
      <c r="D57" s="140"/>
      <c r="E57" s="140"/>
      <c r="F57" s="140"/>
      <c r="G57" s="140"/>
      <c r="H57" s="140"/>
      <c r="I57" s="140"/>
      <c r="J57" s="141" t="s">
        <v>105</v>
      </c>
      <c r="K57" s="140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42" t="s">
        <v>75</v>
      </c>
      <c r="D59" s="39"/>
      <c r="E59" s="39"/>
      <c r="F59" s="39"/>
      <c r="G59" s="39"/>
      <c r="H59" s="39"/>
      <c r="I59" s="39"/>
      <c r="J59" s="80">
        <f>J88</f>
        <v>0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106</v>
      </c>
    </row>
    <row r="60" spans="1:47" s="9" customFormat="1" ht="24.95" customHeight="1">
      <c r="B60" s="143"/>
      <c r="C60" s="144"/>
      <c r="D60" s="145" t="s">
        <v>107</v>
      </c>
      <c r="E60" s="146"/>
      <c r="F60" s="146"/>
      <c r="G60" s="146"/>
      <c r="H60" s="146"/>
      <c r="I60" s="146"/>
      <c r="J60" s="147">
        <f>J89</f>
        <v>0</v>
      </c>
      <c r="K60" s="144"/>
      <c r="L60" s="148"/>
    </row>
    <row r="61" spans="1:47" s="10" customFormat="1" ht="19.899999999999999" customHeight="1">
      <c r="B61" s="149"/>
      <c r="C61" s="100"/>
      <c r="D61" s="150" t="s">
        <v>108</v>
      </c>
      <c r="E61" s="151"/>
      <c r="F61" s="151"/>
      <c r="G61" s="151"/>
      <c r="H61" s="151"/>
      <c r="I61" s="151"/>
      <c r="J61" s="152">
        <f>J90</f>
        <v>0</v>
      </c>
      <c r="K61" s="100"/>
      <c r="L61" s="153"/>
    </row>
    <row r="62" spans="1:47" s="10" customFormat="1" ht="19.899999999999999" customHeight="1">
      <c r="B62" s="149"/>
      <c r="C62" s="100"/>
      <c r="D62" s="150" t="s">
        <v>109</v>
      </c>
      <c r="E62" s="151"/>
      <c r="F62" s="151"/>
      <c r="G62" s="151"/>
      <c r="H62" s="151"/>
      <c r="I62" s="151"/>
      <c r="J62" s="152">
        <f>J240</f>
        <v>0</v>
      </c>
      <c r="K62" s="100"/>
      <c r="L62" s="153"/>
    </row>
    <row r="63" spans="1:47" s="10" customFormat="1" ht="19.899999999999999" customHeight="1">
      <c r="B63" s="149"/>
      <c r="C63" s="100"/>
      <c r="D63" s="150" t="s">
        <v>111</v>
      </c>
      <c r="E63" s="151"/>
      <c r="F63" s="151"/>
      <c r="G63" s="151"/>
      <c r="H63" s="151"/>
      <c r="I63" s="151"/>
      <c r="J63" s="152">
        <f>J251</f>
        <v>0</v>
      </c>
      <c r="K63" s="100"/>
      <c r="L63" s="153"/>
    </row>
    <row r="64" spans="1:47" s="10" customFormat="1" ht="19.899999999999999" customHeight="1">
      <c r="B64" s="149"/>
      <c r="C64" s="100"/>
      <c r="D64" s="150" t="s">
        <v>112</v>
      </c>
      <c r="E64" s="151"/>
      <c r="F64" s="151"/>
      <c r="G64" s="151"/>
      <c r="H64" s="151"/>
      <c r="I64" s="151"/>
      <c r="J64" s="152">
        <f>J257</f>
        <v>0</v>
      </c>
      <c r="K64" s="100"/>
      <c r="L64" s="153"/>
    </row>
    <row r="65" spans="1:31" s="10" customFormat="1" ht="19.899999999999999" customHeight="1">
      <c r="B65" s="149"/>
      <c r="C65" s="100"/>
      <c r="D65" s="150" t="s">
        <v>114</v>
      </c>
      <c r="E65" s="151"/>
      <c r="F65" s="151"/>
      <c r="G65" s="151"/>
      <c r="H65" s="151"/>
      <c r="I65" s="151"/>
      <c r="J65" s="152">
        <f>J306</f>
        <v>0</v>
      </c>
      <c r="K65" s="100"/>
      <c r="L65" s="153"/>
    </row>
    <row r="66" spans="1:31" s="10" customFormat="1" ht="19.899999999999999" customHeight="1">
      <c r="B66" s="149"/>
      <c r="C66" s="100"/>
      <c r="D66" s="150" t="s">
        <v>563</v>
      </c>
      <c r="E66" s="151"/>
      <c r="F66" s="151"/>
      <c r="G66" s="151"/>
      <c r="H66" s="151"/>
      <c r="I66" s="151"/>
      <c r="J66" s="152">
        <f>J310</f>
        <v>0</v>
      </c>
      <c r="K66" s="100"/>
      <c r="L66" s="153"/>
    </row>
    <row r="67" spans="1:31" s="10" customFormat="1" ht="14.85" customHeight="1">
      <c r="B67" s="149"/>
      <c r="C67" s="100"/>
      <c r="D67" s="150" t="s">
        <v>564</v>
      </c>
      <c r="E67" s="151"/>
      <c r="F67" s="151"/>
      <c r="G67" s="151"/>
      <c r="H67" s="151"/>
      <c r="I67" s="151"/>
      <c r="J67" s="152">
        <f>J311</f>
        <v>0</v>
      </c>
      <c r="K67" s="100"/>
      <c r="L67" s="153"/>
    </row>
    <row r="68" spans="1:31" s="9" customFormat="1" ht="24.95" customHeight="1">
      <c r="B68" s="143"/>
      <c r="C68" s="144"/>
      <c r="D68" s="145" t="s">
        <v>115</v>
      </c>
      <c r="E68" s="146"/>
      <c r="F68" s="146"/>
      <c r="G68" s="146"/>
      <c r="H68" s="146"/>
      <c r="I68" s="146"/>
      <c r="J68" s="147">
        <f>J314</f>
        <v>0</v>
      </c>
      <c r="K68" s="144"/>
      <c r="L68" s="148"/>
    </row>
    <row r="69" spans="1:31" s="2" customFormat="1" ht="21.75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16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6.95" customHeight="1">
      <c r="A70" s="37"/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116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4" spans="1:31" s="2" customFormat="1" ht="6.95" customHeight="1">
      <c r="A74" s="37"/>
      <c r="B74" s="52"/>
      <c r="C74" s="53"/>
      <c r="D74" s="53"/>
      <c r="E74" s="53"/>
      <c r="F74" s="53"/>
      <c r="G74" s="53"/>
      <c r="H74" s="53"/>
      <c r="I74" s="53"/>
      <c r="J74" s="53"/>
      <c r="K74" s="53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24.95" customHeight="1">
      <c r="A75" s="37"/>
      <c r="B75" s="38"/>
      <c r="C75" s="26" t="s">
        <v>117</v>
      </c>
      <c r="D75" s="39"/>
      <c r="E75" s="39"/>
      <c r="F75" s="39"/>
      <c r="G75" s="39"/>
      <c r="H75" s="39"/>
      <c r="I75" s="39"/>
      <c r="J75" s="39"/>
      <c r="K75" s="39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2" t="s">
        <v>16</v>
      </c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6.5" customHeight="1">
      <c r="A78" s="37"/>
      <c r="B78" s="38"/>
      <c r="C78" s="39"/>
      <c r="D78" s="39"/>
      <c r="E78" s="401" t="str">
        <f>E7</f>
        <v>Tábor, ZŠ Zborovská - Návrh vegetačních úprav</v>
      </c>
      <c r="F78" s="402"/>
      <c r="G78" s="402"/>
      <c r="H78" s="402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2" customHeight="1">
      <c r="A79" s="37"/>
      <c r="B79" s="38"/>
      <c r="C79" s="32" t="s">
        <v>101</v>
      </c>
      <c r="D79" s="39"/>
      <c r="E79" s="39"/>
      <c r="F79" s="39"/>
      <c r="G79" s="39"/>
      <c r="H79" s="39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6.5" customHeight="1">
      <c r="A80" s="37"/>
      <c r="B80" s="38"/>
      <c r="C80" s="39"/>
      <c r="D80" s="39"/>
      <c r="E80" s="350" t="str">
        <f>E9</f>
        <v>002 - Vegetační úpravy</v>
      </c>
      <c r="F80" s="403"/>
      <c r="G80" s="403"/>
      <c r="H80" s="403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6.9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2" customHeight="1">
      <c r="A82" s="37"/>
      <c r="B82" s="38"/>
      <c r="C82" s="32" t="s">
        <v>21</v>
      </c>
      <c r="D82" s="39"/>
      <c r="E82" s="39"/>
      <c r="F82" s="30" t="str">
        <f>F12</f>
        <v>k.ú. Tábor; parc.č. 1502/459</v>
      </c>
      <c r="G82" s="39"/>
      <c r="H82" s="39"/>
      <c r="I82" s="32" t="s">
        <v>23</v>
      </c>
      <c r="J82" s="62" t="str">
        <f>IF(J12="","",J12)</f>
        <v>16. 1. 2025</v>
      </c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6.95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25.7" customHeight="1">
      <c r="A84" s="37"/>
      <c r="B84" s="38"/>
      <c r="C84" s="32" t="s">
        <v>25</v>
      </c>
      <c r="D84" s="39"/>
      <c r="E84" s="39"/>
      <c r="F84" s="30" t="str">
        <f>E15</f>
        <v>MĚSTO TÁBOR</v>
      </c>
      <c r="G84" s="39"/>
      <c r="H84" s="39"/>
      <c r="I84" s="32" t="s">
        <v>33</v>
      </c>
      <c r="J84" s="35" t="str">
        <f>E21</f>
        <v>Ing. Pavel Hofman - Landeco atelier</v>
      </c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5.2" customHeight="1">
      <c r="A85" s="37"/>
      <c r="B85" s="38"/>
      <c r="C85" s="32" t="s">
        <v>31</v>
      </c>
      <c r="D85" s="39"/>
      <c r="E85" s="39"/>
      <c r="F85" s="30" t="str">
        <f>IF(E18="","",E18)</f>
        <v>Vyplň údaj</v>
      </c>
      <c r="G85" s="39"/>
      <c r="H85" s="39"/>
      <c r="I85" s="32" t="s">
        <v>38</v>
      </c>
      <c r="J85" s="35" t="str">
        <f>E24</f>
        <v>Ing. Pavel Vochozka</v>
      </c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0.35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11" customFormat="1" ht="29.25" customHeight="1">
      <c r="A87" s="154"/>
      <c r="B87" s="155"/>
      <c r="C87" s="156" t="s">
        <v>118</v>
      </c>
      <c r="D87" s="157" t="s">
        <v>62</v>
      </c>
      <c r="E87" s="157" t="s">
        <v>58</v>
      </c>
      <c r="F87" s="157" t="s">
        <v>59</v>
      </c>
      <c r="G87" s="157" t="s">
        <v>119</v>
      </c>
      <c r="H87" s="157" t="s">
        <v>120</v>
      </c>
      <c r="I87" s="157" t="s">
        <v>121</v>
      </c>
      <c r="J87" s="157" t="s">
        <v>105</v>
      </c>
      <c r="K87" s="158" t="s">
        <v>122</v>
      </c>
      <c r="L87" s="159"/>
      <c r="M87" s="71" t="s">
        <v>19</v>
      </c>
      <c r="N87" s="72" t="s">
        <v>47</v>
      </c>
      <c r="O87" s="72" t="s">
        <v>123</v>
      </c>
      <c r="P87" s="72" t="s">
        <v>124</v>
      </c>
      <c r="Q87" s="72" t="s">
        <v>125</v>
      </c>
      <c r="R87" s="72" t="s">
        <v>126</v>
      </c>
      <c r="S87" s="72" t="s">
        <v>127</v>
      </c>
      <c r="T87" s="73" t="s">
        <v>128</v>
      </c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</row>
    <row r="88" spans="1:65" s="2" customFormat="1" ht="22.9" customHeight="1">
      <c r="A88" s="37"/>
      <c r="B88" s="38"/>
      <c r="C88" s="78" t="s">
        <v>129</v>
      </c>
      <c r="D88" s="39"/>
      <c r="E88" s="39"/>
      <c r="F88" s="39"/>
      <c r="G88" s="39"/>
      <c r="H88" s="39"/>
      <c r="I88" s="39"/>
      <c r="J88" s="160">
        <f>BK88</f>
        <v>0</v>
      </c>
      <c r="K88" s="39"/>
      <c r="L88" s="42"/>
      <c r="M88" s="74"/>
      <c r="N88" s="161"/>
      <c r="O88" s="75"/>
      <c r="P88" s="162">
        <f>P89+P314</f>
        <v>0</v>
      </c>
      <c r="Q88" s="75"/>
      <c r="R88" s="162">
        <f>R89+R314</f>
        <v>5.7001134100000002</v>
      </c>
      <c r="S88" s="75"/>
      <c r="T88" s="163">
        <f>T89+T314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20" t="s">
        <v>76</v>
      </c>
      <c r="AU88" s="20" t="s">
        <v>106</v>
      </c>
      <c r="BK88" s="164">
        <f>BK89+BK314</f>
        <v>0</v>
      </c>
    </row>
    <row r="89" spans="1:65" s="12" customFormat="1" ht="25.9" customHeight="1">
      <c r="B89" s="165"/>
      <c r="C89" s="166"/>
      <c r="D89" s="167" t="s">
        <v>76</v>
      </c>
      <c r="E89" s="168" t="s">
        <v>130</v>
      </c>
      <c r="F89" s="168" t="s">
        <v>131</v>
      </c>
      <c r="G89" s="166"/>
      <c r="H89" s="166"/>
      <c r="I89" s="169"/>
      <c r="J89" s="170">
        <f>BK89</f>
        <v>0</v>
      </c>
      <c r="K89" s="166"/>
      <c r="L89" s="171"/>
      <c r="M89" s="172"/>
      <c r="N89" s="173"/>
      <c r="O89" s="173"/>
      <c r="P89" s="174">
        <f>P90+P240+P251+P257+P306+P310</f>
        <v>0</v>
      </c>
      <c r="Q89" s="173"/>
      <c r="R89" s="174">
        <f>R90+R240+R251+R257+R306+R310</f>
        <v>5.7001134100000002</v>
      </c>
      <c r="S89" s="173"/>
      <c r="T89" s="175">
        <f>T90+T240+T251+T257+T306+T310</f>
        <v>0</v>
      </c>
      <c r="AR89" s="176" t="s">
        <v>85</v>
      </c>
      <c r="AT89" s="177" t="s">
        <v>76</v>
      </c>
      <c r="AU89" s="177" t="s">
        <v>77</v>
      </c>
      <c r="AY89" s="176" t="s">
        <v>132</v>
      </c>
      <c r="BK89" s="178">
        <f>BK90+BK240+BK251+BK257+BK306+BK310</f>
        <v>0</v>
      </c>
    </row>
    <row r="90" spans="1:65" s="12" customFormat="1" ht="22.9" customHeight="1">
      <c r="B90" s="165"/>
      <c r="C90" s="166"/>
      <c r="D90" s="167" t="s">
        <v>76</v>
      </c>
      <c r="E90" s="179" t="s">
        <v>85</v>
      </c>
      <c r="F90" s="179" t="s">
        <v>133</v>
      </c>
      <c r="G90" s="166"/>
      <c r="H90" s="166"/>
      <c r="I90" s="169"/>
      <c r="J90" s="180">
        <f>BK90</f>
        <v>0</v>
      </c>
      <c r="K90" s="166"/>
      <c r="L90" s="171"/>
      <c r="M90" s="172"/>
      <c r="N90" s="173"/>
      <c r="O90" s="173"/>
      <c r="P90" s="174">
        <f>SUM(P91:P239)</f>
        <v>0</v>
      </c>
      <c r="Q90" s="173"/>
      <c r="R90" s="174">
        <f>SUM(R91:R239)</f>
        <v>4.9361120000000008E-2</v>
      </c>
      <c r="S90" s="173"/>
      <c r="T90" s="175">
        <f>SUM(T91:T239)</f>
        <v>0</v>
      </c>
      <c r="AR90" s="176" t="s">
        <v>85</v>
      </c>
      <c r="AT90" s="177" t="s">
        <v>76</v>
      </c>
      <c r="AU90" s="177" t="s">
        <v>85</v>
      </c>
      <c r="AY90" s="176" t="s">
        <v>132</v>
      </c>
      <c r="BK90" s="178">
        <f>SUM(BK91:BK239)</f>
        <v>0</v>
      </c>
    </row>
    <row r="91" spans="1:65" s="2" customFormat="1" ht="21.75" customHeight="1">
      <c r="A91" s="37"/>
      <c r="B91" s="38"/>
      <c r="C91" s="181" t="s">
        <v>85</v>
      </c>
      <c r="D91" s="181" t="s">
        <v>134</v>
      </c>
      <c r="E91" s="182" t="s">
        <v>565</v>
      </c>
      <c r="F91" s="183" t="s">
        <v>566</v>
      </c>
      <c r="G91" s="184" t="s">
        <v>137</v>
      </c>
      <c r="H91" s="185">
        <v>9.6</v>
      </c>
      <c r="I91" s="186"/>
      <c r="J91" s="187">
        <f>ROUND(I91*H91,2)</f>
        <v>0</v>
      </c>
      <c r="K91" s="183" t="s">
        <v>138</v>
      </c>
      <c r="L91" s="42"/>
      <c r="M91" s="188" t="s">
        <v>19</v>
      </c>
      <c r="N91" s="189" t="s">
        <v>48</v>
      </c>
      <c r="O91" s="67"/>
      <c r="P91" s="190">
        <f>O91*H91</f>
        <v>0</v>
      </c>
      <c r="Q91" s="190">
        <v>8.4000000000000003E-4</v>
      </c>
      <c r="R91" s="190">
        <f>Q91*H91</f>
        <v>8.064E-3</v>
      </c>
      <c r="S91" s="190">
        <v>0</v>
      </c>
      <c r="T91" s="191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92" t="s">
        <v>139</v>
      </c>
      <c r="AT91" s="192" t="s">
        <v>134</v>
      </c>
      <c r="AU91" s="192" t="s">
        <v>87</v>
      </c>
      <c r="AY91" s="20" t="s">
        <v>132</v>
      </c>
      <c r="BE91" s="193">
        <f>IF(N91="základní",J91,0)</f>
        <v>0</v>
      </c>
      <c r="BF91" s="193">
        <f>IF(N91="snížená",J91,0)</f>
        <v>0</v>
      </c>
      <c r="BG91" s="193">
        <f>IF(N91="zákl. přenesená",J91,0)</f>
        <v>0</v>
      </c>
      <c r="BH91" s="193">
        <f>IF(N91="sníž. přenesená",J91,0)</f>
        <v>0</v>
      </c>
      <c r="BI91" s="193">
        <f>IF(N91="nulová",J91,0)</f>
        <v>0</v>
      </c>
      <c r="BJ91" s="20" t="s">
        <v>85</v>
      </c>
      <c r="BK91" s="193">
        <f>ROUND(I91*H91,2)</f>
        <v>0</v>
      </c>
      <c r="BL91" s="20" t="s">
        <v>139</v>
      </c>
      <c r="BM91" s="192" t="s">
        <v>567</v>
      </c>
    </row>
    <row r="92" spans="1:65" s="2" customFormat="1" ht="19.5">
      <c r="A92" s="37"/>
      <c r="B92" s="38"/>
      <c r="C92" s="39"/>
      <c r="D92" s="194" t="s">
        <v>141</v>
      </c>
      <c r="E92" s="39"/>
      <c r="F92" s="195" t="s">
        <v>568</v>
      </c>
      <c r="G92" s="39"/>
      <c r="H92" s="39"/>
      <c r="I92" s="196"/>
      <c r="J92" s="39"/>
      <c r="K92" s="39"/>
      <c r="L92" s="42"/>
      <c r="M92" s="197"/>
      <c r="N92" s="198"/>
      <c r="O92" s="67"/>
      <c r="P92" s="67"/>
      <c r="Q92" s="67"/>
      <c r="R92" s="67"/>
      <c r="S92" s="67"/>
      <c r="T92" s="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141</v>
      </c>
      <c r="AU92" s="20" t="s">
        <v>87</v>
      </c>
    </row>
    <row r="93" spans="1:65" s="2" customFormat="1" ht="11.25">
      <c r="A93" s="37"/>
      <c r="B93" s="38"/>
      <c r="C93" s="39"/>
      <c r="D93" s="199" t="s">
        <v>143</v>
      </c>
      <c r="E93" s="39"/>
      <c r="F93" s="200" t="s">
        <v>569</v>
      </c>
      <c r="G93" s="39"/>
      <c r="H93" s="39"/>
      <c r="I93" s="196"/>
      <c r="J93" s="39"/>
      <c r="K93" s="39"/>
      <c r="L93" s="42"/>
      <c r="M93" s="197"/>
      <c r="N93" s="198"/>
      <c r="O93" s="67"/>
      <c r="P93" s="67"/>
      <c r="Q93" s="67"/>
      <c r="R93" s="67"/>
      <c r="S93" s="67"/>
      <c r="T93" s="68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20" t="s">
        <v>143</v>
      </c>
      <c r="AU93" s="20" t="s">
        <v>87</v>
      </c>
    </row>
    <row r="94" spans="1:65" s="13" customFormat="1" ht="22.5">
      <c r="B94" s="201"/>
      <c r="C94" s="202"/>
      <c r="D94" s="194" t="s">
        <v>145</v>
      </c>
      <c r="E94" s="203" t="s">
        <v>19</v>
      </c>
      <c r="F94" s="204" t="s">
        <v>570</v>
      </c>
      <c r="G94" s="202"/>
      <c r="H94" s="203" t="s">
        <v>19</v>
      </c>
      <c r="I94" s="205"/>
      <c r="J94" s="202"/>
      <c r="K94" s="202"/>
      <c r="L94" s="206"/>
      <c r="M94" s="207"/>
      <c r="N94" s="208"/>
      <c r="O94" s="208"/>
      <c r="P94" s="208"/>
      <c r="Q94" s="208"/>
      <c r="R94" s="208"/>
      <c r="S94" s="208"/>
      <c r="T94" s="209"/>
      <c r="AT94" s="210" t="s">
        <v>145</v>
      </c>
      <c r="AU94" s="210" t="s">
        <v>87</v>
      </c>
      <c r="AV94" s="13" t="s">
        <v>85</v>
      </c>
      <c r="AW94" s="13" t="s">
        <v>37</v>
      </c>
      <c r="AX94" s="13" t="s">
        <v>77</v>
      </c>
      <c r="AY94" s="210" t="s">
        <v>132</v>
      </c>
    </row>
    <row r="95" spans="1:65" s="14" customFormat="1" ht="11.25">
      <c r="B95" s="211"/>
      <c r="C95" s="212"/>
      <c r="D95" s="194" t="s">
        <v>145</v>
      </c>
      <c r="E95" s="213" t="s">
        <v>19</v>
      </c>
      <c r="F95" s="214" t="s">
        <v>571</v>
      </c>
      <c r="G95" s="212"/>
      <c r="H95" s="215">
        <v>9.6</v>
      </c>
      <c r="I95" s="216"/>
      <c r="J95" s="212"/>
      <c r="K95" s="212"/>
      <c r="L95" s="217"/>
      <c r="M95" s="218"/>
      <c r="N95" s="219"/>
      <c r="O95" s="219"/>
      <c r="P95" s="219"/>
      <c r="Q95" s="219"/>
      <c r="R95" s="219"/>
      <c r="S95" s="219"/>
      <c r="T95" s="220"/>
      <c r="AT95" s="221" t="s">
        <v>145</v>
      </c>
      <c r="AU95" s="221" t="s">
        <v>87</v>
      </c>
      <c r="AV95" s="14" t="s">
        <v>87</v>
      </c>
      <c r="AW95" s="14" t="s">
        <v>37</v>
      </c>
      <c r="AX95" s="14" t="s">
        <v>85</v>
      </c>
      <c r="AY95" s="221" t="s">
        <v>132</v>
      </c>
    </row>
    <row r="96" spans="1:65" s="2" customFormat="1" ht="24.2" customHeight="1">
      <c r="A96" s="37"/>
      <c r="B96" s="38"/>
      <c r="C96" s="181" t="s">
        <v>87</v>
      </c>
      <c r="D96" s="181" t="s">
        <v>134</v>
      </c>
      <c r="E96" s="182" t="s">
        <v>572</v>
      </c>
      <c r="F96" s="183" t="s">
        <v>573</v>
      </c>
      <c r="G96" s="184" t="s">
        <v>137</v>
      </c>
      <c r="H96" s="185">
        <v>9.6</v>
      </c>
      <c r="I96" s="186"/>
      <c r="J96" s="187">
        <f>ROUND(I96*H96,2)</f>
        <v>0</v>
      </c>
      <c r="K96" s="183" t="s">
        <v>138</v>
      </c>
      <c r="L96" s="42"/>
      <c r="M96" s="188" t="s">
        <v>19</v>
      </c>
      <c r="N96" s="189" t="s">
        <v>48</v>
      </c>
      <c r="O96" s="67"/>
      <c r="P96" s="190">
        <f>O96*H96</f>
        <v>0</v>
      </c>
      <c r="Q96" s="190">
        <v>0</v>
      </c>
      <c r="R96" s="190">
        <f>Q96*H96</f>
        <v>0</v>
      </c>
      <c r="S96" s="190">
        <v>0</v>
      </c>
      <c r="T96" s="191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92" t="s">
        <v>139</v>
      </c>
      <c r="AT96" s="192" t="s">
        <v>134</v>
      </c>
      <c r="AU96" s="192" t="s">
        <v>87</v>
      </c>
      <c r="AY96" s="20" t="s">
        <v>132</v>
      </c>
      <c r="BE96" s="193">
        <f>IF(N96="základní",J96,0)</f>
        <v>0</v>
      </c>
      <c r="BF96" s="193">
        <f>IF(N96="snížená",J96,0)</f>
        <v>0</v>
      </c>
      <c r="BG96" s="193">
        <f>IF(N96="zákl. přenesená",J96,0)</f>
        <v>0</v>
      </c>
      <c r="BH96" s="193">
        <f>IF(N96="sníž. přenesená",J96,0)</f>
        <v>0</v>
      </c>
      <c r="BI96" s="193">
        <f>IF(N96="nulová",J96,0)</f>
        <v>0</v>
      </c>
      <c r="BJ96" s="20" t="s">
        <v>85</v>
      </c>
      <c r="BK96" s="193">
        <f>ROUND(I96*H96,2)</f>
        <v>0</v>
      </c>
      <c r="BL96" s="20" t="s">
        <v>139</v>
      </c>
      <c r="BM96" s="192" t="s">
        <v>574</v>
      </c>
    </row>
    <row r="97" spans="1:65" s="2" customFormat="1" ht="29.25">
      <c r="A97" s="37"/>
      <c r="B97" s="38"/>
      <c r="C97" s="39"/>
      <c r="D97" s="194" t="s">
        <v>141</v>
      </c>
      <c r="E97" s="39"/>
      <c r="F97" s="195" t="s">
        <v>575</v>
      </c>
      <c r="G97" s="39"/>
      <c r="H97" s="39"/>
      <c r="I97" s="196"/>
      <c r="J97" s="39"/>
      <c r="K97" s="39"/>
      <c r="L97" s="42"/>
      <c r="M97" s="197"/>
      <c r="N97" s="198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141</v>
      </c>
      <c r="AU97" s="20" t="s">
        <v>87</v>
      </c>
    </row>
    <row r="98" spans="1:65" s="2" customFormat="1" ht="11.25">
      <c r="A98" s="37"/>
      <c r="B98" s="38"/>
      <c r="C98" s="39"/>
      <c r="D98" s="199" t="s">
        <v>143</v>
      </c>
      <c r="E98" s="39"/>
      <c r="F98" s="200" t="s">
        <v>576</v>
      </c>
      <c r="G98" s="39"/>
      <c r="H98" s="39"/>
      <c r="I98" s="196"/>
      <c r="J98" s="39"/>
      <c r="K98" s="39"/>
      <c r="L98" s="42"/>
      <c r="M98" s="197"/>
      <c r="N98" s="198"/>
      <c r="O98" s="67"/>
      <c r="P98" s="67"/>
      <c r="Q98" s="67"/>
      <c r="R98" s="67"/>
      <c r="S98" s="67"/>
      <c r="T98" s="68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143</v>
      </c>
      <c r="AU98" s="20" t="s">
        <v>87</v>
      </c>
    </row>
    <row r="99" spans="1:65" s="13" customFormat="1" ht="22.5">
      <c r="B99" s="201"/>
      <c r="C99" s="202"/>
      <c r="D99" s="194" t="s">
        <v>145</v>
      </c>
      <c r="E99" s="203" t="s">
        <v>19</v>
      </c>
      <c r="F99" s="204" t="s">
        <v>570</v>
      </c>
      <c r="G99" s="202"/>
      <c r="H99" s="203" t="s">
        <v>19</v>
      </c>
      <c r="I99" s="205"/>
      <c r="J99" s="202"/>
      <c r="K99" s="202"/>
      <c r="L99" s="206"/>
      <c r="M99" s="207"/>
      <c r="N99" s="208"/>
      <c r="O99" s="208"/>
      <c r="P99" s="208"/>
      <c r="Q99" s="208"/>
      <c r="R99" s="208"/>
      <c r="S99" s="208"/>
      <c r="T99" s="209"/>
      <c r="AT99" s="210" t="s">
        <v>145</v>
      </c>
      <c r="AU99" s="210" t="s">
        <v>87</v>
      </c>
      <c r="AV99" s="13" t="s">
        <v>85</v>
      </c>
      <c r="AW99" s="13" t="s">
        <v>37</v>
      </c>
      <c r="AX99" s="13" t="s">
        <v>77</v>
      </c>
      <c r="AY99" s="210" t="s">
        <v>132</v>
      </c>
    </row>
    <row r="100" spans="1:65" s="14" customFormat="1" ht="11.25">
      <c r="B100" s="211"/>
      <c r="C100" s="212"/>
      <c r="D100" s="194" t="s">
        <v>145</v>
      </c>
      <c r="E100" s="213" t="s">
        <v>19</v>
      </c>
      <c r="F100" s="214" t="s">
        <v>571</v>
      </c>
      <c r="G100" s="212"/>
      <c r="H100" s="215">
        <v>9.6</v>
      </c>
      <c r="I100" s="216"/>
      <c r="J100" s="212"/>
      <c r="K100" s="212"/>
      <c r="L100" s="217"/>
      <c r="M100" s="218"/>
      <c r="N100" s="219"/>
      <c r="O100" s="219"/>
      <c r="P100" s="219"/>
      <c r="Q100" s="219"/>
      <c r="R100" s="219"/>
      <c r="S100" s="219"/>
      <c r="T100" s="220"/>
      <c r="AT100" s="221" t="s">
        <v>145</v>
      </c>
      <c r="AU100" s="221" t="s">
        <v>87</v>
      </c>
      <c r="AV100" s="14" t="s">
        <v>87</v>
      </c>
      <c r="AW100" s="14" t="s">
        <v>37</v>
      </c>
      <c r="AX100" s="14" t="s">
        <v>85</v>
      </c>
      <c r="AY100" s="221" t="s">
        <v>132</v>
      </c>
    </row>
    <row r="101" spans="1:65" s="2" customFormat="1" ht="33" customHeight="1">
      <c r="A101" s="37"/>
      <c r="B101" s="38"/>
      <c r="C101" s="181" t="s">
        <v>167</v>
      </c>
      <c r="D101" s="181" t="s">
        <v>134</v>
      </c>
      <c r="E101" s="182" t="s">
        <v>577</v>
      </c>
      <c r="F101" s="183" t="s">
        <v>578</v>
      </c>
      <c r="G101" s="184" t="s">
        <v>292</v>
      </c>
      <c r="H101" s="185">
        <v>3</v>
      </c>
      <c r="I101" s="186"/>
      <c r="J101" s="187">
        <f>ROUND(I101*H101,2)</f>
        <v>0</v>
      </c>
      <c r="K101" s="183" t="s">
        <v>138</v>
      </c>
      <c r="L101" s="42"/>
      <c r="M101" s="188" t="s">
        <v>19</v>
      </c>
      <c r="N101" s="189" t="s">
        <v>48</v>
      </c>
      <c r="O101" s="67"/>
      <c r="P101" s="190">
        <f>O101*H101</f>
        <v>0</v>
      </c>
      <c r="Q101" s="190">
        <v>0</v>
      </c>
      <c r="R101" s="190">
        <f>Q101*H101</f>
        <v>0</v>
      </c>
      <c r="S101" s="190">
        <v>0</v>
      </c>
      <c r="T101" s="191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92" t="s">
        <v>139</v>
      </c>
      <c r="AT101" s="192" t="s">
        <v>134</v>
      </c>
      <c r="AU101" s="192" t="s">
        <v>87</v>
      </c>
      <c r="AY101" s="20" t="s">
        <v>132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0" t="s">
        <v>85</v>
      </c>
      <c r="BK101" s="193">
        <f>ROUND(I101*H101,2)</f>
        <v>0</v>
      </c>
      <c r="BL101" s="20" t="s">
        <v>139</v>
      </c>
      <c r="BM101" s="192" t="s">
        <v>579</v>
      </c>
    </row>
    <row r="102" spans="1:65" s="2" customFormat="1" ht="29.25">
      <c r="A102" s="37"/>
      <c r="B102" s="38"/>
      <c r="C102" s="39"/>
      <c r="D102" s="194" t="s">
        <v>141</v>
      </c>
      <c r="E102" s="39"/>
      <c r="F102" s="195" t="s">
        <v>580</v>
      </c>
      <c r="G102" s="39"/>
      <c r="H102" s="39"/>
      <c r="I102" s="196"/>
      <c r="J102" s="39"/>
      <c r="K102" s="39"/>
      <c r="L102" s="42"/>
      <c r="M102" s="197"/>
      <c r="N102" s="198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141</v>
      </c>
      <c r="AU102" s="20" t="s">
        <v>87</v>
      </c>
    </row>
    <row r="103" spans="1:65" s="2" customFormat="1" ht="11.25">
      <c r="A103" s="37"/>
      <c r="B103" s="38"/>
      <c r="C103" s="39"/>
      <c r="D103" s="199" t="s">
        <v>143</v>
      </c>
      <c r="E103" s="39"/>
      <c r="F103" s="200" t="s">
        <v>581</v>
      </c>
      <c r="G103" s="39"/>
      <c r="H103" s="39"/>
      <c r="I103" s="196"/>
      <c r="J103" s="39"/>
      <c r="K103" s="39"/>
      <c r="L103" s="42"/>
      <c r="M103" s="197"/>
      <c r="N103" s="198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143</v>
      </c>
      <c r="AU103" s="20" t="s">
        <v>87</v>
      </c>
    </row>
    <row r="104" spans="1:65" s="13" customFormat="1" ht="22.5">
      <c r="B104" s="201"/>
      <c r="C104" s="202"/>
      <c r="D104" s="194" t="s">
        <v>145</v>
      </c>
      <c r="E104" s="203" t="s">
        <v>19</v>
      </c>
      <c r="F104" s="204" t="s">
        <v>582</v>
      </c>
      <c r="G104" s="202"/>
      <c r="H104" s="203" t="s">
        <v>19</v>
      </c>
      <c r="I104" s="205"/>
      <c r="J104" s="202"/>
      <c r="K104" s="202"/>
      <c r="L104" s="206"/>
      <c r="M104" s="207"/>
      <c r="N104" s="208"/>
      <c r="O104" s="208"/>
      <c r="P104" s="208"/>
      <c r="Q104" s="208"/>
      <c r="R104" s="208"/>
      <c r="S104" s="208"/>
      <c r="T104" s="209"/>
      <c r="AT104" s="210" t="s">
        <v>145</v>
      </c>
      <c r="AU104" s="210" t="s">
        <v>87</v>
      </c>
      <c r="AV104" s="13" t="s">
        <v>85</v>
      </c>
      <c r="AW104" s="13" t="s">
        <v>37</v>
      </c>
      <c r="AX104" s="13" t="s">
        <v>77</v>
      </c>
      <c r="AY104" s="210" t="s">
        <v>132</v>
      </c>
    </row>
    <row r="105" spans="1:65" s="13" customFormat="1" ht="33.75">
      <c r="B105" s="201"/>
      <c r="C105" s="202"/>
      <c r="D105" s="194" t="s">
        <v>145</v>
      </c>
      <c r="E105" s="203" t="s">
        <v>19</v>
      </c>
      <c r="F105" s="204" t="s">
        <v>583</v>
      </c>
      <c r="G105" s="202"/>
      <c r="H105" s="203" t="s">
        <v>19</v>
      </c>
      <c r="I105" s="205"/>
      <c r="J105" s="202"/>
      <c r="K105" s="202"/>
      <c r="L105" s="206"/>
      <c r="M105" s="207"/>
      <c r="N105" s="208"/>
      <c r="O105" s="208"/>
      <c r="P105" s="208"/>
      <c r="Q105" s="208"/>
      <c r="R105" s="208"/>
      <c r="S105" s="208"/>
      <c r="T105" s="209"/>
      <c r="AT105" s="210" t="s">
        <v>145</v>
      </c>
      <c r="AU105" s="210" t="s">
        <v>87</v>
      </c>
      <c r="AV105" s="13" t="s">
        <v>85</v>
      </c>
      <c r="AW105" s="13" t="s">
        <v>37</v>
      </c>
      <c r="AX105" s="13" t="s">
        <v>77</v>
      </c>
      <c r="AY105" s="210" t="s">
        <v>132</v>
      </c>
    </row>
    <row r="106" spans="1:65" s="14" customFormat="1" ht="11.25">
      <c r="B106" s="211"/>
      <c r="C106" s="212"/>
      <c r="D106" s="194" t="s">
        <v>145</v>
      </c>
      <c r="E106" s="213" t="s">
        <v>19</v>
      </c>
      <c r="F106" s="214" t="s">
        <v>584</v>
      </c>
      <c r="G106" s="212"/>
      <c r="H106" s="215">
        <v>3</v>
      </c>
      <c r="I106" s="216"/>
      <c r="J106" s="212"/>
      <c r="K106" s="212"/>
      <c r="L106" s="217"/>
      <c r="M106" s="218"/>
      <c r="N106" s="219"/>
      <c r="O106" s="219"/>
      <c r="P106" s="219"/>
      <c r="Q106" s="219"/>
      <c r="R106" s="219"/>
      <c r="S106" s="219"/>
      <c r="T106" s="220"/>
      <c r="AT106" s="221" t="s">
        <v>145</v>
      </c>
      <c r="AU106" s="221" t="s">
        <v>87</v>
      </c>
      <c r="AV106" s="14" t="s">
        <v>87</v>
      </c>
      <c r="AW106" s="14" t="s">
        <v>37</v>
      </c>
      <c r="AX106" s="14" t="s">
        <v>85</v>
      </c>
      <c r="AY106" s="221" t="s">
        <v>132</v>
      </c>
    </row>
    <row r="107" spans="1:65" s="2" customFormat="1" ht="21.75" customHeight="1">
      <c r="A107" s="37"/>
      <c r="B107" s="38"/>
      <c r="C107" s="244" t="s">
        <v>139</v>
      </c>
      <c r="D107" s="244" t="s">
        <v>264</v>
      </c>
      <c r="E107" s="245" t="s">
        <v>585</v>
      </c>
      <c r="F107" s="246" t="s">
        <v>586</v>
      </c>
      <c r="G107" s="247" t="s">
        <v>396</v>
      </c>
      <c r="H107" s="248">
        <v>1</v>
      </c>
      <c r="I107" s="249"/>
      <c r="J107" s="250">
        <f>ROUND(I107*H107,2)</f>
        <v>0</v>
      </c>
      <c r="K107" s="246" t="s">
        <v>587</v>
      </c>
      <c r="L107" s="251"/>
      <c r="M107" s="252" t="s">
        <v>19</v>
      </c>
      <c r="N107" s="253" t="s">
        <v>48</v>
      </c>
      <c r="O107" s="67"/>
      <c r="P107" s="190">
        <f>O107*H107</f>
        <v>0</v>
      </c>
      <c r="Q107" s="190">
        <v>0</v>
      </c>
      <c r="R107" s="190">
        <f>Q107*H107</f>
        <v>0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209</v>
      </c>
      <c r="AT107" s="192" t="s">
        <v>264</v>
      </c>
      <c r="AU107" s="192" t="s">
        <v>87</v>
      </c>
      <c r="AY107" s="20" t="s">
        <v>132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85</v>
      </c>
      <c r="BK107" s="193">
        <f>ROUND(I107*H107,2)</f>
        <v>0</v>
      </c>
      <c r="BL107" s="20" t="s">
        <v>139</v>
      </c>
      <c r="BM107" s="192" t="s">
        <v>588</v>
      </c>
    </row>
    <row r="108" spans="1:65" s="2" customFormat="1" ht="11.25">
      <c r="A108" s="37"/>
      <c r="B108" s="38"/>
      <c r="C108" s="39"/>
      <c r="D108" s="194" t="s">
        <v>141</v>
      </c>
      <c r="E108" s="39"/>
      <c r="F108" s="195" t="s">
        <v>586</v>
      </c>
      <c r="G108" s="39"/>
      <c r="H108" s="39"/>
      <c r="I108" s="196"/>
      <c r="J108" s="39"/>
      <c r="K108" s="39"/>
      <c r="L108" s="42"/>
      <c r="M108" s="197"/>
      <c r="N108" s="19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141</v>
      </c>
      <c r="AU108" s="20" t="s">
        <v>87</v>
      </c>
    </row>
    <row r="109" spans="1:65" s="2" customFormat="1" ht="97.5">
      <c r="A109" s="37"/>
      <c r="B109" s="38"/>
      <c r="C109" s="39"/>
      <c r="D109" s="194" t="s">
        <v>305</v>
      </c>
      <c r="E109" s="39"/>
      <c r="F109" s="254" t="s">
        <v>589</v>
      </c>
      <c r="G109" s="39"/>
      <c r="H109" s="39"/>
      <c r="I109" s="196"/>
      <c r="J109" s="39"/>
      <c r="K109" s="39"/>
      <c r="L109" s="42"/>
      <c r="M109" s="197"/>
      <c r="N109" s="198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305</v>
      </c>
      <c r="AU109" s="20" t="s">
        <v>87</v>
      </c>
    </row>
    <row r="110" spans="1:65" s="2" customFormat="1" ht="24.2" customHeight="1">
      <c r="A110" s="37"/>
      <c r="B110" s="38"/>
      <c r="C110" s="181" t="s">
        <v>185</v>
      </c>
      <c r="D110" s="181" t="s">
        <v>134</v>
      </c>
      <c r="E110" s="182" t="s">
        <v>590</v>
      </c>
      <c r="F110" s="183" t="s">
        <v>591</v>
      </c>
      <c r="G110" s="184" t="s">
        <v>396</v>
      </c>
      <c r="H110" s="185">
        <v>6</v>
      </c>
      <c r="I110" s="186"/>
      <c r="J110" s="187">
        <f>ROUND(I110*H110,2)</f>
        <v>0</v>
      </c>
      <c r="K110" s="183" t="s">
        <v>138</v>
      </c>
      <c r="L110" s="42"/>
      <c r="M110" s="188" t="s">
        <v>19</v>
      </c>
      <c r="N110" s="189" t="s">
        <v>48</v>
      </c>
      <c r="O110" s="67"/>
      <c r="P110" s="190">
        <f>O110*H110</f>
        <v>0</v>
      </c>
      <c r="Q110" s="190">
        <v>0</v>
      </c>
      <c r="R110" s="190">
        <f>Q110*H110</f>
        <v>0</v>
      </c>
      <c r="S110" s="190">
        <v>0</v>
      </c>
      <c r="T110" s="191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92" t="s">
        <v>139</v>
      </c>
      <c r="AT110" s="192" t="s">
        <v>134</v>
      </c>
      <c r="AU110" s="192" t="s">
        <v>87</v>
      </c>
      <c r="AY110" s="20" t="s">
        <v>132</v>
      </c>
      <c r="BE110" s="193">
        <f>IF(N110="základní",J110,0)</f>
        <v>0</v>
      </c>
      <c r="BF110" s="193">
        <f>IF(N110="snížená",J110,0)</f>
        <v>0</v>
      </c>
      <c r="BG110" s="193">
        <f>IF(N110="zákl. přenesená",J110,0)</f>
        <v>0</v>
      </c>
      <c r="BH110" s="193">
        <f>IF(N110="sníž. přenesená",J110,0)</f>
        <v>0</v>
      </c>
      <c r="BI110" s="193">
        <f>IF(N110="nulová",J110,0)</f>
        <v>0</v>
      </c>
      <c r="BJ110" s="20" t="s">
        <v>85</v>
      </c>
      <c r="BK110" s="193">
        <f>ROUND(I110*H110,2)</f>
        <v>0</v>
      </c>
      <c r="BL110" s="20" t="s">
        <v>139</v>
      </c>
      <c r="BM110" s="192" t="s">
        <v>592</v>
      </c>
    </row>
    <row r="111" spans="1:65" s="2" customFormat="1" ht="19.5">
      <c r="A111" s="37"/>
      <c r="B111" s="38"/>
      <c r="C111" s="39"/>
      <c r="D111" s="194" t="s">
        <v>141</v>
      </c>
      <c r="E111" s="39"/>
      <c r="F111" s="195" t="s">
        <v>593</v>
      </c>
      <c r="G111" s="39"/>
      <c r="H111" s="39"/>
      <c r="I111" s="196"/>
      <c r="J111" s="39"/>
      <c r="K111" s="39"/>
      <c r="L111" s="42"/>
      <c r="M111" s="197"/>
      <c r="N111" s="198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141</v>
      </c>
      <c r="AU111" s="20" t="s">
        <v>87</v>
      </c>
    </row>
    <row r="112" spans="1:65" s="2" customFormat="1" ht="11.25">
      <c r="A112" s="37"/>
      <c r="B112" s="38"/>
      <c r="C112" s="39"/>
      <c r="D112" s="199" t="s">
        <v>143</v>
      </c>
      <c r="E112" s="39"/>
      <c r="F112" s="200" t="s">
        <v>594</v>
      </c>
      <c r="G112" s="39"/>
      <c r="H112" s="39"/>
      <c r="I112" s="196"/>
      <c r="J112" s="39"/>
      <c r="K112" s="39"/>
      <c r="L112" s="42"/>
      <c r="M112" s="197"/>
      <c r="N112" s="198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143</v>
      </c>
      <c r="AU112" s="20" t="s">
        <v>87</v>
      </c>
    </row>
    <row r="113" spans="1:65" s="13" customFormat="1" ht="22.5">
      <c r="B113" s="201"/>
      <c r="C113" s="202"/>
      <c r="D113" s="194" t="s">
        <v>145</v>
      </c>
      <c r="E113" s="203" t="s">
        <v>19</v>
      </c>
      <c r="F113" s="204" t="s">
        <v>595</v>
      </c>
      <c r="G113" s="202"/>
      <c r="H113" s="203" t="s">
        <v>19</v>
      </c>
      <c r="I113" s="205"/>
      <c r="J113" s="202"/>
      <c r="K113" s="202"/>
      <c r="L113" s="206"/>
      <c r="M113" s="207"/>
      <c r="N113" s="208"/>
      <c r="O113" s="208"/>
      <c r="P113" s="208"/>
      <c r="Q113" s="208"/>
      <c r="R113" s="208"/>
      <c r="S113" s="208"/>
      <c r="T113" s="209"/>
      <c r="AT113" s="210" t="s">
        <v>145</v>
      </c>
      <c r="AU113" s="210" t="s">
        <v>87</v>
      </c>
      <c r="AV113" s="13" t="s">
        <v>85</v>
      </c>
      <c r="AW113" s="13" t="s">
        <v>37</v>
      </c>
      <c r="AX113" s="13" t="s">
        <v>77</v>
      </c>
      <c r="AY113" s="210" t="s">
        <v>132</v>
      </c>
    </row>
    <row r="114" spans="1:65" s="14" customFormat="1" ht="11.25">
      <c r="B114" s="211"/>
      <c r="C114" s="212"/>
      <c r="D114" s="194" t="s">
        <v>145</v>
      </c>
      <c r="E114" s="213" t="s">
        <v>19</v>
      </c>
      <c r="F114" s="214" t="s">
        <v>193</v>
      </c>
      <c r="G114" s="212"/>
      <c r="H114" s="215">
        <v>6</v>
      </c>
      <c r="I114" s="216"/>
      <c r="J114" s="212"/>
      <c r="K114" s="212"/>
      <c r="L114" s="217"/>
      <c r="M114" s="218"/>
      <c r="N114" s="219"/>
      <c r="O114" s="219"/>
      <c r="P114" s="219"/>
      <c r="Q114" s="219"/>
      <c r="R114" s="219"/>
      <c r="S114" s="219"/>
      <c r="T114" s="220"/>
      <c r="AT114" s="221" t="s">
        <v>145</v>
      </c>
      <c r="AU114" s="221" t="s">
        <v>87</v>
      </c>
      <c r="AV114" s="14" t="s">
        <v>87</v>
      </c>
      <c r="AW114" s="14" t="s">
        <v>37</v>
      </c>
      <c r="AX114" s="14" t="s">
        <v>85</v>
      </c>
      <c r="AY114" s="221" t="s">
        <v>132</v>
      </c>
    </row>
    <row r="115" spans="1:65" s="2" customFormat="1" ht="24.2" customHeight="1">
      <c r="A115" s="37"/>
      <c r="B115" s="38"/>
      <c r="C115" s="181" t="s">
        <v>193</v>
      </c>
      <c r="D115" s="181" t="s">
        <v>134</v>
      </c>
      <c r="E115" s="182" t="s">
        <v>596</v>
      </c>
      <c r="F115" s="183" t="s">
        <v>597</v>
      </c>
      <c r="G115" s="184" t="s">
        <v>396</v>
      </c>
      <c r="H115" s="185">
        <v>6</v>
      </c>
      <c r="I115" s="186"/>
      <c r="J115" s="187">
        <f>ROUND(I115*H115,2)</f>
        <v>0</v>
      </c>
      <c r="K115" s="183" t="s">
        <v>138</v>
      </c>
      <c r="L115" s="42"/>
      <c r="M115" s="188" t="s">
        <v>19</v>
      </c>
      <c r="N115" s="189" t="s">
        <v>48</v>
      </c>
      <c r="O115" s="67"/>
      <c r="P115" s="190">
        <f>O115*H115</f>
        <v>0</v>
      </c>
      <c r="Q115" s="190">
        <v>0</v>
      </c>
      <c r="R115" s="190">
        <f>Q115*H115</f>
        <v>0</v>
      </c>
      <c r="S115" s="190">
        <v>0</v>
      </c>
      <c r="T115" s="191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92" t="s">
        <v>139</v>
      </c>
      <c r="AT115" s="192" t="s">
        <v>134</v>
      </c>
      <c r="AU115" s="192" t="s">
        <v>87</v>
      </c>
      <c r="AY115" s="20" t="s">
        <v>132</v>
      </c>
      <c r="BE115" s="193">
        <f>IF(N115="základní",J115,0)</f>
        <v>0</v>
      </c>
      <c r="BF115" s="193">
        <f>IF(N115="snížená",J115,0)</f>
        <v>0</v>
      </c>
      <c r="BG115" s="193">
        <f>IF(N115="zákl. přenesená",J115,0)</f>
        <v>0</v>
      </c>
      <c r="BH115" s="193">
        <f>IF(N115="sníž. přenesená",J115,0)</f>
        <v>0</v>
      </c>
      <c r="BI115" s="193">
        <f>IF(N115="nulová",J115,0)</f>
        <v>0</v>
      </c>
      <c r="BJ115" s="20" t="s">
        <v>85</v>
      </c>
      <c r="BK115" s="193">
        <f>ROUND(I115*H115,2)</f>
        <v>0</v>
      </c>
      <c r="BL115" s="20" t="s">
        <v>139</v>
      </c>
      <c r="BM115" s="192" t="s">
        <v>598</v>
      </c>
    </row>
    <row r="116" spans="1:65" s="2" customFormat="1" ht="19.5">
      <c r="A116" s="37"/>
      <c r="B116" s="38"/>
      <c r="C116" s="39"/>
      <c r="D116" s="194" t="s">
        <v>141</v>
      </c>
      <c r="E116" s="39"/>
      <c r="F116" s="195" t="s">
        <v>599</v>
      </c>
      <c r="G116" s="39"/>
      <c r="H116" s="39"/>
      <c r="I116" s="196"/>
      <c r="J116" s="39"/>
      <c r="K116" s="39"/>
      <c r="L116" s="42"/>
      <c r="M116" s="197"/>
      <c r="N116" s="198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141</v>
      </c>
      <c r="AU116" s="20" t="s">
        <v>87</v>
      </c>
    </row>
    <row r="117" spans="1:65" s="2" customFormat="1" ht="11.25">
      <c r="A117" s="37"/>
      <c r="B117" s="38"/>
      <c r="C117" s="39"/>
      <c r="D117" s="199" t="s">
        <v>143</v>
      </c>
      <c r="E117" s="39"/>
      <c r="F117" s="200" t="s">
        <v>600</v>
      </c>
      <c r="G117" s="39"/>
      <c r="H117" s="39"/>
      <c r="I117" s="196"/>
      <c r="J117" s="39"/>
      <c r="K117" s="39"/>
      <c r="L117" s="42"/>
      <c r="M117" s="197"/>
      <c r="N117" s="198"/>
      <c r="O117" s="67"/>
      <c r="P117" s="67"/>
      <c r="Q117" s="67"/>
      <c r="R117" s="67"/>
      <c r="S117" s="67"/>
      <c r="T117" s="68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20" t="s">
        <v>143</v>
      </c>
      <c r="AU117" s="20" t="s">
        <v>87</v>
      </c>
    </row>
    <row r="118" spans="1:65" s="13" customFormat="1" ht="22.5">
      <c r="B118" s="201"/>
      <c r="C118" s="202"/>
      <c r="D118" s="194" t="s">
        <v>145</v>
      </c>
      <c r="E118" s="203" t="s">
        <v>19</v>
      </c>
      <c r="F118" s="204" t="s">
        <v>601</v>
      </c>
      <c r="G118" s="202"/>
      <c r="H118" s="203" t="s">
        <v>19</v>
      </c>
      <c r="I118" s="205"/>
      <c r="J118" s="202"/>
      <c r="K118" s="202"/>
      <c r="L118" s="206"/>
      <c r="M118" s="207"/>
      <c r="N118" s="208"/>
      <c r="O118" s="208"/>
      <c r="P118" s="208"/>
      <c r="Q118" s="208"/>
      <c r="R118" s="208"/>
      <c r="S118" s="208"/>
      <c r="T118" s="209"/>
      <c r="AT118" s="210" t="s">
        <v>145</v>
      </c>
      <c r="AU118" s="210" t="s">
        <v>87</v>
      </c>
      <c r="AV118" s="13" t="s">
        <v>85</v>
      </c>
      <c r="AW118" s="13" t="s">
        <v>37</v>
      </c>
      <c r="AX118" s="13" t="s">
        <v>77</v>
      </c>
      <c r="AY118" s="210" t="s">
        <v>132</v>
      </c>
    </row>
    <row r="119" spans="1:65" s="14" customFormat="1" ht="11.25">
      <c r="B119" s="211"/>
      <c r="C119" s="212"/>
      <c r="D119" s="194" t="s">
        <v>145</v>
      </c>
      <c r="E119" s="213" t="s">
        <v>19</v>
      </c>
      <c r="F119" s="214" t="s">
        <v>193</v>
      </c>
      <c r="G119" s="212"/>
      <c r="H119" s="215">
        <v>6</v>
      </c>
      <c r="I119" s="216"/>
      <c r="J119" s="212"/>
      <c r="K119" s="212"/>
      <c r="L119" s="217"/>
      <c r="M119" s="218"/>
      <c r="N119" s="219"/>
      <c r="O119" s="219"/>
      <c r="P119" s="219"/>
      <c r="Q119" s="219"/>
      <c r="R119" s="219"/>
      <c r="S119" s="219"/>
      <c r="T119" s="220"/>
      <c r="AT119" s="221" t="s">
        <v>145</v>
      </c>
      <c r="AU119" s="221" t="s">
        <v>87</v>
      </c>
      <c r="AV119" s="14" t="s">
        <v>87</v>
      </c>
      <c r="AW119" s="14" t="s">
        <v>37</v>
      </c>
      <c r="AX119" s="14" t="s">
        <v>85</v>
      </c>
      <c r="AY119" s="221" t="s">
        <v>132</v>
      </c>
    </row>
    <row r="120" spans="1:65" s="2" customFormat="1" ht="37.9" customHeight="1">
      <c r="A120" s="37"/>
      <c r="B120" s="38"/>
      <c r="C120" s="244" t="s">
        <v>198</v>
      </c>
      <c r="D120" s="244" t="s">
        <v>264</v>
      </c>
      <c r="E120" s="245" t="s">
        <v>602</v>
      </c>
      <c r="F120" s="246" t="s">
        <v>603</v>
      </c>
      <c r="G120" s="247" t="s">
        <v>604</v>
      </c>
      <c r="H120" s="248">
        <v>6</v>
      </c>
      <c r="I120" s="249"/>
      <c r="J120" s="250">
        <f>ROUND(I120*H120,2)</f>
        <v>0</v>
      </c>
      <c r="K120" s="246" t="s">
        <v>587</v>
      </c>
      <c r="L120" s="251"/>
      <c r="M120" s="252" t="s">
        <v>19</v>
      </c>
      <c r="N120" s="253" t="s">
        <v>48</v>
      </c>
      <c r="O120" s="67"/>
      <c r="P120" s="190">
        <f>O120*H120</f>
        <v>0</v>
      </c>
      <c r="Q120" s="190">
        <v>1.5E-3</v>
      </c>
      <c r="R120" s="190">
        <f>Q120*H120</f>
        <v>9.0000000000000011E-3</v>
      </c>
      <c r="S120" s="190">
        <v>0</v>
      </c>
      <c r="T120" s="191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92" t="s">
        <v>209</v>
      </c>
      <c r="AT120" s="192" t="s">
        <v>264</v>
      </c>
      <c r="AU120" s="192" t="s">
        <v>87</v>
      </c>
      <c r="AY120" s="20" t="s">
        <v>132</v>
      </c>
      <c r="BE120" s="193">
        <f>IF(N120="základní",J120,0)</f>
        <v>0</v>
      </c>
      <c r="BF120" s="193">
        <f>IF(N120="snížená",J120,0)</f>
        <v>0</v>
      </c>
      <c r="BG120" s="193">
        <f>IF(N120="zákl. přenesená",J120,0)</f>
        <v>0</v>
      </c>
      <c r="BH120" s="193">
        <f>IF(N120="sníž. přenesená",J120,0)</f>
        <v>0</v>
      </c>
      <c r="BI120" s="193">
        <f>IF(N120="nulová",J120,0)</f>
        <v>0</v>
      </c>
      <c r="BJ120" s="20" t="s">
        <v>85</v>
      </c>
      <c r="BK120" s="193">
        <f>ROUND(I120*H120,2)</f>
        <v>0</v>
      </c>
      <c r="BL120" s="20" t="s">
        <v>139</v>
      </c>
      <c r="BM120" s="192" t="s">
        <v>605</v>
      </c>
    </row>
    <row r="121" spans="1:65" s="2" customFormat="1" ht="19.5">
      <c r="A121" s="37"/>
      <c r="B121" s="38"/>
      <c r="C121" s="39"/>
      <c r="D121" s="194" t="s">
        <v>141</v>
      </c>
      <c r="E121" s="39"/>
      <c r="F121" s="195" t="s">
        <v>603</v>
      </c>
      <c r="G121" s="39"/>
      <c r="H121" s="39"/>
      <c r="I121" s="196"/>
      <c r="J121" s="39"/>
      <c r="K121" s="39"/>
      <c r="L121" s="42"/>
      <c r="M121" s="197"/>
      <c r="N121" s="198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20" t="s">
        <v>141</v>
      </c>
      <c r="AU121" s="20" t="s">
        <v>87</v>
      </c>
    </row>
    <row r="122" spans="1:65" s="2" customFormat="1" ht="87.75">
      <c r="A122" s="37"/>
      <c r="B122" s="38"/>
      <c r="C122" s="39"/>
      <c r="D122" s="194" t="s">
        <v>305</v>
      </c>
      <c r="E122" s="39"/>
      <c r="F122" s="254" t="s">
        <v>606</v>
      </c>
      <c r="G122" s="39"/>
      <c r="H122" s="39"/>
      <c r="I122" s="196"/>
      <c r="J122" s="39"/>
      <c r="K122" s="39"/>
      <c r="L122" s="42"/>
      <c r="M122" s="197"/>
      <c r="N122" s="198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305</v>
      </c>
      <c r="AU122" s="20" t="s">
        <v>87</v>
      </c>
    </row>
    <row r="123" spans="1:65" s="2" customFormat="1" ht="24.2" customHeight="1">
      <c r="A123" s="37"/>
      <c r="B123" s="38"/>
      <c r="C123" s="181" t="s">
        <v>209</v>
      </c>
      <c r="D123" s="181" t="s">
        <v>134</v>
      </c>
      <c r="E123" s="182" t="s">
        <v>607</v>
      </c>
      <c r="F123" s="183" t="s">
        <v>608</v>
      </c>
      <c r="G123" s="184" t="s">
        <v>137</v>
      </c>
      <c r="H123" s="185">
        <v>8.64</v>
      </c>
      <c r="I123" s="186"/>
      <c r="J123" s="187">
        <f>ROUND(I123*H123,2)</f>
        <v>0</v>
      </c>
      <c r="K123" s="183" t="s">
        <v>319</v>
      </c>
      <c r="L123" s="42"/>
      <c r="M123" s="188" t="s">
        <v>19</v>
      </c>
      <c r="N123" s="189" t="s">
        <v>48</v>
      </c>
      <c r="O123" s="67"/>
      <c r="P123" s="190">
        <f>O123*H123</f>
        <v>0</v>
      </c>
      <c r="Q123" s="190">
        <v>3.333E-3</v>
      </c>
      <c r="R123" s="190">
        <f>Q123*H123</f>
        <v>2.8797120000000002E-2</v>
      </c>
      <c r="S123" s="190">
        <v>0</v>
      </c>
      <c r="T123" s="19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139</v>
      </c>
      <c r="AT123" s="192" t="s">
        <v>134</v>
      </c>
      <c r="AU123" s="192" t="s">
        <v>87</v>
      </c>
      <c r="AY123" s="20" t="s">
        <v>132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20" t="s">
        <v>85</v>
      </c>
      <c r="BK123" s="193">
        <f>ROUND(I123*H123,2)</f>
        <v>0</v>
      </c>
      <c r="BL123" s="20" t="s">
        <v>139</v>
      </c>
      <c r="BM123" s="192" t="s">
        <v>609</v>
      </c>
    </row>
    <row r="124" spans="1:65" s="2" customFormat="1" ht="19.5">
      <c r="A124" s="37"/>
      <c r="B124" s="38"/>
      <c r="C124" s="39"/>
      <c r="D124" s="194" t="s">
        <v>141</v>
      </c>
      <c r="E124" s="39"/>
      <c r="F124" s="195" t="s">
        <v>608</v>
      </c>
      <c r="G124" s="39"/>
      <c r="H124" s="39"/>
      <c r="I124" s="196"/>
      <c r="J124" s="39"/>
      <c r="K124" s="39"/>
      <c r="L124" s="42"/>
      <c r="M124" s="197"/>
      <c r="N124" s="198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141</v>
      </c>
      <c r="AU124" s="20" t="s">
        <v>87</v>
      </c>
    </row>
    <row r="125" spans="1:65" s="13" customFormat="1" ht="22.5">
      <c r="B125" s="201"/>
      <c r="C125" s="202"/>
      <c r="D125" s="194" t="s">
        <v>145</v>
      </c>
      <c r="E125" s="203" t="s">
        <v>19</v>
      </c>
      <c r="F125" s="204" t="s">
        <v>610</v>
      </c>
      <c r="G125" s="202"/>
      <c r="H125" s="203" t="s">
        <v>19</v>
      </c>
      <c r="I125" s="205"/>
      <c r="J125" s="202"/>
      <c r="K125" s="202"/>
      <c r="L125" s="206"/>
      <c r="M125" s="207"/>
      <c r="N125" s="208"/>
      <c r="O125" s="208"/>
      <c r="P125" s="208"/>
      <c r="Q125" s="208"/>
      <c r="R125" s="208"/>
      <c r="S125" s="208"/>
      <c r="T125" s="209"/>
      <c r="AT125" s="210" t="s">
        <v>145</v>
      </c>
      <c r="AU125" s="210" t="s">
        <v>87</v>
      </c>
      <c r="AV125" s="13" t="s">
        <v>85</v>
      </c>
      <c r="AW125" s="13" t="s">
        <v>37</v>
      </c>
      <c r="AX125" s="13" t="s">
        <v>77</v>
      </c>
      <c r="AY125" s="210" t="s">
        <v>132</v>
      </c>
    </row>
    <row r="126" spans="1:65" s="13" customFormat="1" ht="11.25">
      <c r="B126" s="201"/>
      <c r="C126" s="202"/>
      <c r="D126" s="194" t="s">
        <v>145</v>
      </c>
      <c r="E126" s="203" t="s">
        <v>19</v>
      </c>
      <c r="F126" s="204" t="s">
        <v>611</v>
      </c>
      <c r="G126" s="202"/>
      <c r="H126" s="203" t="s">
        <v>19</v>
      </c>
      <c r="I126" s="205"/>
      <c r="J126" s="202"/>
      <c r="K126" s="202"/>
      <c r="L126" s="206"/>
      <c r="M126" s="207"/>
      <c r="N126" s="208"/>
      <c r="O126" s="208"/>
      <c r="P126" s="208"/>
      <c r="Q126" s="208"/>
      <c r="R126" s="208"/>
      <c r="S126" s="208"/>
      <c r="T126" s="209"/>
      <c r="AT126" s="210" t="s">
        <v>145</v>
      </c>
      <c r="AU126" s="210" t="s">
        <v>87</v>
      </c>
      <c r="AV126" s="13" t="s">
        <v>85</v>
      </c>
      <c r="AW126" s="13" t="s">
        <v>37</v>
      </c>
      <c r="AX126" s="13" t="s">
        <v>77</v>
      </c>
      <c r="AY126" s="210" t="s">
        <v>132</v>
      </c>
    </row>
    <row r="127" spans="1:65" s="14" customFormat="1" ht="11.25">
      <c r="B127" s="211"/>
      <c r="C127" s="212"/>
      <c r="D127" s="194" t="s">
        <v>145</v>
      </c>
      <c r="E127" s="213" t="s">
        <v>19</v>
      </c>
      <c r="F127" s="214" t="s">
        <v>612</v>
      </c>
      <c r="G127" s="212"/>
      <c r="H127" s="215">
        <v>8.64</v>
      </c>
      <c r="I127" s="216"/>
      <c r="J127" s="212"/>
      <c r="K127" s="212"/>
      <c r="L127" s="217"/>
      <c r="M127" s="218"/>
      <c r="N127" s="219"/>
      <c r="O127" s="219"/>
      <c r="P127" s="219"/>
      <c r="Q127" s="219"/>
      <c r="R127" s="219"/>
      <c r="S127" s="219"/>
      <c r="T127" s="220"/>
      <c r="AT127" s="221" t="s">
        <v>145</v>
      </c>
      <c r="AU127" s="221" t="s">
        <v>87</v>
      </c>
      <c r="AV127" s="14" t="s">
        <v>87</v>
      </c>
      <c r="AW127" s="14" t="s">
        <v>37</v>
      </c>
      <c r="AX127" s="14" t="s">
        <v>85</v>
      </c>
      <c r="AY127" s="221" t="s">
        <v>132</v>
      </c>
    </row>
    <row r="128" spans="1:65" s="2" customFormat="1" ht="24.2" customHeight="1">
      <c r="A128" s="37"/>
      <c r="B128" s="38"/>
      <c r="C128" s="181" t="s">
        <v>218</v>
      </c>
      <c r="D128" s="181" t="s">
        <v>134</v>
      </c>
      <c r="E128" s="182" t="s">
        <v>613</v>
      </c>
      <c r="F128" s="183" t="s">
        <v>614</v>
      </c>
      <c r="G128" s="184" t="s">
        <v>179</v>
      </c>
      <c r="H128" s="185">
        <v>106.32</v>
      </c>
      <c r="I128" s="186"/>
      <c r="J128" s="187">
        <f>ROUND(I128*H128,2)</f>
        <v>0</v>
      </c>
      <c r="K128" s="183" t="s">
        <v>319</v>
      </c>
      <c r="L128" s="42"/>
      <c r="M128" s="188" t="s">
        <v>19</v>
      </c>
      <c r="N128" s="189" t="s">
        <v>48</v>
      </c>
      <c r="O128" s="67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139</v>
      </c>
      <c r="AT128" s="192" t="s">
        <v>134</v>
      </c>
      <c r="AU128" s="192" t="s">
        <v>87</v>
      </c>
      <c r="AY128" s="20" t="s">
        <v>132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20" t="s">
        <v>85</v>
      </c>
      <c r="BK128" s="193">
        <f>ROUND(I128*H128,2)</f>
        <v>0</v>
      </c>
      <c r="BL128" s="20" t="s">
        <v>139</v>
      </c>
      <c r="BM128" s="192" t="s">
        <v>615</v>
      </c>
    </row>
    <row r="129" spans="1:65" s="2" customFormat="1" ht="11.25">
      <c r="A129" s="37"/>
      <c r="B129" s="38"/>
      <c r="C129" s="39"/>
      <c r="D129" s="194" t="s">
        <v>141</v>
      </c>
      <c r="E129" s="39"/>
      <c r="F129" s="195" t="s">
        <v>614</v>
      </c>
      <c r="G129" s="39"/>
      <c r="H129" s="39"/>
      <c r="I129" s="196"/>
      <c r="J129" s="39"/>
      <c r="K129" s="39"/>
      <c r="L129" s="42"/>
      <c r="M129" s="197"/>
      <c r="N129" s="198"/>
      <c r="O129" s="67"/>
      <c r="P129" s="67"/>
      <c r="Q129" s="67"/>
      <c r="R129" s="67"/>
      <c r="S129" s="67"/>
      <c r="T129" s="68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20" t="s">
        <v>141</v>
      </c>
      <c r="AU129" s="20" t="s">
        <v>87</v>
      </c>
    </row>
    <row r="130" spans="1:65" s="13" customFormat="1" ht="22.5">
      <c r="B130" s="201"/>
      <c r="C130" s="202"/>
      <c r="D130" s="194" t="s">
        <v>145</v>
      </c>
      <c r="E130" s="203" t="s">
        <v>19</v>
      </c>
      <c r="F130" s="204" t="s">
        <v>616</v>
      </c>
      <c r="G130" s="202"/>
      <c r="H130" s="203" t="s">
        <v>19</v>
      </c>
      <c r="I130" s="205"/>
      <c r="J130" s="202"/>
      <c r="K130" s="202"/>
      <c r="L130" s="206"/>
      <c r="M130" s="207"/>
      <c r="N130" s="208"/>
      <c r="O130" s="208"/>
      <c r="P130" s="208"/>
      <c r="Q130" s="208"/>
      <c r="R130" s="208"/>
      <c r="S130" s="208"/>
      <c r="T130" s="209"/>
      <c r="AT130" s="210" t="s">
        <v>145</v>
      </c>
      <c r="AU130" s="210" t="s">
        <v>87</v>
      </c>
      <c r="AV130" s="13" t="s">
        <v>85</v>
      </c>
      <c r="AW130" s="13" t="s">
        <v>37</v>
      </c>
      <c r="AX130" s="13" t="s">
        <v>77</v>
      </c>
      <c r="AY130" s="210" t="s">
        <v>132</v>
      </c>
    </row>
    <row r="131" spans="1:65" s="13" customFormat="1" ht="11.25">
      <c r="B131" s="201"/>
      <c r="C131" s="202"/>
      <c r="D131" s="194" t="s">
        <v>145</v>
      </c>
      <c r="E131" s="203" t="s">
        <v>19</v>
      </c>
      <c r="F131" s="204" t="s">
        <v>617</v>
      </c>
      <c r="G131" s="202"/>
      <c r="H131" s="203" t="s">
        <v>19</v>
      </c>
      <c r="I131" s="205"/>
      <c r="J131" s="202"/>
      <c r="K131" s="202"/>
      <c r="L131" s="206"/>
      <c r="M131" s="207"/>
      <c r="N131" s="208"/>
      <c r="O131" s="208"/>
      <c r="P131" s="208"/>
      <c r="Q131" s="208"/>
      <c r="R131" s="208"/>
      <c r="S131" s="208"/>
      <c r="T131" s="209"/>
      <c r="AT131" s="210" t="s">
        <v>145</v>
      </c>
      <c r="AU131" s="210" t="s">
        <v>87</v>
      </c>
      <c r="AV131" s="13" t="s">
        <v>85</v>
      </c>
      <c r="AW131" s="13" t="s">
        <v>37</v>
      </c>
      <c r="AX131" s="13" t="s">
        <v>77</v>
      </c>
      <c r="AY131" s="210" t="s">
        <v>132</v>
      </c>
    </row>
    <row r="132" spans="1:65" s="14" customFormat="1" ht="11.25">
      <c r="B132" s="211"/>
      <c r="C132" s="212"/>
      <c r="D132" s="194" t="s">
        <v>145</v>
      </c>
      <c r="E132" s="213" t="s">
        <v>19</v>
      </c>
      <c r="F132" s="214" t="s">
        <v>618</v>
      </c>
      <c r="G132" s="212"/>
      <c r="H132" s="215">
        <v>94.68</v>
      </c>
      <c r="I132" s="216"/>
      <c r="J132" s="212"/>
      <c r="K132" s="212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145</v>
      </c>
      <c r="AU132" s="221" t="s">
        <v>87</v>
      </c>
      <c r="AV132" s="14" t="s">
        <v>87</v>
      </c>
      <c r="AW132" s="14" t="s">
        <v>37</v>
      </c>
      <c r="AX132" s="14" t="s">
        <v>77</v>
      </c>
      <c r="AY132" s="221" t="s">
        <v>132</v>
      </c>
    </row>
    <row r="133" spans="1:65" s="13" customFormat="1" ht="11.25">
      <c r="B133" s="201"/>
      <c r="C133" s="202"/>
      <c r="D133" s="194" t="s">
        <v>145</v>
      </c>
      <c r="E133" s="203" t="s">
        <v>19</v>
      </c>
      <c r="F133" s="204" t="s">
        <v>619</v>
      </c>
      <c r="G133" s="202"/>
      <c r="H133" s="203" t="s">
        <v>19</v>
      </c>
      <c r="I133" s="205"/>
      <c r="J133" s="202"/>
      <c r="K133" s="202"/>
      <c r="L133" s="206"/>
      <c r="M133" s="207"/>
      <c r="N133" s="208"/>
      <c r="O133" s="208"/>
      <c r="P133" s="208"/>
      <c r="Q133" s="208"/>
      <c r="R133" s="208"/>
      <c r="S133" s="208"/>
      <c r="T133" s="209"/>
      <c r="AT133" s="210" t="s">
        <v>145</v>
      </c>
      <c r="AU133" s="210" t="s">
        <v>87</v>
      </c>
      <c r="AV133" s="13" t="s">
        <v>85</v>
      </c>
      <c r="AW133" s="13" t="s">
        <v>37</v>
      </c>
      <c r="AX133" s="13" t="s">
        <v>77</v>
      </c>
      <c r="AY133" s="210" t="s">
        <v>132</v>
      </c>
    </row>
    <row r="134" spans="1:65" s="14" customFormat="1" ht="11.25">
      <c r="B134" s="211"/>
      <c r="C134" s="212"/>
      <c r="D134" s="194" t="s">
        <v>145</v>
      </c>
      <c r="E134" s="213" t="s">
        <v>19</v>
      </c>
      <c r="F134" s="214" t="s">
        <v>192</v>
      </c>
      <c r="G134" s="212"/>
      <c r="H134" s="215">
        <v>5.7</v>
      </c>
      <c r="I134" s="216"/>
      <c r="J134" s="212"/>
      <c r="K134" s="212"/>
      <c r="L134" s="217"/>
      <c r="M134" s="218"/>
      <c r="N134" s="219"/>
      <c r="O134" s="219"/>
      <c r="P134" s="219"/>
      <c r="Q134" s="219"/>
      <c r="R134" s="219"/>
      <c r="S134" s="219"/>
      <c r="T134" s="220"/>
      <c r="AT134" s="221" t="s">
        <v>145</v>
      </c>
      <c r="AU134" s="221" t="s">
        <v>87</v>
      </c>
      <c r="AV134" s="14" t="s">
        <v>87</v>
      </c>
      <c r="AW134" s="14" t="s">
        <v>37</v>
      </c>
      <c r="AX134" s="14" t="s">
        <v>77</v>
      </c>
      <c r="AY134" s="221" t="s">
        <v>132</v>
      </c>
    </row>
    <row r="135" spans="1:65" s="16" customFormat="1" ht="11.25">
      <c r="B135" s="233"/>
      <c r="C135" s="234"/>
      <c r="D135" s="194" t="s">
        <v>145</v>
      </c>
      <c r="E135" s="235" t="s">
        <v>19</v>
      </c>
      <c r="F135" s="236" t="s">
        <v>166</v>
      </c>
      <c r="G135" s="234"/>
      <c r="H135" s="237">
        <v>100.38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AT135" s="243" t="s">
        <v>145</v>
      </c>
      <c r="AU135" s="243" t="s">
        <v>87</v>
      </c>
      <c r="AV135" s="16" t="s">
        <v>167</v>
      </c>
      <c r="AW135" s="16" t="s">
        <v>37</v>
      </c>
      <c r="AX135" s="16" t="s">
        <v>77</v>
      </c>
      <c r="AY135" s="243" t="s">
        <v>132</v>
      </c>
    </row>
    <row r="136" spans="1:65" s="13" customFormat="1" ht="22.5">
      <c r="B136" s="201"/>
      <c r="C136" s="202"/>
      <c r="D136" s="194" t="s">
        <v>145</v>
      </c>
      <c r="E136" s="203" t="s">
        <v>19</v>
      </c>
      <c r="F136" s="204" t="s">
        <v>620</v>
      </c>
      <c r="G136" s="202"/>
      <c r="H136" s="203" t="s">
        <v>19</v>
      </c>
      <c r="I136" s="205"/>
      <c r="J136" s="202"/>
      <c r="K136" s="202"/>
      <c r="L136" s="206"/>
      <c r="M136" s="207"/>
      <c r="N136" s="208"/>
      <c r="O136" s="208"/>
      <c r="P136" s="208"/>
      <c r="Q136" s="208"/>
      <c r="R136" s="208"/>
      <c r="S136" s="208"/>
      <c r="T136" s="209"/>
      <c r="AT136" s="210" t="s">
        <v>145</v>
      </c>
      <c r="AU136" s="210" t="s">
        <v>87</v>
      </c>
      <c r="AV136" s="13" t="s">
        <v>85</v>
      </c>
      <c r="AW136" s="13" t="s">
        <v>37</v>
      </c>
      <c r="AX136" s="13" t="s">
        <v>77</v>
      </c>
      <c r="AY136" s="210" t="s">
        <v>132</v>
      </c>
    </row>
    <row r="137" spans="1:65" s="13" customFormat="1" ht="11.25">
      <c r="B137" s="201"/>
      <c r="C137" s="202"/>
      <c r="D137" s="194" t="s">
        <v>145</v>
      </c>
      <c r="E137" s="203" t="s">
        <v>19</v>
      </c>
      <c r="F137" s="204" t="s">
        <v>621</v>
      </c>
      <c r="G137" s="202"/>
      <c r="H137" s="203" t="s">
        <v>19</v>
      </c>
      <c r="I137" s="205"/>
      <c r="J137" s="202"/>
      <c r="K137" s="202"/>
      <c r="L137" s="206"/>
      <c r="M137" s="207"/>
      <c r="N137" s="208"/>
      <c r="O137" s="208"/>
      <c r="P137" s="208"/>
      <c r="Q137" s="208"/>
      <c r="R137" s="208"/>
      <c r="S137" s="208"/>
      <c r="T137" s="209"/>
      <c r="AT137" s="210" t="s">
        <v>145</v>
      </c>
      <c r="AU137" s="210" t="s">
        <v>87</v>
      </c>
      <c r="AV137" s="13" t="s">
        <v>85</v>
      </c>
      <c r="AW137" s="13" t="s">
        <v>37</v>
      </c>
      <c r="AX137" s="13" t="s">
        <v>77</v>
      </c>
      <c r="AY137" s="210" t="s">
        <v>132</v>
      </c>
    </row>
    <row r="138" spans="1:65" s="14" customFormat="1" ht="11.25">
      <c r="B138" s="211"/>
      <c r="C138" s="212"/>
      <c r="D138" s="194" t="s">
        <v>145</v>
      </c>
      <c r="E138" s="213" t="s">
        <v>19</v>
      </c>
      <c r="F138" s="214" t="s">
        <v>622</v>
      </c>
      <c r="G138" s="212"/>
      <c r="H138" s="215">
        <v>5.94</v>
      </c>
      <c r="I138" s="216"/>
      <c r="J138" s="212"/>
      <c r="K138" s="212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145</v>
      </c>
      <c r="AU138" s="221" t="s">
        <v>87</v>
      </c>
      <c r="AV138" s="14" t="s">
        <v>87</v>
      </c>
      <c r="AW138" s="14" t="s">
        <v>37</v>
      </c>
      <c r="AX138" s="14" t="s">
        <v>77</v>
      </c>
      <c r="AY138" s="221" t="s">
        <v>132</v>
      </c>
    </row>
    <row r="139" spans="1:65" s="15" customFormat="1" ht="11.25">
      <c r="B139" s="222"/>
      <c r="C139" s="223"/>
      <c r="D139" s="194" t="s">
        <v>145</v>
      </c>
      <c r="E139" s="224" t="s">
        <v>19</v>
      </c>
      <c r="F139" s="225" t="s">
        <v>151</v>
      </c>
      <c r="G139" s="223"/>
      <c r="H139" s="226">
        <v>106.32</v>
      </c>
      <c r="I139" s="227"/>
      <c r="J139" s="223"/>
      <c r="K139" s="223"/>
      <c r="L139" s="228"/>
      <c r="M139" s="229"/>
      <c r="N139" s="230"/>
      <c r="O139" s="230"/>
      <c r="P139" s="230"/>
      <c r="Q139" s="230"/>
      <c r="R139" s="230"/>
      <c r="S139" s="230"/>
      <c r="T139" s="231"/>
      <c r="AT139" s="232" t="s">
        <v>145</v>
      </c>
      <c r="AU139" s="232" t="s">
        <v>87</v>
      </c>
      <c r="AV139" s="15" t="s">
        <v>139</v>
      </c>
      <c r="AW139" s="15" t="s">
        <v>37</v>
      </c>
      <c r="AX139" s="15" t="s">
        <v>85</v>
      </c>
      <c r="AY139" s="232" t="s">
        <v>132</v>
      </c>
    </row>
    <row r="140" spans="1:65" s="2" customFormat="1" ht="16.5" customHeight="1">
      <c r="A140" s="37"/>
      <c r="B140" s="38"/>
      <c r="C140" s="244" t="s">
        <v>228</v>
      </c>
      <c r="D140" s="244" t="s">
        <v>264</v>
      </c>
      <c r="E140" s="245" t="s">
        <v>623</v>
      </c>
      <c r="F140" s="246" t="s">
        <v>624</v>
      </c>
      <c r="G140" s="247" t="s">
        <v>231</v>
      </c>
      <c r="H140" s="248">
        <v>170.64599999999999</v>
      </c>
      <c r="I140" s="249"/>
      <c r="J140" s="250">
        <f>ROUND(I140*H140,2)</f>
        <v>0</v>
      </c>
      <c r="K140" s="246" t="s">
        <v>138</v>
      </c>
      <c r="L140" s="251"/>
      <c r="M140" s="252" t="s">
        <v>19</v>
      </c>
      <c r="N140" s="253" t="s">
        <v>48</v>
      </c>
      <c r="O140" s="67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209</v>
      </c>
      <c r="AT140" s="192" t="s">
        <v>264</v>
      </c>
      <c r="AU140" s="192" t="s">
        <v>87</v>
      </c>
      <c r="AY140" s="20" t="s">
        <v>132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20" t="s">
        <v>85</v>
      </c>
      <c r="BK140" s="193">
        <f>ROUND(I140*H140,2)</f>
        <v>0</v>
      </c>
      <c r="BL140" s="20" t="s">
        <v>139</v>
      </c>
      <c r="BM140" s="192" t="s">
        <v>625</v>
      </c>
    </row>
    <row r="141" spans="1:65" s="2" customFormat="1" ht="11.25">
      <c r="A141" s="37"/>
      <c r="B141" s="38"/>
      <c r="C141" s="39"/>
      <c r="D141" s="194" t="s">
        <v>141</v>
      </c>
      <c r="E141" s="39"/>
      <c r="F141" s="195" t="s">
        <v>624</v>
      </c>
      <c r="G141" s="39"/>
      <c r="H141" s="39"/>
      <c r="I141" s="196"/>
      <c r="J141" s="39"/>
      <c r="K141" s="39"/>
      <c r="L141" s="42"/>
      <c r="M141" s="197"/>
      <c r="N141" s="198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141</v>
      </c>
      <c r="AU141" s="20" t="s">
        <v>87</v>
      </c>
    </row>
    <row r="142" spans="1:65" s="13" customFormat="1" ht="11.25">
      <c r="B142" s="201"/>
      <c r="C142" s="202"/>
      <c r="D142" s="194" t="s">
        <v>145</v>
      </c>
      <c r="E142" s="203" t="s">
        <v>19</v>
      </c>
      <c r="F142" s="204" t="s">
        <v>626</v>
      </c>
      <c r="G142" s="202"/>
      <c r="H142" s="203" t="s">
        <v>19</v>
      </c>
      <c r="I142" s="205"/>
      <c r="J142" s="202"/>
      <c r="K142" s="202"/>
      <c r="L142" s="206"/>
      <c r="M142" s="207"/>
      <c r="N142" s="208"/>
      <c r="O142" s="208"/>
      <c r="P142" s="208"/>
      <c r="Q142" s="208"/>
      <c r="R142" s="208"/>
      <c r="S142" s="208"/>
      <c r="T142" s="209"/>
      <c r="AT142" s="210" t="s">
        <v>145</v>
      </c>
      <c r="AU142" s="210" t="s">
        <v>87</v>
      </c>
      <c r="AV142" s="13" t="s">
        <v>85</v>
      </c>
      <c r="AW142" s="13" t="s">
        <v>37</v>
      </c>
      <c r="AX142" s="13" t="s">
        <v>77</v>
      </c>
      <c r="AY142" s="210" t="s">
        <v>132</v>
      </c>
    </row>
    <row r="143" spans="1:65" s="13" customFormat="1" ht="11.25">
      <c r="B143" s="201"/>
      <c r="C143" s="202"/>
      <c r="D143" s="194" t="s">
        <v>145</v>
      </c>
      <c r="E143" s="203" t="s">
        <v>19</v>
      </c>
      <c r="F143" s="204" t="s">
        <v>627</v>
      </c>
      <c r="G143" s="202"/>
      <c r="H143" s="203" t="s">
        <v>19</v>
      </c>
      <c r="I143" s="205"/>
      <c r="J143" s="202"/>
      <c r="K143" s="202"/>
      <c r="L143" s="206"/>
      <c r="M143" s="207"/>
      <c r="N143" s="208"/>
      <c r="O143" s="208"/>
      <c r="P143" s="208"/>
      <c r="Q143" s="208"/>
      <c r="R143" s="208"/>
      <c r="S143" s="208"/>
      <c r="T143" s="209"/>
      <c r="AT143" s="210" t="s">
        <v>145</v>
      </c>
      <c r="AU143" s="210" t="s">
        <v>87</v>
      </c>
      <c r="AV143" s="13" t="s">
        <v>85</v>
      </c>
      <c r="AW143" s="13" t="s">
        <v>37</v>
      </c>
      <c r="AX143" s="13" t="s">
        <v>77</v>
      </c>
      <c r="AY143" s="210" t="s">
        <v>132</v>
      </c>
    </row>
    <row r="144" spans="1:65" s="13" customFormat="1" ht="22.5">
      <c r="B144" s="201"/>
      <c r="C144" s="202"/>
      <c r="D144" s="194" t="s">
        <v>145</v>
      </c>
      <c r="E144" s="203" t="s">
        <v>19</v>
      </c>
      <c r="F144" s="204" t="s">
        <v>616</v>
      </c>
      <c r="G144" s="202"/>
      <c r="H144" s="203" t="s">
        <v>19</v>
      </c>
      <c r="I144" s="205"/>
      <c r="J144" s="202"/>
      <c r="K144" s="202"/>
      <c r="L144" s="206"/>
      <c r="M144" s="207"/>
      <c r="N144" s="208"/>
      <c r="O144" s="208"/>
      <c r="P144" s="208"/>
      <c r="Q144" s="208"/>
      <c r="R144" s="208"/>
      <c r="S144" s="208"/>
      <c r="T144" s="209"/>
      <c r="AT144" s="210" t="s">
        <v>145</v>
      </c>
      <c r="AU144" s="210" t="s">
        <v>87</v>
      </c>
      <c r="AV144" s="13" t="s">
        <v>85</v>
      </c>
      <c r="AW144" s="13" t="s">
        <v>37</v>
      </c>
      <c r="AX144" s="13" t="s">
        <v>77</v>
      </c>
      <c r="AY144" s="210" t="s">
        <v>132</v>
      </c>
    </row>
    <row r="145" spans="1:65" s="13" customFormat="1" ht="11.25">
      <c r="B145" s="201"/>
      <c r="C145" s="202"/>
      <c r="D145" s="194" t="s">
        <v>145</v>
      </c>
      <c r="E145" s="203" t="s">
        <v>19</v>
      </c>
      <c r="F145" s="204" t="s">
        <v>617</v>
      </c>
      <c r="G145" s="202"/>
      <c r="H145" s="203" t="s">
        <v>19</v>
      </c>
      <c r="I145" s="205"/>
      <c r="J145" s="202"/>
      <c r="K145" s="202"/>
      <c r="L145" s="206"/>
      <c r="M145" s="207"/>
      <c r="N145" s="208"/>
      <c r="O145" s="208"/>
      <c r="P145" s="208"/>
      <c r="Q145" s="208"/>
      <c r="R145" s="208"/>
      <c r="S145" s="208"/>
      <c r="T145" s="209"/>
      <c r="AT145" s="210" t="s">
        <v>145</v>
      </c>
      <c r="AU145" s="210" t="s">
        <v>87</v>
      </c>
      <c r="AV145" s="13" t="s">
        <v>85</v>
      </c>
      <c r="AW145" s="13" t="s">
        <v>37</v>
      </c>
      <c r="AX145" s="13" t="s">
        <v>77</v>
      </c>
      <c r="AY145" s="210" t="s">
        <v>132</v>
      </c>
    </row>
    <row r="146" spans="1:65" s="14" customFormat="1" ht="11.25">
      <c r="B146" s="211"/>
      <c r="C146" s="212"/>
      <c r="D146" s="194" t="s">
        <v>145</v>
      </c>
      <c r="E146" s="213" t="s">
        <v>19</v>
      </c>
      <c r="F146" s="214" t="s">
        <v>628</v>
      </c>
      <c r="G146" s="212"/>
      <c r="H146" s="215">
        <v>160.95599999999999</v>
      </c>
      <c r="I146" s="216"/>
      <c r="J146" s="212"/>
      <c r="K146" s="212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145</v>
      </c>
      <c r="AU146" s="221" t="s">
        <v>87</v>
      </c>
      <c r="AV146" s="14" t="s">
        <v>87</v>
      </c>
      <c r="AW146" s="14" t="s">
        <v>37</v>
      </c>
      <c r="AX146" s="14" t="s">
        <v>77</v>
      </c>
      <c r="AY146" s="221" t="s">
        <v>132</v>
      </c>
    </row>
    <row r="147" spans="1:65" s="13" customFormat="1" ht="11.25">
      <c r="B147" s="201"/>
      <c r="C147" s="202"/>
      <c r="D147" s="194" t="s">
        <v>145</v>
      </c>
      <c r="E147" s="203" t="s">
        <v>19</v>
      </c>
      <c r="F147" s="204" t="s">
        <v>619</v>
      </c>
      <c r="G147" s="202"/>
      <c r="H147" s="203" t="s">
        <v>19</v>
      </c>
      <c r="I147" s="205"/>
      <c r="J147" s="202"/>
      <c r="K147" s="202"/>
      <c r="L147" s="206"/>
      <c r="M147" s="207"/>
      <c r="N147" s="208"/>
      <c r="O147" s="208"/>
      <c r="P147" s="208"/>
      <c r="Q147" s="208"/>
      <c r="R147" s="208"/>
      <c r="S147" s="208"/>
      <c r="T147" s="209"/>
      <c r="AT147" s="210" t="s">
        <v>145</v>
      </c>
      <c r="AU147" s="210" t="s">
        <v>87</v>
      </c>
      <c r="AV147" s="13" t="s">
        <v>85</v>
      </c>
      <c r="AW147" s="13" t="s">
        <v>37</v>
      </c>
      <c r="AX147" s="13" t="s">
        <v>77</v>
      </c>
      <c r="AY147" s="210" t="s">
        <v>132</v>
      </c>
    </row>
    <row r="148" spans="1:65" s="14" customFormat="1" ht="11.25">
      <c r="B148" s="211"/>
      <c r="C148" s="212"/>
      <c r="D148" s="194" t="s">
        <v>145</v>
      </c>
      <c r="E148" s="213" t="s">
        <v>19</v>
      </c>
      <c r="F148" s="214" t="s">
        <v>629</v>
      </c>
      <c r="G148" s="212"/>
      <c r="H148" s="215">
        <v>9.69</v>
      </c>
      <c r="I148" s="216"/>
      <c r="J148" s="212"/>
      <c r="K148" s="212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145</v>
      </c>
      <c r="AU148" s="221" t="s">
        <v>87</v>
      </c>
      <c r="AV148" s="14" t="s">
        <v>87</v>
      </c>
      <c r="AW148" s="14" t="s">
        <v>37</v>
      </c>
      <c r="AX148" s="14" t="s">
        <v>77</v>
      </c>
      <c r="AY148" s="221" t="s">
        <v>132</v>
      </c>
    </row>
    <row r="149" spans="1:65" s="15" customFormat="1" ht="11.25">
      <c r="B149" s="222"/>
      <c r="C149" s="223"/>
      <c r="D149" s="194" t="s">
        <v>145</v>
      </c>
      <c r="E149" s="224" t="s">
        <v>19</v>
      </c>
      <c r="F149" s="225" t="s">
        <v>151</v>
      </c>
      <c r="G149" s="223"/>
      <c r="H149" s="226">
        <v>170.64599999999999</v>
      </c>
      <c r="I149" s="227"/>
      <c r="J149" s="223"/>
      <c r="K149" s="223"/>
      <c r="L149" s="228"/>
      <c r="M149" s="229"/>
      <c r="N149" s="230"/>
      <c r="O149" s="230"/>
      <c r="P149" s="230"/>
      <c r="Q149" s="230"/>
      <c r="R149" s="230"/>
      <c r="S149" s="230"/>
      <c r="T149" s="231"/>
      <c r="AT149" s="232" t="s">
        <v>145</v>
      </c>
      <c r="AU149" s="232" t="s">
        <v>87</v>
      </c>
      <c r="AV149" s="15" t="s">
        <v>139</v>
      </c>
      <c r="AW149" s="15" t="s">
        <v>37</v>
      </c>
      <c r="AX149" s="15" t="s">
        <v>85</v>
      </c>
      <c r="AY149" s="232" t="s">
        <v>132</v>
      </c>
    </row>
    <row r="150" spans="1:65" s="2" customFormat="1" ht="16.5" customHeight="1">
      <c r="A150" s="37"/>
      <c r="B150" s="38"/>
      <c r="C150" s="244" t="s">
        <v>237</v>
      </c>
      <c r="D150" s="244" t="s">
        <v>264</v>
      </c>
      <c r="E150" s="245" t="s">
        <v>630</v>
      </c>
      <c r="F150" s="246" t="s">
        <v>631</v>
      </c>
      <c r="G150" s="247" t="s">
        <v>231</v>
      </c>
      <c r="H150" s="248">
        <v>7.7220000000000004</v>
      </c>
      <c r="I150" s="249"/>
      <c r="J150" s="250">
        <f>ROUND(I150*H150,2)</f>
        <v>0</v>
      </c>
      <c r="K150" s="246" t="s">
        <v>138</v>
      </c>
      <c r="L150" s="251"/>
      <c r="M150" s="252" t="s">
        <v>19</v>
      </c>
      <c r="N150" s="253" t="s">
        <v>48</v>
      </c>
      <c r="O150" s="67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209</v>
      </c>
      <c r="AT150" s="192" t="s">
        <v>264</v>
      </c>
      <c r="AU150" s="192" t="s">
        <v>87</v>
      </c>
      <c r="AY150" s="20" t="s">
        <v>132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20" t="s">
        <v>85</v>
      </c>
      <c r="BK150" s="193">
        <f>ROUND(I150*H150,2)</f>
        <v>0</v>
      </c>
      <c r="BL150" s="20" t="s">
        <v>139</v>
      </c>
      <c r="BM150" s="192" t="s">
        <v>632</v>
      </c>
    </row>
    <row r="151" spans="1:65" s="2" customFormat="1" ht="11.25">
      <c r="A151" s="37"/>
      <c r="B151" s="38"/>
      <c r="C151" s="39"/>
      <c r="D151" s="194" t="s">
        <v>141</v>
      </c>
      <c r="E151" s="39"/>
      <c r="F151" s="195" t="s">
        <v>631</v>
      </c>
      <c r="G151" s="39"/>
      <c r="H151" s="39"/>
      <c r="I151" s="196"/>
      <c r="J151" s="39"/>
      <c r="K151" s="39"/>
      <c r="L151" s="42"/>
      <c r="M151" s="197"/>
      <c r="N151" s="198"/>
      <c r="O151" s="67"/>
      <c r="P151" s="67"/>
      <c r="Q151" s="67"/>
      <c r="R151" s="67"/>
      <c r="S151" s="67"/>
      <c r="T151" s="68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20" t="s">
        <v>141</v>
      </c>
      <c r="AU151" s="20" t="s">
        <v>87</v>
      </c>
    </row>
    <row r="152" spans="1:65" s="13" customFormat="1" ht="11.25">
      <c r="B152" s="201"/>
      <c r="C152" s="202"/>
      <c r="D152" s="194" t="s">
        <v>145</v>
      </c>
      <c r="E152" s="203" t="s">
        <v>19</v>
      </c>
      <c r="F152" s="204" t="s">
        <v>626</v>
      </c>
      <c r="G152" s="202"/>
      <c r="H152" s="203" t="s">
        <v>19</v>
      </c>
      <c r="I152" s="205"/>
      <c r="J152" s="202"/>
      <c r="K152" s="202"/>
      <c r="L152" s="206"/>
      <c r="M152" s="207"/>
      <c r="N152" s="208"/>
      <c r="O152" s="208"/>
      <c r="P152" s="208"/>
      <c r="Q152" s="208"/>
      <c r="R152" s="208"/>
      <c r="S152" s="208"/>
      <c r="T152" s="209"/>
      <c r="AT152" s="210" t="s">
        <v>145</v>
      </c>
      <c r="AU152" s="210" t="s">
        <v>87</v>
      </c>
      <c r="AV152" s="13" t="s">
        <v>85</v>
      </c>
      <c r="AW152" s="13" t="s">
        <v>37</v>
      </c>
      <c r="AX152" s="13" t="s">
        <v>77</v>
      </c>
      <c r="AY152" s="210" t="s">
        <v>132</v>
      </c>
    </row>
    <row r="153" spans="1:65" s="13" customFormat="1" ht="11.25">
      <c r="B153" s="201"/>
      <c r="C153" s="202"/>
      <c r="D153" s="194" t="s">
        <v>145</v>
      </c>
      <c r="E153" s="203" t="s">
        <v>19</v>
      </c>
      <c r="F153" s="204" t="s">
        <v>633</v>
      </c>
      <c r="G153" s="202"/>
      <c r="H153" s="203" t="s">
        <v>19</v>
      </c>
      <c r="I153" s="205"/>
      <c r="J153" s="202"/>
      <c r="K153" s="202"/>
      <c r="L153" s="206"/>
      <c r="M153" s="207"/>
      <c r="N153" s="208"/>
      <c r="O153" s="208"/>
      <c r="P153" s="208"/>
      <c r="Q153" s="208"/>
      <c r="R153" s="208"/>
      <c r="S153" s="208"/>
      <c r="T153" s="209"/>
      <c r="AT153" s="210" t="s">
        <v>145</v>
      </c>
      <c r="AU153" s="210" t="s">
        <v>87</v>
      </c>
      <c r="AV153" s="13" t="s">
        <v>85</v>
      </c>
      <c r="AW153" s="13" t="s">
        <v>37</v>
      </c>
      <c r="AX153" s="13" t="s">
        <v>77</v>
      </c>
      <c r="AY153" s="210" t="s">
        <v>132</v>
      </c>
    </row>
    <row r="154" spans="1:65" s="13" customFormat="1" ht="22.5">
      <c r="B154" s="201"/>
      <c r="C154" s="202"/>
      <c r="D154" s="194" t="s">
        <v>145</v>
      </c>
      <c r="E154" s="203" t="s">
        <v>19</v>
      </c>
      <c r="F154" s="204" t="s">
        <v>620</v>
      </c>
      <c r="G154" s="202"/>
      <c r="H154" s="203" t="s">
        <v>19</v>
      </c>
      <c r="I154" s="205"/>
      <c r="J154" s="202"/>
      <c r="K154" s="202"/>
      <c r="L154" s="206"/>
      <c r="M154" s="207"/>
      <c r="N154" s="208"/>
      <c r="O154" s="208"/>
      <c r="P154" s="208"/>
      <c r="Q154" s="208"/>
      <c r="R154" s="208"/>
      <c r="S154" s="208"/>
      <c r="T154" s="209"/>
      <c r="AT154" s="210" t="s">
        <v>145</v>
      </c>
      <c r="AU154" s="210" t="s">
        <v>87</v>
      </c>
      <c r="AV154" s="13" t="s">
        <v>85</v>
      </c>
      <c r="AW154" s="13" t="s">
        <v>37</v>
      </c>
      <c r="AX154" s="13" t="s">
        <v>77</v>
      </c>
      <c r="AY154" s="210" t="s">
        <v>132</v>
      </c>
    </row>
    <row r="155" spans="1:65" s="13" customFormat="1" ht="11.25">
      <c r="B155" s="201"/>
      <c r="C155" s="202"/>
      <c r="D155" s="194" t="s">
        <v>145</v>
      </c>
      <c r="E155" s="203" t="s">
        <v>19</v>
      </c>
      <c r="F155" s="204" t="s">
        <v>621</v>
      </c>
      <c r="G155" s="202"/>
      <c r="H155" s="203" t="s">
        <v>19</v>
      </c>
      <c r="I155" s="205"/>
      <c r="J155" s="202"/>
      <c r="K155" s="202"/>
      <c r="L155" s="206"/>
      <c r="M155" s="207"/>
      <c r="N155" s="208"/>
      <c r="O155" s="208"/>
      <c r="P155" s="208"/>
      <c r="Q155" s="208"/>
      <c r="R155" s="208"/>
      <c r="S155" s="208"/>
      <c r="T155" s="209"/>
      <c r="AT155" s="210" t="s">
        <v>145</v>
      </c>
      <c r="AU155" s="210" t="s">
        <v>87</v>
      </c>
      <c r="AV155" s="13" t="s">
        <v>85</v>
      </c>
      <c r="AW155" s="13" t="s">
        <v>37</v>
      </c>
      <c r="AX155" s="13" t="s">
        <v>77</v>
      </c>
      <c r="AY155" s="210" t="s">
        <v>132</v>
      </c>
    </row>
    <row r="156" spans="1:65" s="14" customFormat="1" ht="11.25">
      <c r="B156" s="211"/>
      <c r="C156" s="212"/>
      <c r="D156" s="194" t="s">
        <v>145</v>
      </c>
      <c r="E156" s="213" t="s">
        <v>19</v>
      </c>
      <c r="F156" s="214" t="s">
        <v>634</v>
      </c>
      <c r="G156" s="212"/>
      <c r="H156" s="215">
        <v>7.7220000000000004</v>
      </c>
      <c r="I156" s="216"/>
      <c r="J156" s="212"/>
      <c r="K156" s="212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145</v>
      </c>
      <c r="AU156" s="221" t="s">
        <v>87</v>
      </c>
      <c r="AV156" s="14" t="s">
        <v>87</v>
      </c>
      <c r="AW156" s="14" t="s">
        <v>37</v>
      </c>
      <c r="AX156" s="14" t="s">
        <v>85</v>
      </c>
      <c r="AY156" s="221" t="s">
        <v>132</v>
      </c>
    </row>
    <row r="157" spans="1:65" s="2" customFormat="1" ht="16.5" customHeight="1">
      <c r="A157" s="37"/>
      <c r="B157" s="38"/>
      <c r="C157" s="244" t="s">
        <v>8</v>
      </c>
      <c r="D157" s="244" t="s">
        <v>264</v>
      </c>
      <c r="E157" s="245" t="s">
        <v>635</v>
      </c>
      <c r="F157" s="246" t="s">
        <v>636</v>
      </c>
      <c r="G157" s="247" t="s">
        <v>179</v>
      </c>
      <c r="H157" s="248">
        <v>9.0139999999999993</v>
      </c>
      <c r="I157" s="249"/>
      <c r="J157" s="250">
        <f>ROUND(I157*H157,2)</f>
        <v>0</v>
      </c>
      <c r="K157" s="246" t="s">
        <v>587</v>
      </c>
      <c r="L157" s="251"/>
      <c r="M157" s="252" t="s">
        <v>19</v>
      </c>
      <c r="N157" s="253" t="s">
        <v>48</v>
      </c>
      <c r="O157" s="67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209</v>
      </c>
      <c r="AT157" s="192" t="s">
        <v>264</v>
      </c>
      <c r="AU157" s="192" t="s">
        <v>87</v>
      </c>
      <c r="AY157" s="20" t="s">
        <v>132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20" t="s">
        <v>85</v>
      </c>
      <c r="BK157" s="193">
        <f>ROUND(I157*H157,2)</f>
        <v>0</v>
      </c>
      <c r="BL157" s="20" t="s">
        <v>139</v>
      </c>
      <c r="BM157" s="192" t="s">
        <v>637</v>
      </c>
    </row>
    <row r="158" spans="1:65" s="2" customFormat="1" ht="11.25">
      <c r="A158" s="37"/>
      <c r="B158" s="38"/>
      <c r="C158" s="39"/>
      <c r="D158" s="194" t="s">
        <v>141</v>
      </c>
      <c r="E158" s="39"/>
      <c r="F158" s="195" t="s">
        <v>636</v>
      </c>
      <c r="G158" s="39"/>
      <c r="H158" s="39"/>
      <c r="I158" s="196"/>
      <c r="J158" s="39"/>
      <c r="K158" s="39"/>
      <c r="L158" s="42"/>
      <c r="M158" s="197"/>
      <c r="N158" s="198"/>
      <c r="O158" s="67"/>
      <c r="P158" s="67"/>
      <c r="Q158" s="67"/>
      <c r="R158" s="67"/>
      <c r="S158" s="67"/>
      <c r="T158" s="68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20" t="s">
        <v>141</v>
      </c>
      <c r="AU158" s="20" t="s">
        <v>87</v>
      </c>
    </row>
    <row r="159" spans="1:65" s="13" customFormat="1" ht="11.25">
      <c r="B159" s="201"/>
      <c r="C159" s="202"/>
      <c r="D159" s="194" t="s">
        <v>145</v>
      </c>
      <c r="E159" s="203" t="s">
        <v>19</v>
      </c>
      <c r="F159" s="204" t="s">
        <v>626</v>
      </c>
      <c r="G159" s="202"/>
      <c r="H159" s="203" t="s">
        <v>19</v>
      </c>
      <c r="I159" s="205"/>
      <c r="J159" s="202"/>
      <c r="K159" s="202"/>
      <c r="L159" s="206"/>
      <c r="M159" s="207"/>
      <c r="N159" s="208"/>
      <c r="O159" s="208"/>
      <c r="P159" s="208"/>
      <c r="Q159" s="208"/>
      <c r="R159" s="208"/>
      <c r="S159" s="208"/>
      <c r="T159" s="209"/>
      <c r="AT159" s="210" t="s">
        <v>145</v>
      </c>
      <c r="AU159" s="210" t="s">
        <v>87</v>
      </c>
      <c r="AV159" s="13" t="s">
        <v>85</v>
      </c>
      <c r="AW159" s="13" t="s">
        <v>37</v>
      </c>
      <c r="AX159" s="13" t="s">
        <v>77</v>
      </c>
      <c r="AY159" s="210" t="s">
        <v>132</v>
      </c>
    </row>
    <row r="160" spans="1:65" s="13" customFormat="1" ht="22.5">
      <c r="B160" s="201"/>
      <c r="C160" s="202"/>
      <c r="D160" s="194" t="s">
        <v>145</v>
      </c>
      <c r="E160" s="203" t="s">
        <v>19</v>
      </c>
      <c r="F160" s="204" t="s">
        <v>616</v>
      </c>
      <c r="G160" s="202"/>
      <c r="H160" s="203" t="s">
        <v>19</v>
      </c>
      <c r="I160" s="205"/>
      <c r="J160" s="202"/>
      <c r="K160" s="202"/>
      <c r="L160" s="206"/>
      <c r="M160" s="207"/>
      <c r="N160" s="208"/>
      <c r="O160" s="208"/>
      <c r="P160" s="208"/>
      <c r="Q160" s="208"/>
      <c r="R160" s="208"/>
      <c r="S160" s="208"/>
      <c r="T160" s="209"/>
      <c r="AT160" s="210" t="s">
        <v>145</v>
      </c>
      <c r="AU160" s="210" t="s">
        <v>87</v>
      </c>
      <c r="AV160" s="13" t="s">
        <v>85</v>
      </c>
      <c r="AW160" s="13" t="s">
        <v>37</v>
      </c>
      <c r="AX160" s="13" t="s">
        <v>77</v>
      </c>
      <c r="AY160" s="210" t="s">
        <v>132</v>
      </c>
    </row>
    <row r="161" spans="1:65" s="13" customFormat="1" ht="11.25">
      <c r="B161" s="201"/>
      <c r="C161" s="202"/>
      <c r="D161" s="194" t="s">
        <v>145</v>
      </c>
      <c r="E161" s="203" t="s">
        <v>19</v>
      </c>
      <c r="F161" s="204" t="s">
        <v>617</v>
      </c>
      <c r="G161" s="202"/>
      <c r="H161" s="203" t="s">
        <v>19</v>
      </c>
      <c r="I161" s="205"/>
      <c r="J161" s="202"/>
      <c r="K161" s="202"/>
      <c r="L161" s="206"/>
      <c r="M161" s="207"/>
      <c r="N161" s="208"/>
      <c r="O161" s="208"/>
      <c r="P161" s="208"/>
      <c r="Q161" s="208"/>
      <c r="R161" s="208"/>
      <c r="S161" s="208"/>
      <c r="T161" s="209"/>
      <c r="AT161" s="210" t="s">
        <v>145</v>
      </c>
      <c r="AU161" s="210" t="s">
        <v>87</v>
      </c>
      <c r="AV161" s="13" t="s">
        <v>85</v>
      </c>
      <c r="AW161" s="13" t="s">
        <v>37</v>
      </c>
      <c r="AX161" s="13" t="s">
        <v>77</v>
      </c>
      <c r="AY161" s="210" t="s">
        <v>132</v>
      </c>
    </row>
    <row r="162" spans="1:65" s="14" customFormat="1" ht="11.25">
      <c r="B162" s="211"/>
      <c r="C162" s="212"/>
      <c r="D162" s="194" t="s">
        <v>145</v>
      </c>
      <c r="E162" s="213" t="s">
        <v>19</v>
      </c>
      <c r="F162" s="214" t="s">
        <v>638</v>
      </c>
      <c r="G162" s="212"/>
      <c r="H162" s="215">
        <v>7.101</v>
      </c>
      <c r="I162" s="216"/>
      <c r="J162" s="212"/>
      <c r="K162" s="212"/>
      <c r="L162" s="217"/>
      <c r="M162" s="218"/>
      <c r="N162" s="219"/>
      <c r="O162" s="219"/>
      <c r="P162" s="219"/>
      <c r="Q162" s="219"/>
      <c r="R162" s="219"/>
      <c r="S162" s="219"/>
      <c r="T162" s="220"/>
      <c r="AT162" s="221" t="s">
        <v>145</v>
      </c>
      <c r="AU162" s="221" t="s">
        <v>87</v>
      </c>
      <c r="AV162" s="14" t="s">
        <v>87</v>
      </c>
      <c r="AW162" s="14" t="s">
        <v>37</v>
      </c>
      <c r="AX162" s="14" t="s">
        <v>77</v>
      </c>
      <c r="AY162" s="221" t="s">
        <v>132</v>
      </c>
    </row>
    <row r="163" spans="1:65" s="13" customFormat="1" ht="11.25">
      <c r="B163" s="201"/>
      <c r="C163" s="202"/>
      <c r="D163" s="194" t="s">
        <v>145</v>
      </c>
      <c r="E163" s="203" t="s">
        <v>19</v>
      </c>
      <c r="F163" s="204" t="s">
        <v>619</v>
      </c>
      <c r="G163" s="202"/>
      <c r="H163" s="203" t="s">
        <v>19</v>
      </c>
      <c r="I163" s="205"/>
      <c r="J163" s="202"/>
      <c r="K163" s="202"/>
      <c r="L163" s="206"/>
      <c r="M163" s="207"/>
      <c r="N163" s="208"/>
      <c r="O163" s="208"/>
      <c r="P163" s="208"/>
      <c r="Q163" s="208"/>
      <c r="R163" s="208"/>
      <c r="S163" s="208"/>
      <c r="T163" s="209"/>
      <c r="AT163" s="210" t="s">
        <v>145</v>
      </c>
      <c r="AU163" s="210" t="s">
        <v>87</v>
      </c>
      <c r="AV163" s="13" t="s">
        <v>85</v>
      </c>
      <c r="AW163" s="13" t="s">
        <v>37</v>
      </c>
      <c r="AX163" s="13" t="s">
        <v>77</v>
      </c>
      <c r="AY163" s="210" t="s">
        <v>132</v>
      </c>
    </row>
    <row r="164" spans="1:65" s="14" customFormat="1" ht="11.25">
      <c r="B164" s="211"/>
      <c r="C164" s="212"/>
      <c r="D164" s="194" t="s">
        <v>145</v>
      </c>
      <c r="E164" s="213" t="s">
        <v>19</v>
      </c>
      <c r="F164" s="214" t="s">
        <v>639</v>
      </c>
      <c r="G164" s="212"/>
      <c r="H164" s="215">
        <v>0.42799999999999999</v>
      </c>
      <c r="I164" s="216"/>
      <c r="J164" s="212"/>
      <c r="K164" s="212"/>
      <c r="L164" s="217"/>
      <c r="M164" s="218"/>
      <c r="N164" s="219"/>
      <c r="O164" s="219"/>
      <c r="P164" s="219"/>
      <c r="Q164" s="219"/>
      <c r="R164" s="219"/>
      <c r="S164" s="219"/>
      <c r="T164" s="220"/>
      <c r="AT164" s="221" t="s">
        <v>145</v>
      </c>
      <c r="AU164" s="221" t="s">
        <v>87</v>
      </c>
      <c r="AV164" s="14" t="s">
        <v>87</v>
      </c>
      <c r="AW164" s="14" t="s">
        <v>37</v>
      </c>
      <c r="AX164" s="14" t="s">
        <v>77</v>
      </c>
      <c r="AY164" s="221" t="s">
        <v>132</v>
      </c>
    </row>
    <row r="165" spans="1:65" s="16" customFormat="1" ht="11.25">
      <c r="B165" s="233"/>
      <c r="C165" s="234"/>
      <c r="D165" s="194" t="s">
        <v>145</v>
      </c>
      <c r="E165" s="235" t="s">
        <v>19</v>
      </c>
      <c r="F165" s="236" t="s">
        <v>166</v>
      </c>
      <c r="G165" s="234"/>
      <c r="H165" s="237">
        <v>7.5289999999999999</v>
      </c>
      <c r="I165" s="238"/>
      <c r="J165" s="234"/>
      <c r="K165" s="234"/>
      <c r="L165" s="239"/>
      <c r="M165" s="240"/>
      <c r="N165" s="241"/>
      <c r="O165" s="241"/>
      <c r="P165" s="241"/>
      <c r="Q165" s="241"/>
      <c r="R165" s="241"/>
      <c r="S165" s="241"/>
      <c r="T165" s="242"/>
      <c r="AT165" s="243" t="s">
        <v>145</v>
      </c>
      <c r="AU165" s="243" t="s">
        <v>87</v>
      </c>
      <c r="AV165" s="16" t="s">
        <v>167</v>
      </c>
      <c r="AW165" s="16" t="s">
        <v>37</v>
      </c>
      <c r="AX165" s="16" t="s">
        <v>77</v>
      </c>
      <c r="AY165" s="243" t="s">
        <v>132</v>
      </c>
    </row>
    <row r="166" spans="1:65" s="13" customFormat="1" ht="22.5">
      <c r="B166" s="201"/>
      <c r="C166" s="202"/>
      <c r="D166" s="194" t="s">
        <v>145</v>
      </c>
      <c r="E166" s="203" t="s">
        <v>19</v>
      </c>
      <c r="F166" s="204" t="s">
        <v>620</v>
      </c>
      <c r="G166" s="202"/>
      <c r="H166" s="203" t="s">
        <v>19</v>
      </c>
      <c r="I166" s="205"/>
      <c r="J166" s="202"/>
      <c r="K166" s="202"/>
      <c r="L166" s="206"/>
      <c r="M166" s="207"/>
      <c r="N166" s="208"/>
      <c r="O166" s="208"/>
      <c r="P166" s="208"/>
      <c r="Q166" s="208"/>
      <c r="R166" s="208"/>
      <c r="S166" s="208"/>
      <c r="T166" s="209"/>
      <c r="AT166" s="210" t="s">
        <v>145</v>
      </c>
      <c r="AU166" s="210" t="s">
        <v>87</v>
      </c>
      <c r="AV166" s="13" t="s">
        <v>85</v>
      </c>
      <c r="AW166" s="13" t="s">
        <v>37</v>
      </c>
      <c r="AX166" s="13" t="s">
        <v>77</v>
      </c>
      <c r="AY166" s="210" t="s">
        <v>132</v>
      </c>
    </row>
    <row r="167" spans="1:65" s="13" customFormat="1" ht="11.25">
      <c r="B167" s="201"/>
      <c r="C167" s="202"/>
      <c r="D167" s="194" t="s">
        <v>145</v>
      </c>
      <c r="E167" s="203" t="s">
        <v>19</v>
      </c>
      <c r="F167" s="204" t="s">
        <v>621</v>
      </c>
      <c r="G167" s="202"/>
      <c r="H167" s="203" t="s">
        <v>19</v>
      </c>
      <c r="I167" s="205"/>
      <c r="J167" s="202"/>
      <c r="K167" s="202"/>
      <c r="L167" s="206"/>
      <c r="M167" s="207"/>
      <c r="N167" s="208"/>
      <c r="O167" s="208"/>
      <c r="P167" s="208"/>
      <c r="Q167" s="208"/>
      <c r="R167" s="208"/>
      <c r="S167" s="208"/>
      <c r="T167" s="209"/>
      <c r="AT167" s="210" t="s">
        <v>145</v>
      </c>
      <c r="AU167" s="210" t="s">
        <v>87</v>
      </c>
      <c r="AV167" s="13" t="s">
        <v>85</v>
      </c>
      <c r="AW167" s="13" t="s">
        <v>37</v>
      </c>
      <c r="AX167" s="13" t="s">
        <v>77</v>
      </c>
      <c r="AY167" s="210" t="s">
        <v>132</v>
      </c>
    </row>
    <row r="168" spans="1:65" s="14" customFormat="1" ht="11.25">
      <c r="B168" s="211"/>
      <c r="C168" s="212"/>
      <c r="D168" s="194" t="s">
        <v>145</v>
      </c>
      <c r="E168" s="213" t="s">
        <v>19</v>
      </c>
      <c r="F168" s="214" t="s">
        <v>640</v>
      </c>
      <c r="G168" s="212"/>
      <c r="H168" s="215">
        <v>1.4850000000000001</v>
      </c>
      <c r="I168" s="216"/>
      <c r="J168" s="212"/>
      <c r="K168" s="212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145</v>
      </c>
      <c r="AU168" s="221" t="s">
        <v>87</v>
      </c>
      <c r="AV168" s="14" t="s">
        <v>87</v>
      </c>
      <c r="AW168" s="14" t="s">
        <v>37</v>
      </c>
      <c r="AX168" s="14" t="s">
        <v>77</v>
      </c>
      <c r="AY168" s="221" t="s">
        <v>132</v>
      </c>
    </row>
    <row r="169" spans="1:65" s="15" customFormat="1" ht="11.25">
      <c r="B169" s="222"/>
      <c r="C169" s="223"/>
      <c r="D169" s="194" t="s">
        <v>145</v>
      </c>
      <c r="E169" s="224" t="s">
        <v>19</v>
      </c>
      <c r="F169" s="225" t="s">
        <v>151</v>
      </c>
      <c r="G169" s="223"/>
      <c r="H169" s="226">
        <v>9.0139999999999993</v>
      </c>
      <c r="I169" s="227"/>
      <c r="J169" s="223"/>
      <c r="K169" s="223"/>
      <c r="L169" s="228"/>
      <c r="M169" s="229"/>
      <c r="N169" s="230"/>
      <c r="O169" s="230"/>
      <c r="P169" s="230"/>
      <c r="Q169" s="230"/>
      <c r="R169" s="230"/>
      <c r="S169" s="230"/>
      <c r="T169" s="231"/>
      <c r="AT169" s="232" t="s">
        <v>145</v>
      </c>
      <c r="AU169" s="232" t="s">
        <v>87</v>
      </c>
      <c r="AV169" s="15" t="s">
        <v>139</v>
      </c>
      <c r="AW169" s="15" t="s">
        <v>37</v>
      </c>
      <c r="AX169" s="15" t="s">
        <v>85</v>
      </c>
      <c r="AY169" s="232" t="s">
        <v>132</v>
      </c>
    </row>
    <row r="170" spans="1:65" s="2" customFormat="1" ht="24.2" customHeight="1">
      <c r="A170" s="37"/>
      <c r="B170" s="38"/>
      <c r="C170" s="244" t="s">
        <v>254</v>
      </c>
      <c r="D170" s="244" t="s">
        <v>264</v>
      </c>
      <c r="E170" s="245" t="s">
        <v>641</v>
      </c>
      <c r="F170" s="246" t="s">
        <v>642</v>
      </c>
      <c r="G170" s="247" t="s">
        <v>179</v>
      </c>
      <c r="H170" s="248">
        <v>8.1229999999999993</v>
      </c>
      <c r="I170" s="249"/>
      <c r="J170" s="250">
        <f>ROUND(I170*H170,2)</f>
        <v>0</v>
      </c>
      <c r="K170" s="246" t="s">
        <v>587</v>
      </c>
      <c r="L170" s="251"/>
      <c r="M170" s="252" t="s">
        <v>19</v>
      </c>
      <c r="N170" s="253" t="s">
        <v>48</v>
      </c>
      <c r="O170" s="67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209</v>
      </c>
      <c r="AT170" s="192" t="s">
        <v>264</v>
      </c>
      <c r="AU170" s="192" t="s">
        <v>87</v>
      </c>
      <c r="AY170" s="20" t="s">
        <v>132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20" t="s">
        <v>85</v>
      </c>
      <c r="BK170" s="193">
        <f>ROUND(I170*H170,2)</f>
        <v>0</v>
      </c>
      <c r="BL170" s="20" t="s">
        <v>139</v>
      </c>
      <c r="BM170" s="192" t="s">
        <v>643</v>
      </c>
    </row>
    <row r="171" spans="1:65" s="2" customFormat="1" ht="19.5">
      <c r="A171" s="37"/>
      <c r="B171" s="38"/>
      <c r="C171" s="39"/>
      <c r="D171" s="194" t="s">
        <v>141</v>
      </c>
      <c r="E171" s="39"/>
      <c r="F171" s="195" t="s">
        <v>642</v>
      </c>
      <c r="G171" s="39"/>
      <c r="H171" s="39"/>
      <c r="I171" s="196"/>
      <c r="J171" s="39"/>
      <c r="K171" s="39"/>
      <c r="L171" s="42"/>
      <c r="M171" s="197"/>
      <c r="N171" s="198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141</v>
      </c>
      <c r="AU171" s="20" t="s">
        <v>87</v>
      </c>
    </row>
    <row r="172" spans="1:65" s="13" customFormat="1" ht="11.25">
      <c r="B172" s="201"/>
      <c r="C172" s="202"/>
      <c r="D172" s="194" t="s">
        <v>145</v>
      </c>
      <c r="E172" s="203" t="s">
        <v>19</v>
      </c>
      <c r="F172" s="204" t="s">
        <v>626</v>
      </c>
      <c r="G172" s="202"/>
      <c r="H172" s="203" t="s">
        <v>19</v>
      </c>
      <c r="I172" s="205"/>
      <c r="J172" s="202"/>
      <c r="K172" s="202"/>
      <c r="L172" s="206"/>
      <c r="M172" s="207"/>
      <c r="N172" s="208"/>
      <c r="O172" s="208"/>
      <c r="P172" s="208"/>
      <c r="Q172" s="208"/>
      <c r="R172" s="208"/>
      <c r="S172" s="208"/>
      <c r="T172" s="209"/>
      <c r="AT172" s="210" t="s">
        <v>145</v>
      </c>
      <c r="AU172" s="210" t="s">
        <v>87</v>
      </c>
      <c r="AV172" s="13" t="s">
        <v>85</v>
      </c>
      <c r="AW172" s="13" t="s">
        <v>37</v>
      </c>
      <c r="AX172" s="13" t="s">
        <v>77</v>
      </c>
      <c r="AY172" s="210" t="s">
        <v>132</v>
      </c>
    </row>
    <row r="173" spans="1:65" s="13" customFormat="1" ht="22.5">
      <c r="B173" s="201"/>
      <c r="C173" s="202"/>
      <c r="D173" s="194" t="s">
        <v>145</v>
      </c>
      <c r="E173" s="203" t="s">
        <v>19</v>
      </c>
      <c r="F173" s="204" t="s">
        <v>616</v>
      </c>
      <c r="G173" s="202"/>
      <c r="H173" s="203" t="s">
        <v>19</v>
      </c>
      <c r="I173" s="205"/>
      <c r="J173" s="202"/>
      <c r="K173" s="202"/>
      <c r="L173" s="206"/>
      <c r="M173" s="207"/>
      <c r="N173" s="208"/>
      <c r="O173" s="208"/>
      <c r="P173" s="208"/>
      <c r="Q173" s="208"/>
      <c r="R173" s="208"/>
      <c r="S173" s="208"/>
      <c r="T173" s="209"/>
      <c r="AT173" s="210" t="s">
        <v>145</v>
      </c>
      <c r="AU173" s="210" t="s">
        <v>87</v>
      </c>
      <c r="AV173" s="13" t="s">
        <v>85</v>
      </c>
      <c r="AW173" s="13" t="s">
        <v>37</v>
      </c>
      <c r="AX173" s="13" t="s">
        <v>77</v>
      </c>
      <c r="AY173" s="210" t="s">
        <v>132</v>
      </c>
    </row>
    <row r="174" spans="1:65" s="13" customFormat="1" ht="11.25">
      <c r="B174" s="201"/>
      <c r="C174" s="202"/>
      <c r="D174" s="194" t="s">
        <v>145</v>
      </c>
      <c r="E174" s="203" t="s">
        <v>19</v>
      </c>
      <c r="F174" s="204" t="s">
        <v>617</v>
      </c>
      <c r="G174" s="202"/>
      <c r="H174" s="203" t="s">
        <v>19</v>
      </c>
      <c r="I174" s="205"/>
      <c r="J174" s="202"/>
      <c r="K174" s="202"/>
      <c r="L174" s="206"/>
      <c r="M174" s="207"/>
      <c r="N174" s="208"/>
      <c r="O174" s="208"/>
      <c r="P174" s="208"/>
      <c r="Q174" s="208"/>
      <c r="R174" s="208"/>
      <c r="S174" s="208"/>
      <c r="T174" s="209"/>
      <c r="AT174" s="210" t="s">
        <v>145</v>
      </c>
      <c r="AU174" s="210" t="s">
        <v>87</v>
      </c>
      <c r="AV174" s="13" t="s">
        <v>85</v>
      </c>
      <c r="AW174" s="13" t="s">
        <v>37</v>
      </c>
      <c r="AX174" s="13" t="s">
        <v>77</v>
      </c>
      <c r="AY174" s="210" t="s">
        <v>132</v>
      </c>
    </row>
    <row r="175" spans="1:65" s="14" customFormat="1" ht="11.25">
      <c r="B175" s="211"/>
      <c r="C175" s="212"/>
      <c r="D175" s="194" t="s">
        <v>145</v>
      </c>
      <c r="E175" s="213" t="s">
        <v>19</v>
      </c>
      <c r="F175" s="214" t="s">
        <v>638</v>
      </c>
      <c r="G175" s="212"/>
      <c r="H175" s="215">
        <v>7.101</v>
      </c>
      <c r="I175" s="216"/>
      <c r="J175" s="212"/>
      <c r="K175" s="212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145</v>
      </c>
      <c r="AU175" s="221" t="s">
        <v>87</v>
      </c>
      <c r="AV175" s="14" t="s">
        <v>87</v>
      </c>
      <c r="AW175" s="14" t="s">
        <v>37</v>
      </c>
      <c r="AX175" s="14" t="s">
        <v>77</v>
      </c>
      <c r="AY175" s="221" t="s">
        <v>132</v>
      </c>
    </row>
    <row r="176" spans="1:65" s="13" customFormat="1" ht="11.25">
      <c r="B176" s="201"/>
      <c r="C176" s="202"/>
      <c r="D176" s="194" t="s">
        <v>145</v>
      </c>
      <c r="E176" s="203" t="s">
        <v>19</v>
      </c>
      <c r="F176" s="204" t="s">
        <v>619</v>
      </c>
      <c r="G176" s="202"/>
      <c r="H176" s="203" t="s">
        <v>19</v>
      </c>
      <c r="I176" s="205"/>
      <c r="J176" s="202"/>
      <c r="K176" s="202"/>
      <c r="L176" s="206"/>
      <c r="M176" s="207"/>
      <c r="N176" s="208"/>
      <c r="O176" s="208"/>
      <c r="P176" s="208"/>
      <c r="Q176" s="208"/>
      <c r="R176" s="208"/>
      <c r="S176" s="208"/>
      <c r="T176" s="209"/>
      <c r="AT176" s="210" t="s">
        <v>145</v>
      </c>
      <c r="AU176" s="210" t="s">
        <v>87</v>
      </c>
      <c r="AV176" s="13" t="s">
        <v>85</v>
      </c>
      <c r="AW176" s="13" t="s">
        <v>37</v>
      </c>
      <c r="AX176" s="13" t="s">
        <v>77</v>
      </c>
      <c r="AY176" s="210" t="s">
        <v>132</v>
      </c>
    </row>
    <row r="177" spans="1:65" s="14" customFormat="1" ht="11.25">
      <c r="B177" s="211"/>
      <c r="C177" s="212"/>
      <c r="D177" s="194" t="s">
        <v>145</v>
      </c>
      <c r="E177" s="213" t="s">
        <v>19</v>
      </c>
      <c r="F177" s="214" t="s">
        <v>639</v>
      </c>
      <c r="G177" s="212"/>
      <c r="H177" s="215">
        <v>0.42799999999999999</v>
      </c>
      <c r="I177" s="216"/>
      <c r="J177" s="212"/>
      <c r="K177" s="212"/>
      <c r="L177" s="217"/>
      <c r="M177" s="218"/>
      <c r="N177" s="219"/>
      <c r="O177" s="219"/>
      <c r="P177" s="219"/>
      <c r="Q177" s="219"/>
      <c r="R177" s="219"/>
      <c r="S177" s="219"/>
      <c r="T177" s="220"/>
      <c r="AT177" s="221" t="s">
        <v>145</v>
      </c>
      <c r="AU177" s="221" t="s">
        <v>87</v>
      </c>
      <c r="AV177" s="14" t="s">
        <v>87</v>
      </c>
      <c r="AW177" s="14" t="s">
        <v>37</v>
      </c>
      <c r="AX177" s="14" t="s">
        <v>77</v>
      </c>
      <c r="AY177" s="221" t="s">
        <v>132</v>
      </c>
    </row>
    <row r="178" spans="1:65" s="16" customFormat="1" ht="11.25">
      <c r="B178" s="233"/>
      <c r="C178" s="234"/>
      <c r="D178" s="194" t="s">
        <v>145</v>
      </c>
      <c r="E178" s="235" t="s">
        <v>19</v>
      </c>
      <c r="F178" s="236" t="s">
        <v>166</v>
      </c>
      <c r="G178" s="234"/>
      <c r="H178" s="237">
        <v>7.5289999999999999</v>
      </c>
      <c r="I178" s="238"/>
      <c r="J178" s="234"/>
      <c r="K178" s="234"/>
      <c r="L178" s="239"/>
      <c r="M178" s="240"/>
      <c r="N178" s="241"/>
      <c r="O178" s="241"/>
      <c r="P178" s="241"/>
      <c r="Q178" s="241"/>
      <c r="R178" s="241"/>
      <c r="S178" s="241"/>
      <c r="T178" s="242"/>
      <c r="AT178" s="243" t="s">
        <v>145</v>
      </c>
      <c r="AU178" s="243" t="s">
        <v>87</v>
      </c>
      <c r="AV178" s="16" t="s">
        <v>167</v>
      </c>
      <c r="AW178" s="16" t="s">
        <v>37</v>
      </c>
      <c r="AX178" s="16" t="s">
        <v>77</v>
      </c>
      <c r="AY178" s="243" t="s">
        <v>132</v>
      </c>
    </row>
    <row r="179" spans="1:65" s="13" customFormat="1" ht="22.5">
      <c r="B179" s="201"/>
      <c r="C179" s="202"/>
      <c r="D179" s="194" t="s">
        <v>145</v>
      </c>
      <c r="E179" s="203" t="s">
        <v>19</v>
      </c>
      <c r="F179" s="204" t="s">
        <v>620</v>
      </c>
      <c r="G179" s="202"/>
      <c r="H179" s="203" t="s">
        <v>19</v>
      </c>
      <c r="I179" s="205"/>
      <c r="J179" s="202"/>
      <c r="K179" s="202"/>
      <c r="L179" s="206"/>
      <c r="M179" s="207"/>
      <c r="N179" s="208"/>
      <c r="O179" s="208"/>
      <c r="P179" s="208"/>
      <c r="Q179" s="208"/>
      <c r="R179" s="208"/>
      <c r="S179" s="208"/>
      <c r="T179" s="209"/>
      <c r="AT179" s="210" t="s">
        <v>145</v>
      </c>
      <c r="AU179" s="210" t="s">
        <v>87</v>
      </c>
      <c r="AV179" s="13" t="s">
        <v>85</v>
      </c>
      <c r="AW179" s="13" t="s">
        <v>37</v>
      </c>
      <c r="AX179" s="13" t="s">
        <v>77</v>
      </c>
      <c r="AY179" s="210" t="s">
        <v>132</v>
      </c>
    </row>
    <row r="180" spans="1:65" s="13" customFormat="1" ht="11.25">
      <c r="B180" s="201"/>
      <c r="C180" s="202"/>
      <c r="D180" s="194" t="s">
        <v>145</v>
      </c>
      <c r="E180" s="203" t="s">
        <v>19</v>
      </c>
      <c r="F180" s="204" t="s">
        <v>621</v>
      </c>
      <c r="G180" s="202"/>
      <c r="H180" s="203" t="s">
        <v>19</v>
      </c>
      <c r="I180" s="205"/>
      <c r="J180" s="202"/>
      <c r="K180" s="202"/>
      <c r="L180" s="206"/>
      <c r="M180" s="207"/>
      <c r="N180" s="208"/>
      <c r="O180" s="208"/>
      <c r="P180" s="208"/>
      <c r="Q180" s="208"/>
      <c r="R180" s="208"/>
      <c r="S180" s="208"/>
      <c r="T180" s="209"/>
      <c r="AT180" s="210" t="s">
        <v>145</v>
      </c>
      <c r="AU180" s="210" t="s">
        <v>87</v>
      </c>
      <c r="AV180" s="13" t="s">
        <v>85</v>
      </c>
      <c r="AW180" s="13" t="s">
        <v>37</v>
      </c>
      <c r="AX180" s="13" t="s">
        <v>77</v>
      </c>
      <c r="AY180" s="210" t="s">
        <v>132</v>
      </c>
    </row>
    <row r="181" spans="1:65" s="14" customFormat="1" ht="11.25">
      <c r="B181" s="211"/>
      <c r="C181" s="212"/>
      <c r="D181" s="194" t="s">
        <v>145</v>
      </c>
      <c r="E181" s="213" t="s">
        <v>19</v>
      </c>
      <c r="F181" s="214" t="s">
        <v>644</v>
      </c>
      <c r="G181" s="212"/>
      <c r="H181" s="215">
        <v>0.59399999999999997</v>
      </c>
      <c r="I181" s="216"/>
      <c r="J181" s="212"/>
      <c r="K181" s="212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145</v>
      </c>
      <c r="AU181" s="221" t="s">
        <v>87</v>
      </c>
      <c r="AV181" s="14" t="s">
        <v>87</v>
      </c>
      <c r="AW181" s="14" t="s">
        <v>37</v>
      </c>
      <c r="AX181" s="14" t="s">
        <v>77</v>
      </c>
      <c r="AY181" s="221" t="s">
        <v>132</v>
      </c>
    </row>
    <row r="182" spans="1:65" s="15" customFormat="1" ht="11.25">
      <c r="B182" s="222"/>
      <c r="C182" s="223"/>
      <c r="D182" s="194" t="s">
        <v>145</v>
      </c>
      <c r="E182" s="224" t="s">
        <v>19</v>
      </c>
      <c r="F182" s="225" t="s">
        <v>151</v>
      </c>
      <c r="G182" s="223"/>
      <c r="H182" s="226">
        <v>8.1229999999999993</v>
      </c>
      <c r="I182" s="227"/>
      <c r="J182" s="223"/>
      <c r="K182" s="223"/>
      <c r="L182" s="228"/>
      <c r="M182" s="229"/>
      <c r="N182" s="230"/>
      <c r="O182" s="230"/>
      <c r="P182" s="230"/>
      <c r="Q182" s="230"/>
      <c r="R182" s="230"/>
      <c r="S182" s="230"/>
      <c r="T182" s="231"/>
      <c r="AT182" s="232" t="s">
        <v>145</v>
      </c>
      <c r="AU182" s="232" t="s">
        <v>87</v>
      </c>
      <c r="AV182" s="15" t="s">
        <v>139</v>
      </c>
      <c r="AW182" s="15" t="s">
        <v>37</v>
      </c>
      <c r="AX182" s="15" t="s">
        <v>85</v>
      </c>
      <c r="AY182" s="232" t="s">
        <v>132</v>
      </c>
    </row>
    <row r="183" spans="1:65" s="2" customFormat="1" ht="24.2" customHeight="1">
      <c r="A183" s="37"/>
      <c r="B183" s="38"/>
      <c r="C183" s="181" t="s">
        <v>263</v>
      </c>
      <c r="D183" s="181" t="s">
        <v>134</v>
      </c>
      <c r="E183" s="182" t="s">
        <v>645</v>
      </c>
      <c r="F183" s="183" t="s">
        <v>646</v>
      </c>
      <c r="G183" s="184" t="s">
        <v>179</v>
      </c>
      <c r="H183" s="185">
        <v>5.94</v>
      </c>
      <c r="I183" s="186"/>
      <c r="J183" s="187">
        <f>ROUND(I183*H183,2)</f>
        <v>0</v>
      </c>
      <c r="K183" s="183" t="s">
        <v>319</v>
      </c>
      <c r="L183" s="42"/>
      <c r="M183" s="188" t="s">
        <v>19</v>
      </c>
      <c r="N183" s="189" t="s">
        <v>48</v>
      </c>
      <c r="O183" s="67"/>
      <c r="P183" s="190">
        <f>O183*H183</f>
        <v>0</v>
      </c>
      <c r="Q183" s="190">
        <v>0</v>
      </c>
      <c r="R183" s="190">
        <f>Q183*H183</f>
        <v>0</v>
      </c>
      <c r="S183" s="190">
        <v>0</v>
      </c>
      <c r="T183" s="19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2" t="s">
        <v>139</v>
      </c>
      <c r="AT183" s="192" t="s">
        <v>134</v>
      </c>
      <c r="AU183" s="192" t="s">
        <v>87</v>
      </c>
      <c r="AY183" s="20" t="s">
        <v>132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20" t="s">
        <v>85</v>
      </c>
      <c r="BK183" s="193">
        <f>ROUND(I183*H183,2)</f>
        <v>0</v>
      </c>
      <c r="BL183" s="20" t="s">
        <v>139</v>
      </c>
      <c r="BM183" s="192" t="s">
        <v>647</v>
      </c>
    </row>
    <row r="184" spans="1:65" s="2" customFormat="1" ht="19.5">
      <c r="A184" s="37"/>
      <c r="B184" s="38"/>
      <c r="C184" s="39"/>
      <c r="D184" s="194" t="s">
        <v>141</v>
      </c>
      <c r="E184" s="39"/>
      <c r="F184" s="195" t="s">
        <v>646</v>
      </c>
      <c r="G184" s="39"/>
      <c r="H184" s="39"/>
      <c r="I184" s="196"/>
      <c r="J184" s="39"/>
      <c r="K184" s="39"/>
      <c r="L184" s="42"/>
      <c r="M184" s="197"/>
      <c r="N184" s="198"/>
      <c r="O184" s="67"/>
      <c r="P184" s="67"/>
      <c r="Q184" s="67"/>
      <c r="R184" s="67"/>
      <c r="S184" s="67"/>
      <c r="T184" s="68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20" t="s">
        <v>141</v>
      </c>
      <c r="AU184" s="20" t="s">
        <v>87</v>
      </c>
    </row>
    <row r="185" spans="1:65" s="13" customFormat="1" ht="22.5">
      <c r="B185" s="201"/>
      <c r="C185" s="202"/>
      <c r="D185" s="194" t="s">
        <v>145</v>
      </c>
      <c r="E185" s="203" t="s">
        <v>19</v>
      </c>
      <c r="F185" s="204" t="s">
        <v>620</v>
      </c>
      <c r="G185" s="202"/>
      <c r="H185" s="203" t="s">
        <v>19</v>
      </c>
      <c r="I185" s="205"/>
      <c r="J185" s="202"/>
      <c r="K185" s="202"/>
      <c r="L185" s="206"/>
      <c r="M185" s="207"/>
      <c r="N185" s="208"/>
      <c r="O185" s="208"/>
      <c r="P185" s="208"/>
      <c r="Q185" s="208"/>
      <c r="R185" s="208"/>
      <c r="S185" s="208"/>
      <c r="T185" s="209"/>
      <c r="AT185" s="210" t="s">
        <v>145</v>
      </c>
      <c r="AU185" s="210" t="s">
        <v>87</v>
      </c>
      <c r="AV185" s="13" t="s">
        <v>85</v>
      </c>
      <c r="AW185" s="13" t="s">
        <v>37</v>
      </c>
      <c r="AX185" s="13" t="s">
        <v>77</v>
      </c>
      <c r="AY185" s="210" t="s">
        <v>132</v>
      </c>
    </row>
    <row r="186" spans="1:65" s="13" customFormat="1" ht="11.25">
      <c r="B186" s="201"/>
      <c r="C186" s="202"/>
      <c r="D186" s="194" t="s">
        <v>145</v>
      </c>
      <c r="E186" s="203" t="s">
        <v>19</v>
      </c>
      <c r="F186" s="204" t="s">
        <v>648</v>
      </c>
      <c r="G186" s="202"/>
      <c r="H186" s="203" t="s">
        <v>19</v>
      </c>
      <c r="I186" s="205"/>
      <c r="J186" s="202"/>
      <c r="K186" s="202"/>
      <c r="L186" s="206"/>
      <c r="M186" s="207"/>
      <c r="N186" s="208"/>
      <c r="O186" s="208"/>
      <c r="P186" s="208"/>
      <c r="Q186" s="208"/>
      <c r="R186" s="208"/>
      <c r="S186" s="208"/>
      <c r="T186" s="209"/>
      <c r="AT186" s="210" t="s">
        <v>145</v>
      </c>
      <c r="AU186" s="210" t="s">
        <v>87</v>
      </c>
      <c r="AV186" s="13" t="s">
        <v>85</v>
      </c>
      <c r="AW186" s="13" t="s">
        <v>37</v>
      </c>
      <c r="AX186" s="13" t="s">
        <v>77</v>
      </c>
      <c r="AY186" s="210" t="s">
        <v>132</v>
      </c>
    </row>
    <row r="187" spans="1:65" s="14" customFormat="1" ht="11.25">
      <c r="B187" s="211"/>
      <c r="C187" s="212"/>
      <c r="D187" s="194" t="s">
        <v>145</v>
      </c>
      <c r="E187" s="213" t="s">
        <v>19</v>
      </c>
      <c r="F187" s="214" t="s">
        <v>622</v>
      </c>
      <c r="G187" s="212"/>
      <c r="H187" s="215">
        <v>5.94</v>
      </c>
      <c r="I187" s="216"/>
      <c r="J187" s="212"/>
      <c r="K187" s="212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145</v>
      </c>
      <c r="AU187" s="221" t="s">
        <v>87</v>
      </c>
      <c r="AV187" s="14" t="s">
        <v>87</v>
      </c>
      <c r="AW187" s="14" t="s">
        <v>37</v>
      </c>
      <c r="AX187" s="14" t="s">
        <v>85</v>
      </c>
      <c r="AY187" s="221" t="s">
        <v>132</v>
      </c>
    </row>
    <row r="188" spans="1:65" s="2" customFormat="1" ht="24.2" customHeight="1">
      <c r="A188" s="37"/>
      <c r="B188" s="38"/>
      <c r="C188" s="181" t="s">
        <v>269</v>
      </c>
      <c r="D188" s="181" t="s">
        <v>134</v>
      </c>
      <c r="E188" s="182" t="s">
        <v>649</v>
      </c>
      <c r="F188" s="183" t="s">
        <v>650</v>
      </c>
      <c r="G188" s="184" t="s">
        <v>179</v>
      </c>
      <c r="H188" s="185">
        <v>100.38</v>
      </c>
      <c r="I188" s="186"/>
      <c r="J188" s="187">
        <f>ROUND(I188*H188,2)</f>
        <v>0</v>
      </c>
      <c r="K188" s="183" t="s">
        <v>319</v>
      </c>
      <c r="L188" s="42"/>
      <c r="M188" s="188" t="s">
        <v>19</v>
      </c>
      <c r="N188" s="189" t="s">
        <v>48</v>
      </c>
      <c r="O188" s="67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2" t="s">
        <v>139</v>
      </c>
      <c r="AT188" s="192" t="s">
        <v>134</v>
      </c>
      <c r="AU188" s="192" t="s">
        <v>87</v>
      </c>
      <c r="AY188" s="20" t="s">
        <v>132</v>
      </c>
      <c r="BE188" s="193">
        <f>IF(N188="základní",J188,0)</f>
        <v>0</v>
      </c>
      <c r="BF188" s="193">
        <f>IF(N188="snížená",J188,0)</f>
        <v>0</v>
      </c>
      <c r="BG188" s="193">
        <f>IF(N188="zákl. přenesená",J188,0)</f>
        <v>0</v>
      </c>
      <c r="BH188" s="193">
        <f>IF(N188="sníž. přenesená",J188,0)</f>
        <v>0</v>
      </c>
      <c r="BI188" s="193">
        <f>IF(N188="nulová",J188,0)</f>
        <v>0</v>
      </c>
      <c r="BJ188" s="20" t="s">
        <v>85</v>
      </c>
      <c r="BK188" s="193">
        <f>ROUND(I188*H188,2)</f>
        <v>0</v>
      </c>
      <c r="BL188" s="20" t="s">
        <v>139</v>
      </c>
      <c r="BM188" s="192" t="s">
        <v>651</v>
      </c>
    </row>
    <row r="189" spans="1:65" s="2" customFormat="1" ht="11.25">
      <c r="A189" s="37"/>
      <c r="B189" s="38"/>
      <c r="C189" s="39"/>
      <c r="D189" s="194" t="s">
        <v>141</v>
      </c>
      <c r="E189" s="39"/>
      <c r="F189" s="195" t="s">
        <v>650</v>
      </c>
      <c r="G189" s="39"/>
      <c r="H189" s="39"/>
      <c r="I189" s="196"/>
      <c r="J189" s="39"/>
      <c r="K189" s="39"/>
      <c r="L189" s="42"/>
      <c r="M189" s="197"/>
      <c r="N189" s="198"/>
      <c r="O189" s="67"/>
      <c r="P189" s="67"/>
      <c r="Q189" s="67"/>
      <c r="R189" s="67"/>
      <c r="S189" s="67"/>
      <c r="T189" s="68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20" t="s">
        <v>141</v>
      </c>
      <c r="AU189" s="20" t="s">
        <v>87</v>
      </c>
    </row>
    <row r="190" spans="1:65" s="13" customFormat="1" ht="22.5">
      <c r="B190" s="201"/>
      <c r="C190" s="202"/>
      <c r="D190" s="194" t="s">
        <v>145</v>
      </c>
      <c r="E190" s="203" t="s">
        <v>19</v>
      </c>
      <c r="F190" s="204" t="s">
        <v>616</v>
      </c>
      <c r="G190" s="202"/>
      <c r="H190" s="203" t="s">
        <v>19</v>
      </c>
      <c r="I190" s="205"/>
      <c r="J190" s="202"/>
      <c r="K190" s="202"/>
      <c r="L190" s="206"/>
      <c r="M190" s="207"/>
      <c r="N190" s="208"/>
      <c r="O190" s="208"/>
      <c r="P190" s="208"/>
      <c r="Q190" s="208"/>
      <c r="R190" s="208"/>
      <c r="S190" s="208"/>
      <c r="T190" s="209"/>
      <c r="AT190" s="210" t="s">
        <v>145</v>
      </c>
      <c r="AU190" s="210" t="s">
        <v>87</v>
      </c>
      <c r="AV190" s="13" t="s">
        <v>85</v>
      </c>
      <c r="AW190" s="13" t="s">
        <v>37</v>
      </c>
      <c r="AX190" s="13" t="s">
        <v>77</v>
      </c>
      <c r="AY190" s="210" t="s">
        <v>132</v>
      </c>
    </row>
    <row r="191" spans="1:65" s="13" customFormat="1" ht="22.5">
      <c r="B191" s="201"/>
      <c r="C191" s="202"/>
      <c r="D191" s="194" t="s">
        <v>145</v>
      </c>
      <c r="E191" s="203" t="s">
        <v>19</v>
      </c>
      <c r="F191" s="204" t="s">
        <v>652</v>
      </c>
      <c r="G191" s="202"/>
      <c r="H191" s="203" t="s">
        <v>19</v>
      </c>
      <c r="I191" s="205"/>
      <c r="J191" s="202"/>
      <c r="K191" s="202"/>
      <c r="L191" s="206"/>
      <c r="M191" s="207"/>
      <c r="N191" s="208"/>
      <c r="O191" s="208"/>
      <c r="P191" s="208"/>
      <c r="Q191" s="208"/>
      <c r="R191" s="208"/>
      <c r="S191" s="208"/>
      <c r="T191" s="209"/>
      <c r="AT191" s="210" t="s">
        <v>145</v>
      </c>
      <c r="AU191" s="210" t="s">
        <v>87</v>
      </c>
      <c r="AV191" s="13" t="s">
        <v>85</v>
      </c>
      <c r="AW191" s="13" t="s">
        <v>37</v>
      </c>
      <c r="AX191" s="13" t="s">
        <v>77</v>
      </c>
      <c r="AY191" s="210" t="s">
        <v>132</v>
      </c>
    </row>
    <row r="192" spans="1:65" s="14" customFormat="1" ht="11.25">
      <c r="B192" s="211"/>
      <c r="C192" s="212"/>
      <c r="D192" s="194" t="s">
        <v>145</v>
      </c>
      <c r="E192" s="213" t="s">
        <v>19</v>
      </c>
      <c r="F192" s="214" t="s">
        <v>618</v>
      </c>
      <c r="G192" s="212"/>
      <c r="H192" s="215">
        <v>94.68</v>
      </c>
      <c r="I192" s="216"/>
      <c r="J192" s="212"/>
      <c r="K192" s="212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145</v>
      </c>
      <c r="AU192" s="221" t="s">
        <v>87</v>
      </c>
      <c r="AV192" s="14" t="s">
        <v>87</v>
      </c>
      <c r="AW192" s="14" t="s">
        <v>37</v>
      </c>
      <c r="AX192" s="14" t="s">
        <v>77</v>
      </c>
      <c r="AY192" s="221" t="s">
        <v>132</v>
      </c>
    </row>
    <row r="193" spans="1:65" s="13" customFormat="1" ht="11.25">
      <c r="B193" s="201"/>
      <c r="C193" s="202"/>
      <c r="D193" s="194" t="s">
        <v>145</v>
      </c>
      <c r="E193" s="203" t="s">
        <v>19</v>
      </c>
      <c r="F193" s="204" t="s">
        <v>653</v>
      </c>
      <c r="G193" s="202"/>
      <c r="H193" s="203" t="s">
        <v>19</v>
      </c>
      <c r="I193" s="205"/>
      <c r="J193" s="202"/>
      <c r="K193" s="202"/>
      <c r="L193" s="206"/>
      <c r="M193" s="207"/>
      <c r="N193" s="208"/>
      <c r="O193" s="208"/>
      <c r="P193" s="208"/>
      <c r="Q193" s="208"/>
      <c r="R193" s="208"/>
      <c r="S193" s="208"/>
      <c r="T193" s="209"/>
      <c r="AT193" s="210" t="s">
        <v>145</v>
      </c>
      <c r="AU193" s="210" t="s">
        <v>87</v>
      </c>
      <c r="AV193" s="13" t="s">
        <v>85</v>
      </c>
      <c r="AW193" s="13" t="s">
        <v>37</v>
      </c>
      <c r="AX193" s="13" t="s">
        <v>77</v>
      </c>
      <c r="AY193" s="210" t="s">
        <v>132</v>
      </c>
    </row>
    <row r="194" spans="1:65" s="14" customFormat="1" ht="11.25">
      <c r="B194" s="211"/>
      <c r="C194" s="212"/>
      <c r="D194" s="194" t="s">
        <v>145</v>
      </c>
      <c r="E194" s="213" t="s">
        <v>19</v>
      </c>
      <c r="F194" s="214" t="s">
        <v>192</v>
      </c>
      <c r="G194" s="212"/>
      <c r="H194" s="215">
        <v>5.7</v>
      </c>
      <c r="I194" s="216"/>
      <c r="J194" s="212"/>
      <c r="K194" s="212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145</v>
      </c>
      <c r="AU194" s="221" t="s">
        <v>87</v>
      </c>
      <c r="AV194" s="14" t="s">
        <v>87</v>
      </c>
      <c r="AW194" s="14" t="s">
        <v>37</v>
      </c>
      <c r="AX194" s="14" t="s">
        <v>77</v>
      </c>
      <c r="AY194" s="221" t="s">
        <v>132</v>
      </c>
    </row>
    <row r="195" spans="1:65" s="15" customFormat="1" ht="11.25">
      <c r="B195" s="222"/>
      <c r="C195" s="223"/>
      <c r="D195" s="194" t="s">
        <v>145</v>
      </c>
      <c r="E195" s="224" t="s">
        <v>19</v>
      </c>
      <c r="F195" s="225" t="s">
        <v>151</v>
      </c>
      <c r="G195" s="223"/>
      <c r="H195" s="226">
        <v>100.38</v>
      </c>
      <c r="I195" s="227"/>
      <c r="J195" s="223"/>
      <c r="K195" s="223"/>
      <c r="L195" s="228"/>
      <c r="M195" s="229"/>
      <c r="N195" s="230"/>
      <c r="O195" s="230"/>
      <c r="P195" s="230"/>
      <c r="Q195" s="230"/>
      <c r="R195" s="230"/>
      <c r="S195" s="230"/>
      <c r="T195" s="231"/>
      <c r="AT195" s="232" t="s">
        <v>145</v>
      </c>
      <c r="AU195" s="232" t="s">
        <v>87</v>
      </c>
      <c r="AV195" s="15" t="s">
        <v>139</v>
      </c>
      <c r="AW195" s="15" t="s">
        <v>37</v>
      </c>
      <c r="AX195" s="15" t="s">
        <v>85</v>
      </c>
      <c r="AY195" s="232" t="s">
        <v>132</v>
      </c>
    </row>
    <row r="196" spans="1:65" s="2" customFormat="1" ht="24.2" customHeight="1">
      <c r="A196" s="37"/>
      <c r="B196" s="38"/>
      <c r="C196" s="181" t="s">
        <v>278</v>
      </c>
      <c r="D196" s="181" t="s">
        <v>134</v>
      </c>
      <c r="E196" s="182" t="s">
        <v>654</v>
      </c>
      <c r="F196" s="183" t="s">
        <v>655</v>
      </c>
      <c r="G196" s="184" t="s">
        <v>396</v>
      </c>
      <c r="H196" s="185">
        <v>6</v>
      </c>
      <c r="I196" s="186"/>
      <c r="J196" s="187">
        <f>ROUND(I196*H196,2)</f>
        <v>0</v>
      </c>
      <c r="K196" s="183" t="s">
        <v>436</v>
      </c>
      <c r="L196" s="42"/>
      <c r="M196" s="188" t="s">
        <v>19</v>
      </c>
      <c r="N196" s="189" t="s">
        <v>48</v>
      </c>
      <c r="O196" s="67"/>
      <c r="P196" s="190">
        <f>O196*H196</f>
        <v>0</v>
      </c>
      <c r="Q196" s="190">
        <v>0</v>
      </c>
      <c r="R196" s="190">
        <f>Q196*H196</f>
        <v>0</v>
      </c>
      <c r="S196" s="190">
        <v>0</v>
      </c>
      <c r="T196" s="191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2" t="s">
        <v>139</v>
      </c>
      <c r="AT196" s="192" t="s">
        <v>134</v>
      </c>
      <c r="AU196" s="192" t="s">
        <v>87</v>
      </c>
      <c r="AY196" s="20" t="s">
        <v>132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20" t="s">
        <v>85</v>
      </c>
      <c r="BK196" s="193">
        <f>ROUND(I196*H196,2)</f>
        <v>0</v>
      </c>
      <c r="BL196" s="20" t="s">
        <v>139</v>
      </c>
      <c r="BM196" s="192" t="s">
        <v>656</v>
      </c>
    </row>
    <row r="197" spans="1:65" s="2" customFormat="1" ht="19.5">
      <c r="A197" s="37"/>
      <c r="B197" s="38"/>
      <c r="C197" s="39"/>
      <c r="D197" s="194" t="s">
        <v>141</v>
      </c>
      <c r="E197" s="39"/>
      <c r="F197" s="195" t="s">
        <v>655</v>
      </c>
      <c r="G197" s="39"/>
      <c r="H197" s="39"/>
      <c r="I197" s="196"/>
      <c r="J197" s="39"/>
      <c r="K197" s="39"/>
      <c r="L197" s="42"/>
      <c r="M197" s="197"/>
      <c r="N197" s="198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141</v>
      </c>
      <c r="AU197" s="20" t="s">
        <v>87</v>
      </c>
    </row>
    <row r="198" spans="1:65" s="2" customFormat="1" ht="11.25">
      <c r="A198" s="37"/>
      <c r="B198" s="38"/>
      <c r="C198" s="39"/>
      <c r="D198" s="199" t="s">
        <v>143</v>
      </c>
      <c r="E198" s="39"/>
      <c r="F198" s="200" t="s">
        <v>657</v>
      </c>
      <c r="G198" s="39"/>
      <c r="H198" s="39"/>
      <c r="I198" s="196"/>
      <c r="J198" s="39"/>
      <c r="K198" s="39"/>
      <c r="L198" s="42"/>
      <c r="M198" s="197"/>
      <c r="N198" s="198"/>
      <c r="O198" s="67"/>
      <c r="P198" s="67"/>
      <c r="Q198" s="67"/>
      <c r="R198" s="67"/>
      <c r="S198" s="67"/>
      <c r="T198" s="68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20" t="s">
        <v>143</v>
      </c>
      <c r="AU198" s="20" t="s">
        <v>87</v>
      </c>
    </row>
    <row r="199" spans="1:65" s="13" customFormat="1" ht="22.5">
      <c r="B199" s="201"/>
      <c r="C199" s="202"/>
      <c r="D199" s="194" t="s">
        <v>145</v>
      </c>
      <c r="E199" s="203" t="s">
        <v>19</v>
      </c>
      <c r="F199" s="204" t="s">
        <v>658</v>
      </c>
      <c r="G199" s="202"/>
      <c r="H199" s="203" t="s">
        <v>19</v>
      </c>
      <c r="I199" s="205"/>
      <c r="J199" s="202"/>
      <c r="K199" s="202"/>
      <c r="L199" s="206"/>
      <c r="M199" s="207"/>
      <c r="N199" s="208"/>
      <c r="O199" s="208"/>
      <c r="P199" s="208"/>
      <c r="Q199" s="208"/>
      <c r="R199" s="208"/>
      <c r="S199" s="208"/>
      <c r="T199" s="209"/>
      <c r="AT199" s="210" t="s">
        <v>145</v>
      </c>
      <c r="AU199" s="210" t="s">
        <v>87</v>
      </c>
      <c r="AV199" s="13" t="s">
        <v>85</v>
      </c>
      <c r="AW199" s="13" t="s">
        <v>37</v>
      </c>
      <c r="AX199" s="13" t="s">
        <v>77</v>
      </c>
      <c r="AY199" s="210" t="s">
        <v>132</v>
      </c>
    </row>
    <row r="200" spans="1:65" s="14" customFormat="1" ht="11.25">
      <c r="B200" s="211"/>
      <c r="C200" s="212"/>
      <c r="D200" s="194" t="s">
        <v>145</v>
      </c>
      <c r="E200" s="213" t="s">
        <v>19</v>
      </c>
      <c r="F200" s="214" t="s">
        <v>193</v>
      </c>
      <c r="G200" s="212"/>
      <c r="H200" s="215">
        <v>6</v>
      </c>
      <c r="I200" s="216"/>
      <c r="J200" s="212"/>
      <c r="K200" s="212"/>
      <c r="L200" s="217"/>
      <c r="M200" s="218"/>
      <c r="N200" s="219"/>
      <c r="O200" s="219"/>
      <c r="P200" s="219"/>
      <c r="Q200" s="219"/>
      <c r="R200" s="219"/>
      <c r="S200" s="219"/>
      <c r="T200" s="220"/>
      <c r="AT200" s="221" t="s">
        <v>145</v>
      </c>
      <c r="AU200" s="221" t="s">
        <v>87</v>
      </c>
      <c r="AV200" s="14" t="s">
        <v>87</v>
      </c>
      <c r="AW200" s="14" t="s">
        <v>37</v>
      </c>
      <c r="AX200" s="14" t="s">
        <v>85</v>
      </c>
      <c r="AY200" s="221" t="s">
        <v>132</v>
      </c>
    </row>
    <row r="201" spans="1:65" s="2" customFormat="1" ht="16.5" customHeight="1">
      <c r="A201" s="37"/>
      <c r="B201" s="38"/>
      <c r="C201" s="244" t="s">
        <v>289</v>
      </c>
      <c r="D201" s="244" t="s">
        <v>264</v>
      </c>
      <c r="E201" s="245" t="s">
        <v>659</v>
      </c>
      <c r="F201" s="246" t="s">
        <v>660</v>
      </c>
      <c r="G201" s="247" t="s">
        <v>661</v>
      </c>
      <c r="H201" s="248">
        <v>0.5</v>
      </c>
      <c r="I201" s="249"/>
      <c r="J201" s="250">
        <f>ROUND(I201*H201,2)</f>
        <v>0</v>
      </c>
      <c r="K201" s="246" t="s">
        <v>587</v>
      </c>
      <c r="L201" s="251"/>
      <c r="M201" s="252" t="s">
        <v>19</v>
      </c>
      <c r="N201" s="253" t="s">
        <v>48</v>
      </c>
      <c r="O201" s="67"/>
      <c r="P201" s="190">
        <f>O201*H201</f>
        <v>0</v>
      </c>
      <c r="Q201" s="190">
        <v>1E-3</v>
      </c>
      <c r="R201" s="190">
        <f>Q201*H201</f>
        <v>5.0000000000000001E-4</v>
      </c>
      <c r="S201" s="190">
        <v>0</v>
      </c>
      <c r="T201" s="19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2" t="s">
        <v>209</v>
      </c>
      <c r="AT201" s="192" t="s">
        <v>264</v>
      </c>
      <c r="AU201" s="192" t="s">
        <v>87</v>
      </c>
      <c r="AY201" s="20" t="s">
        <v>132</v>
      </c>
      <c r="BE201" s="193">
        <f>IF(N201="základní",J201,0)</f>
        <v>0</v>
      </c>
      <c r="BF201" s="193">
        <f>IF(N201="snížená",J201,0)</f>
        <v>0</v>
      </c>
      <c r="BG201" s="193">
        <f>IF(N201="zákl. přenesená",J201,0)</f>
        <v>0</v>
      </c>
      <c r="BH201" s="193">
        <f>IF(N201="sníž. přenesená",J201,0)</f>
        <v>0</v>
      </c>
      <c r="BI201" s="193">
        <f>IF(N201="nulová",J201,0)</f>
        <v>0</v>
      </c>
      <c r="BJ201" s="20" t="s">
        <v>85</v>
      </c>
      <c r="BK201" s="193">
        <f>ROUND(I201*H201,2)</f>
        <v>0</v>
      </c>
      <c r="BL201" s="20" t="s">
        <v>139</v>
      </c>
      <c r="BM201" s="192" t="s">
        <v>662</v>
      </c>
    </row>
    <row r="202" spans="1:65" s="2" customFormat="1" ht="11.25">
      <c r="A202" s="37"/>
      <c r="B202" s="38"/>
      <c r="C202" s="39"/>
      <c r="D202" s="194" t="s">
        <v>141</v>
      </c>
      <c r="E202" s="39"/>
      <c r="F202" s="195" t="s">
        <v>660</v>
      </c>
      <c r="G202" s="39"/>
      <c r="H202" s="39"/>
      <c r="I202" s="196"/>
      <c r="J202" s="39"/>
      <c r="K202" s="39"/>
      <c r="L202" s="42"/>
      <c r="M202" s="197"/>
      <c r="N202" s="198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141</v>
      </c>
      <c r="AU202" s="20" t="s">
        <v>87</v>
      </c>
    </row>
    <row r="203" spans="1:65" s="2" customFormat="1" ht="48.75">
      <c r="A203" s="37"/>
      <c r="B203" s="38"/>
      <c r="C203" s="39"/>
      <c r="D203" s="194" t="s">
        <v>305</v>
      </c>
      <c r="E203" s="39"/>
      <c r="F203" s="254" t="s">
        <v>663</v>
      </c>
      <c r="G203" s="39"/>
      <c r="H203" s="39"/>
      <c r="I203" s="196"/>
      <c r="J203" s="39"/>
      <c r="K203" s="39"/>
      <c r="L203" s="42"/>
      <c r="M203" s="197"/>
      <c r="N203" s="198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20" t="s">
        <v>305</v>
      </c>
      <c r="AU203" s="20" t="s">
        <v>87</v>
      </c>
    </row>
    <row r="204" spans="1:65" s="13" customFormat="1" ht="22.5">
      <c r="B204" s="201"/>
      <c r="C204" s="202"/>
      <c r="D204" s="194" t="s">
        <v>145</v>
      </c>
      <c r="E204" s="203" t="s">
        <v>19</v>
      </c>
      <c r="F204" s="204" t="s">
        <v>664</v>
      </c>
      <c r="G204" s="202"/>
      <c r="H204" s="203" t="s">
        <v>19</v>
      </c>
      <c r="I204" s="205"/>
      <c r="J204" s="202"/>
      <c r="K204" s="202"/>
      <c r="L204" s="206"/>
      <c r="M204" s="207"/>
      <c r="N204" s="208"/>
      <c r="O204" s="208"/>
      <c r="P204" s="208"/>
      <c r="Q204" s="208"/>
      <c r="R204" s="208"/>
      <c r="S204" s="208"/>
      <c r="T204" s="209"/>
      <c r="AT204" s="210" t="s">
        <v>145</v>
      </c>
      <c r="AU204" s="210" t="s">
        <v>87</v>
      </c>
      <c r="AV204" s="13" t="s">
        <v>85</v>
      </c>
      <c r="AW204" s="13" t="s">
        <v>37</v>
      </c>
      <c r="AX204" s="13" t="s">
        <v>77</v>
      </c>
      <c r="AY204" s="210" t="s">
        <v>132</v>
      </c>
    </row>
    <row r="205" spans="1:65" s="13" customFormat="1" ht="11.25">
      <c r="B205" s="201"/>
      <c r="C205" s="202"/>
      <c r="D205" s="194" t="s">
        <v>145</v>
      </c>
      <c r="E205" s="203" t="s">
        <v>19</v>
      </c>
      <c r="F205" s="204" t="s">
        <v>665</v>
      </c>
      <c r="G205" s="202"/>
      <c r="H205" s="203" t="s">
        <v>19</v>
      </c>
      <c r="I205" s="205"/>
      <c r="J205" s="202"/>
      <c r="K205" s="202"/>
      <c r="L205" s="206"/>
      <c r="M205" s="207"/>
      <c r="N205" s="208"/>
      <c r="O205" s="208"/>
      <c r="P205" s="208"/>
      <c r="Q205" s="208"/>
      <c r="R205" s="208"/>
      <c r="S205" s="208"/>
      <c r="T205" s="209"/>
      <c r="AT205" s="210" t="s">
        <v>145</v>
      </c>
      <c r="AU205" s="210" t="s">
        <v>87</v>
      </c>
      <c r="AV205" s="13" t="s">
        <v>85</v>
      </c>
      <c r="AW205" s="13" t="s">
        <v>37</v>
      </c>
      <c r="AX205" s="13" t="s">
        <v>77</v>
      </c>
      <c r="AY205" s="210" t="s">
        <v>132</v>
      </c>
    </row>
    <row r="206" spans="1:65" s="13" customFormat="1" ht="11.25">
      <c r="B206" s="201"/>
      <c r="C206" s="202"/>
      <c r="D206" s="194" t="s">
        <v>145</v>
      </c>
      <c r="E206" s="203" t="s">
        <v>19</v>
      </c>
      <c r="F206" s="204" t="s">
        <v>666</v>
      </c>
      <c r="G206" s="202"/>
      <c r="H206" s="203" t="s">
        <v>19</v>
      </c>
      <c r="I206" s="205"/>
      <c r="J206" s="202"/>
      <c r="K206" s="202"/>
      <c r="L206" s="206"/>
      <c r="M206" s="207"/>
      <c r="N206" s="208"/>
      <c r="O206" s="208"/>
      <c r="P206" s="208"/>
      <c r="Q206" s="208"/>
      <c r="R206" s="208"/>
      <c r="S206" s="208"/>
      <c r="T206" s="209"/>
      <c r="AT206" s="210" t="s">
        <v>145</v>
      </c>
      <c r="AU206" s="210" t="s">
        <v>87</v>
      </c>
      <c r="AV206" s="13" t="s">
        <v>85</v>
      </c>
      <c r="AW206" s="13" t="s">
        <v>37</v>
      </c>
      <c r="AX206" s="13" t="s">
        <v>77</v>
      </c>
      <c r="AY206" s="210" t="s">
        <v>132</v>
      </c>
    </row>
    <row r="207" spans="1:65" s="14" customFormat="1" ht="11.25">
      <c r="B207" s="211"/>
      <c r="C207" s="212"/>
      <c r="D207" s="194" t="s">
        <v>145</v>
      </c>
      <c r="E207" s="213" t="s">
        <v>19</v>
      </c>
      <c r="F207" s="214" t="s">
        <v>667</v>
      </c>
      <c r="G207" s="212"/>
      <c r="H207" s="215">
        <v>0.5</v>
      </c>
      <c r="I207" s="216"/>
      <c r="J207" s="212"/>
      <c r="K207" s="212"/>
      <c r="L207" s="217"/>
      <c r="M207" s="218"/>
      <c r="N207" s="219"/>
      <c r="O207" s="219"/>
      <c r="P207" s="219"/>
      <c r="Q207" s="219"/>
      <c r="R207" s="219"/>
      <c r="S207" s="219"/>
      <c r="T207" s="220"/>
      <c r="AT207" s="221" t="s">
        <v>145</v>
      </c>
      <c r="AU207" s="221" t="s">
        <v>87</v>
      </c>
      <c r="AV207" s="14" t="s">
        <v>87</v>
      </c>
      <c r="AW207" s="14" t="s">
        <v>37</v>
      </c>
      <c r="AX207" s="14" t="s">
        <v>85</v>
      </c>
      <c r="AY207" s="221" t="s">
        <v>132</v>
      </c>
    </row>
    <row r="208" spans="1:65" s="2" customFormat="1" ht="24.2" customHeight="1">
      <c r="A208" s="37"/>
      <c r="B208" s="38"/>
      <c r="C208" s="244" t="s">
        <v>299</v>
      </c>
      <c r="D208" s="244" t="s">
        <v>264</v>
      </c>
      <c r="E208" s="245" t="s">
        <v>668</v>
      </c>
      <c r="F208" s="246" t="s">
        <v>669</v>
      </c>
      <c r="G208" s="247" t="s">
        <v>670</v>
      </c>
      <c r="H208" s="248">
        <v>3</v>
      </c>
      <c r="I208" s="249"/>
      <c r="J208" s="250">
        <f>ROUND(I208*H208,2)</f>
        <v>0</v>
      </c>
      <c r="K208" s="246" t="s">
        <v>587</v>
      </c>
      <c r="L208" s="251"/>
      <c r="M208" s="252" t="s">
        <v>19</v>
      </c>
      <c r="N208" s="253" t="s">
        <v>48</v>
      </c>
      <c r="O208" s="67"/>
      <c r="P208" s="190">
        <f>O208*H208</f>
        <v>0</v>
      </c>
      <c r="Q208" s="190">
        <v>1E-3</v>
      </c>
      <c r="R208" s="190">
        <f>Q208*H208</f>
        <v>3.0000000000000001E-3</v>
      </c>
      <c r="S208" s="190">
        <v>0</v>
      </c>
      <c r="T208" s="191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92" t="s">
        <v>209</v>
      </c>
      <c r="AT208" s="192" t="s">
        <v>264</v>
      </c>
      <c r="AU208" s="192" t="s">
        <v>87</v>
      </c>
      <c r="AY208" s="20" t="s">
        <v>132</v>
      </c>
      <c r="BE208" s="193">
        <f>IF(N208="základní",J208,0)</f>
        <v>0</v>
      </c>
      <c r="BF208" s="193">
        <f>IF(N208="snížená",J208,0)</f>
        <v>0</v>
      </c>
      <c r="BG208" s="193">
        <f>IF(N208="zákl. přenesená",J208,0)</f>
        <v>0</v>
      </c>
      <c r="BH208" s="193">
        <f>IF(N208="sníž. přenesená",J208,0)</f>
        <v>0</v>
      </c>
      <c r="BI208" s="193">
        <f>IF(N208="nulová",J208,0)</f>
        <v>0</v>
      </c>
      <c r="BJ208" s="20" t="s">
        <v>85</v>
      </c>
      <c r="BK208" s="193">
        <f>ROUND(I208*H208,2)</f>
        <v>0</v>
      </c>
      <c r="BL208" s="20" t="s">
        <v>139</v>
      </c>
      <c r="BM208" s="192" t="s">
        <v>671</v>
      </c>
    </row>
    <row r="209" spans="1:65" s="2" customFormat="1" ht="19.5">
      <c r="A209" s="37"/>
      <c r="B209" s="38"/>
      <c r="C209" s="39"/>
      <c r="D209" s="194" t="s">
        <v>141</v>
      </c>
      <c r="E209" s="39"/>
      <c r="F209" s="195" t="s">
        <v>669</v>
      </c>
      <c r="G209" s="39"/>
      <c r="H209" s="39"/>
      <c r="I209" s="196"/>
      <c r="J209" s="39"/>
      <c r="K209" s="39"/>
      <c r="L209" s="42"/>
      <c r="M209" s="197"/>
      <c r="N209" s="198"/>
      <c r="O209" s="67"/>
      <c r="P209" s="67"/>
      <c r="Q209" s="67"/>
      <c r="R209" s="67"/>
      <c r="S209" s="67"/>
      <c r="T209" s="68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20" t="s">
        <v>141</v>
      </c>
      <c r="AU209" s="20" t="s">
        <v>87</v>
      </c>
    </row>
    <row r="210" spans="1:65" s="2" customFormat="1" ht="87.75">
      <c r="A210" s="37"/>
      <c r="B210" s="38"/>
      <c r="C210" s="39"/>
      <c r="D210" s="194" t="s">
        <v>305</v>
      </c>
      <c r="E210" s="39"/>
      <c r="F210" s="254" t="s">
        <v>672</v>
      </c>
      <c r="G210" s="39"/>
      <c r="H210" s="39"/>
      <c r="I210" s="196"/>
      <c r="J210" s="39"/>
      <c r="K210" s="39"/>
      <c r="L210" s="42"/>
      <c r="M210" s="197"/>
      <c r="N210" s="198"/>
      <c r="O210" s="67"/>
      <c r="P210" s="67"/>
      <c r="Q210" s="67"/>
      <c r="R210" s="67"/>
      <c r="S210" s="67"/>
      <c r="T210" s="68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20" t="s">
        <v>305</v>
      </c>
      <c r="AU210" s="20" t="s">
        <v>87</v>
      </c>
    </row>
    <row r="211" spans="1:65" s="13" customFormat="1" ht="22.5">
      <c r="B211" s="201"/>
      <c r="C211" s="202"/>
      <c r="D211" s="194" t="s">
        <v>145</v>
      </c>
      <c r="E211" s="203" t="s">
        <v>19</v>
      </c>
      <c r="F211" s="204" t="s">
        <v>664</v>
      </c>
      <c r="G211" s="202"/>
      <c r="H211" s="203" t="s">
        <v>19</v>
      </c>
      <c r="I211" s="205"/>
      <c r="J211" s="202"/>
      <c r="K211" s="202"/>
      <c r="L211" s="206"/>
      <c r="M211" s="207"/>
      <c r="N211" s="208"/>
      <c r="O211" s="208"/>
      <c r="P211" s="208"/>
      <c r="Q211" s="208"/>
      <c r="R211" s="208"/>
      <c r="S211" s="208"/>
      <c r="T211" s="209"/>
      <c r="AT211" s="210" t="s">
        <v>145</v>
      </c>
      <c r="AU211" s="210" t="s">
        <v>87</v>
      </c>
      <c r="AV211" s="13" t="s">
        <v>85</v>
      </c>
      <c r="AW211" s="13" t="s">
        <v>37</v>
      </c>
      <c r="AX211" s="13" t="s">
        <v>77</v>
      </c>
      <c r="AY211" s="210" t="s">
        <v>132</v>
      </c>
    </row>
    <row r="212" spans="1:65" s="13" customFormat="1" ht="11.25">
      <c r="B212" s="201"/>
      <c r="C212" s="202"/>
      <c r="D212" s="194" t="s">
        <v>145</v>
      </c>
      <c r="E212" s="203" t="s">
        <v>19</v>
      </c>
      <c r="F212" s="204" t="s">
        <v>673</v>
      </c>
      <c r="G212" s="202"/>
      <c r="H212" s="203" t="s">
        <v>19</v>
      </c>
      <c r="I212" s="205"/>
      <c r="J212" s="202"/>
      <c r="K212" s="202"/>
      <c r="L212" s="206"/>
      <c r="M212" s="207"/>
      <c r="N212" s="208"/>
      <c r="O212" s="208"/>
      <c r="P212" s="208"/>
      <c r="Q212" s="208"/>
      <c r="R212" s="208"/>
      <c r="S212" s="208"/>
      <c r="T212" s="209"/>
      <c r="AT212" s="210" t="s">
        <v>145</v>
      </c>
      <c r="AU212" s="210" t="s">
        <v>87</v>
      </c>
      <c r="AV212" s="13" t="s">
        <v>85</v>
      </c>
      <c r="AW212" s="13" t="s">
        <v>37</v>
      </c>
      <c r="AX212" s="13" t="s">
        <v>77</v>
      </c>
      <c r="AY212" s="210" t="s">
        <v>132</v>
      </c>
    </row>
    <row r="213" spans="1:65" s="13" customFormat="1" ht="11.25">
      <c r="B213" s="201"/>
      <c r="C213" s="202"/>
      <c r="D213" s="194" t="s">
        <v>145</v>
      </c>
      <c r="E213" s="203" t="s">
        <v>19</v>
      </c>
      <c r="F213" s="204" t="s">
        <v>674</v>
      </c>
      <c r="G213" s="202"/>
      <c r="H213" s="203" t="s">
        <v>19</v>
      </c>
      <c r="I213" s="205"/>
      <c r="J213" s="202"/>
      <c r="K213" s="202"/>
      <c r="L213" s="206"/>
      <c r="M213" s="207"/>
      <c r="N213" s="208"/>
      <c r="O213" s="208"/>
      <c r="P213" s="208"/>
      <c r="Q213" s="208"/>
      <c r="R213" s="208"/>
      <c r="S213" s="208"/>
      <c r="T213" s="209"/>
      <c r="AT213" s="210" t="s">
        <v>145</v>
      </c>
      <c r="AU213" s="210" t="s">
        <v>87</v>
      </c>
      <c r="AV213" s="13" t="s">
        <v>85</v>
      </c>
      <c r="AW213" s="13" t="s">
        <v>37</v>
      </c>
      <c r="AX213" s="13" t="s">
        <v>77</v>
      </c>
      <c r="AY213" s="210" t="s">
        <v>132</v>
      </c>
    </row>
    <row r="214" spans="1:65" s="14" customFormat="1" ht="11.25">
      <c r="B214" s="211"/>
      <c r="C214" s="212"/>
      <c r="D214" s="194" t="s">
        <v>145</v>
      </c>
      <c r="E214" s="213" t="s">
        <v>19</v>
      </c>
      <c r="F214" s="214" t="s">
        <v>584</v>
      </c>
      <c r="G214" s="212"/>
      <c r="H214" s="215">
        <v>3</v>
      </c>
      <c r="I214" s="216"/>
      <c r="J214" s="212"/>
      <c r="K214" s="212"/>
      <c r="L214" s="217"/>
      <c r="M214" s="218"/>
      <c r="N214" s="219"/>
      <c r="O214" s="219"/>
      <c r="P214" s="219"/>
      <c r="Q214" s="219"/>
      <c r="R214" s="219"/>
      <c r="S214" s="219"/>
      <c r="T214" s="220"/>
      <c r="AT214" s="221" t="s">
        <v>145</v>
      </c>
      <c r="AU214" s="221" t="s">
        <v>87</v>
      </c>
      <c r="AV214" s="14" t="s">
        <v>87</v>
      </c>
      <c r="AW214" s="14" t="s">
        <v>37</v>
      </c>
      <c r="AX214" s="14" t="s">
        <v>85</v>
      </c>
      <c r="AY214" s="221" t="s">
        <v>132</v>
      </c>
    </row>
    <row r="215" spans="1:65" s="2" customFormat="1" ht="24.2" customHeight="1">
      <c r="A215" s="37"/>
      <c r="B215" s="38"/>
      <c r="C215" s="181" t="s">
        <v>309</v>
      </c>
      <c r="D215" s="181" t="s">
        <v>134</v>
      </c>
      <c r="E215" s="182" t="s">
        <v>675</v>
      </c>
      <c r="F215" s="183" t="s">
        <v>676</v>
      </c>
      <c r="G215" s="184" t="s">
        <v>396</v>
      </c>
      <c r="H215" s="185">
        <v>6</v>
      </c>
      <c r="I215" s="186"/>
      <c r="J215" s="187">
        <f>ROUND(I215*H215,2)</f>
        <v>0</v>
      </c>
      <c r="K215" s="183" t="s">
        <v>138</v>
      </c>
      <c r="L215" s="42"/>
      <c r="M215" s="188" t="s">
        <v>19</v>
      </c>
      <c r="N215" s="189" t="s">
        <v>48</v>
      </c>
      <c r="O215" s="67"/>
      <c r="P215" s="190">
        <f>O215*H215</f>
        <v>0</v>
      </c>
      <c r="Q215" s="190">
        <v>0</v>
      </c>
      <c r="R215" s="190">
        <f>Q215*H215</f>
        <v>0</v>
      </c>
      <c r="S215" s="190">
        <v>0</v>
      </c>
      <c r="T215" s="19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2" t="s">
        <v>139</v>
      </c>
      <c r="AT215" s="192" t="s">
        <v>134</v>
      </c>
      <c r="AU215" s="192" t="s">
        <v>87</v>
      </c>
      <c r="AY215" s="20" t="s">
        <v>132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20" t="s">
        <v>85</v>
      </c>
      <c r="BK215" s="193">
        <f>ROUND(I215*H215,2)</f>
        <v>0</v>
      </c>
      <c r="BL215" s="20" t="s">
        <v>139</v>
      </c>
      <c r="BM215" s="192" t="s">
        <v>677</v>
      </c>
    </row>
    <row r="216" spans="1:65" s="2" customFormat="1" ht="19.5">
      <c r="A216" s="37"/>
      <c r="B216" s="38"/>
      <c r="C216" s="39"/>
      <c r="D216" s="194" t="s">
        <v>141</v>
      </c>
      <c r="E216" s="39"/>
      <c r="F216" s="195" t="s">
        <v>678</v>
      </c>
      <c r="G216" s="39"/>
      <c r="H216" s="39"/>
      <c r="I216" s="196"/>
      <c r="J216" s="39"/>
      <c r="K216" s="39"/>
      <c r="L216" s="42"/>
      <c r="M216" s="197"/>
      <c r="N216" s="198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20" t="s">
        <v>141</v>
      </c>
      <c r="AU216" s="20" t="s">
        <v>87</v>
      </c>
    </row>
    <row r="217" spans="1:65" s="2" customFormat="1" ht="11.25">
      <c r="A217" s="37"/>
      <c r="B217" s="38"/>
      <c r="C217" s="39"/>
      <c r="D217" s="199" t="s">
        <v>143</v>
      </c>
      <c r="E217" s="39"/>
      <c r="F217" s="200" t="s">
        <v>679</v>
      </c>
      <c r="G217" s="39"/>
      <c r="H217" s="39"/>
      <c r="I217" s="196"/>
      <c r="J217" s="39"/>
      <c r="K217" s="39"/>
      <c r="L217" s="42"/>
      <c r="M217" s="197"/>
      <c r="N217" s="198"/>
      <c r="O217" s="67"/>
      <c r="P217" s="67"/>
      <c r="Q217" s="67"/>
      <c r="R217" s="67"/>
      <c r="S217" s="67"/>
      <c r="T217" s="68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20" t="s">
        <v>143</v>
      </c>
      <c r="AU217" s="20" t="s">
        <v>87</v>
      </c>
    </row>
    <row r="218" spans="1:65" s="13" customFormat="1" ht="11.25">
      <c r="B218" s="201"/>
      <c r="C218" s="202"/>
      <c r="D218" s="194" t="s">
        <v>145</v>
      </c>
      <c r="E218" s="203" t="s">
        <v>19</v>
      </c>
      <c r="F218" s="204" t="s">
        <v>680</v>
      </c>
      <c r="G218" s="202"/>
      <c r="H218" s="203" t="s">
        <v>19</v>
      </c>
      <c r="I218" s="205"/>
      <c r="J218" s="202"/>
      <c r="K218" s="202"/>
      <c r="L218" s="206"/>
      <c r="M218" s="207"/>
      <c r="N218" s="208"/>
      <c r="O218" s="208"/>
      <c r="P218" s="208"/>
      <c r="Q218" s="208"/>
      <c r="R218" s="208"/>
      <c r="S218" s="208"/>
      <c r="T218" s="209"/>
      <c r="AT218" s="210" t="s">
        <v>145</v>
      </c>
      <c r="AU218" s="210" t="s">
        <v>87</v>
      </c>
      <c r="AV218" s="13" t="s">
        <v>85</v>
      </c>
      <c r="AW218" s="13" t="s">
        <v>37</v>
      </c>
      <c r="AX218" s="13" t="s">
        <v>77</v>
      </c>
      <c r="AY218" s="210" t="s">
        <v>132</v>
      </c>
    </row>
    <row r="219" spans="1:65" s="14" customFormat="1" ht="11.25">
      <c r="B219" s="211"/>
      <c r="C219" s="212"/>
      <c r="D219" s="194" t="s">
        <v>145</v>
      </c>
      <c r="E219" s="213" t="s">
        <v>19</v>
      </c>
      <c r="F219" s="214" t="s">
        <v>193</v>
      </c>
      <c r="G219" s="212"/>
      <c r="H219" s="215">
        <v>6</v>
      </c>
      <c r="I219" s="216"/>
      <c r="J219" s="212"/>
      <c r="K219" s="212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145</v>
      </c>
      <c r="AU219" s="221" t="s">
        <v>87</v>
      </c>
      <c r="AV219" s="14" t="s">
        <v>87</v>
      </c>
      <c r="AW219" s="14" t="s">
        <v>37</v>
      </c>
      <c r="AX219" s="14" t="s">
        <v>85</v>
      </c>
      <c r="AY219" s="221" t="s">
        <v>132</v>
      </c>
    </row>
    <row r="220" spans="1:65" s="2" customFormat="1" ht="24.2" customHeight="1">
      <c r="A220" s="37"/>
      <c r="B220" s="38"/>
      <c r="C220" s="181" t="s">
        <v>315</v>
      </c>
      <c r="D220" s="181" t="s">
        <v>134</v>
      </c>
      <c r="E220" s="182" t="s">
        <v>681</v>
      </c>
      <c r="F220" s="183" t="s">
        <v>682</v>
      </c>
      <c r="G220" s="184" t="s">
        <v>137</v>
      </c>
      <c r="H220" s="185">
        <v>10.14</v>
      </c>
      <c r="I220" s="186"/>
      <c r="J220" s="187">
        <f>ROUND(I220*H220,2)</f>
        <v>0</v>
      </c>
      <c r="K220" s="183" t="s">
        <v>138</v>
      </c>
      <c r="L220" s="42"/>
      <c r="M220" s="188" t="s">
        <v>19</v>
      </c>
      <c r="N220" s="189" t="s">
        <v>48</v>
      </c>
      <c r="O220" s="67"/>
      <c r="P220" s="190">
        <f>O220*H220</f>
        <v>0</v>
      </c>
      <c r="Q220" s="190">
        <v>0</v>
      </c>
      <c r="R220" s="190">
        <f>Q220*H220</f>
        <v>0</v>
      </c>
      <c r="S220" s="190">
        <v>0</v>
      </c>
      <c r="T220" s="191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92" t="s">
        <v>139</v>
      </c>
      <c r="AT220" s="192" t="s">
        <v>134</v>
      </c>
      <c r="AU220" s="192" t="s">
        <v>87</v>
      </c>
      <c r="AY220" s="20" t="s">
        <v>132</v>
      </c>
      <c r="BE220" s="193">
        <f>IF(N220="základní",J220,0)</f>
        <v>0</v>
      </c>
      <c r="BF220" s="193">
        <f>IF(N220="snížená",J220,0)</f>
        <v>0</v>
      </c>
      <c r="BG220" s="193">
        <f>IF(N220="zákl. přenesená",J220,0)</f>
        <v>0</v>
      </c>
      <c r="BH220" s="193">
        <f>IF(N220="sníž. přenesená",J220,0)</f>
        <v>0</v>
      </c>
      <c r="BI220" s="193">
        <f>IF(N220="nulová",J220,0)</f>
        <v>0</v>
      </c>
      <c r="BJ220" s="20" t="s">
        <v>85</v>
      </c>
      <c r="BK220" s="193">
        <f>ROUND(I220*H220,2)</f>
        <v>0</v>
      </c>
      <c r="BL220" s="20" t="s">
        <v>139</v>
      </c>
      <c r="BM220" s="192" t="s">
        <v>683</v>
      </c>
    </row>
    <row r="221" spans="1:65" s="2" customFormat="1" ht="19.5">
      <c r="A221" s="37"/>
      <c r="B221" s="38"/>
      <c r="C221" s="39"/>
      <c r="D221" s="194" t="s">
        <v>141</v>
      </c>
      <c r="E221" s="39"/>
      <c r="F221" s="195" t="s">
        <v>684</v>
      </c>
      <c r="G221" s="39"/>
      <c r="H221" s="39"/>
      <c r="I221" s="196"/>
      <c r="J221" s="39"/>
      <c r="K221" s="39"/>
      <c r="L221" s="42"/>
      <c r="M221" s="197"/>
      <c r="N221" s="198"/>
      <c r="O221" s="67"/>
      <c r="P221" s="67"/>
      <c r="Q221" s="67"/>
      <c r="R221" s="67"/>
      <c r="S221" s="67"/>
      <c r="T221" s="68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20" t="s">
        <v>141</v>
      </c>
      <c r="AU221" s="20" t="s">
        <v>87</v>
      </c>
    </row>
    <row r="222" spans="1:65" s="2" customFormat="1" ht="11.25">
      <c r="A222" s="37"/>
      <c r="B222" s="38"/>
      <c r="C222" s="39"/>
      <c r="D222" s="199" t="s">
        <v>143</v>
      </c>
      <c r="E222" s="39"/>
      <c r="F222" s="200" t="s">
        <v>685</v>
      </c>
      <c r="G222" s="39"/>
      <c r="H222" s="39"/>
      <c r="I222" s="196"/>
      <c r="J222" s="39"/>
      <c r="K222" s="39"/>
      <c r="L222" s="42"/>
      <c r="M222" s="197"/>
      <c r="N222" s="198"/>
      <c r="O222" s="67"/>
      <c r="P222" s="67"/>
      <c r="Q222" s="67"/>
      <c r="R222" s="67"/>
      <c r="S222" s="67"/>
      <c r="T222" s="68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20" t="s">
        <v>143</v>
      </c>
      <c r="AU222" s="20" t="s">
        <v>87</v>
      </c>
    </row>
    <row r="223" spans="1:65" s="13" customFormat="1" ht="22.5">
      <c r="B223" s="201"/>
      <c r="C223" s="202"/>
      <c r="D223" s="194" t="s">
        <v>145</v>
      </c>
      <c r="E223" s="203" t="s">
        <v>19</v>
      </c>
      <c r="F223" s="204" t="s">
        <v>686</v>
      </c>
      <c r="G223" s="202"/>
      <c r="H223" s="203" t="s">
        <v>19</v>
      </c>
      <c r="I223" s="205"/>
      <c r="J223" s="202"/>
      <c r="K223" s="202"/>
      <c r="L223" s="206"/>
      <c r="M223" s="207"/>
      <c r="N223" s="208"/>
      <c r="O223" s="208"/>
      <c r="P223" s="208"/>
      <c r="Q223" s="208"/>
      <c r="R223" s="208"/>
      <c r="S223" s="208"/>
      <c r="T223" s="209"/>
      <c r="AT223" s="210" t="s">
        <v>145</v>
      </c>
      <c r="AU223" s="210" t="s">
        <v>87</v>
      </c>
      <c r="AV223" s="13" t="s">
        <v>85</v>
      </c>
      <c r="AW223" s="13" t="s">
        <v>37</v>
      </c>
      <c r="AX223" s="13" t="s">
        <v>77</v>
      </c>
      <c r="AY223" s="210" t="s">
        <v>132</v>
      </c>
    </row>
    <row r="224" spans="1:65" s="14" customFormat="1" ht="11.25">
      <c r="B224" s="211"/>
      <c r="C224" s="212"/>
      <c r="D224" s="194" t="s">
        <v>145</v>
      </c>
      <c r="E224" s="213" t="s">
        <v>19</v>
      </c>
      <c r="F224" s="214" t="s">
        <v>687</v>
      </c>
      <c r="G224" s="212"/>
      <c r="H224" s="215">
        <v>10.14</v>
      </c>
      <c r="I224" s="216"/>
      <c r="J224" s="212"/>
      <c r="K224" s="212"/>
      <c r="L224" s="217"/>
      <c r="M224" s="218"/>
      <c r="N224" s="219"/>
      <c r="O224" s="219"/>
      <c r="P224" s="219"/>
      <c r="Q224" s="219"/>
      <c r="R224" s="219"/>
      <c r="S224" s="219"/>
      <c r="T224" s="220"/>
      <c r="AT224" s="221" t="s">
        <v>145</v>
      </c>
      <c r="AU224" s="221" t="s">
        <v>87</v>
      </c>
      <c r="AV224" s="14" t="s">
        <v>87</v>
      </c>
      <c r="AW224" s="14" t="s">
        <v>37</v>
      </c>
      <c r="AX224" s="14" t="s">
        <v>85</v>
      </c>
      <c r="AY224" s="221" t="s">
        <v>132</v>
      </c>
    </row>
    <row r="225" spans="1:65" s="2" customFormat="1" ht="16.5" customHeight="1">
      <c r="A225" s="37"/>
      <c r="B225" s="38"/>
      <c r="C225" s="244" t="s">
        <v>7</v>
      </c>
      <c r="D225" s="244" t="s">
        <v>264</v>
      </c>
      <c r="E225" s="245" t="s">
        <v>630</v>
      </c>
      <c r="F225" s="246" t="s">
        <v>631</v>
      </c>
      <c r="G225" s="247" t="s">
        <v>231</v>
      </c>
      <c r="H225" s="248">
        <v>1.268</v>
      </c>
      <c r="I225" s="249"/>
      <c r="J225" s="250">
        <f>ROUND(I225*H225,2)</f>
        <v>0</v>
      </c>
      <c r="K225" s="246" t="s">
        <v>138</v>
      </c>
      <c r="L225" s="251"/>
      <c r="M225" s="252" t="s">
        <v>19</v>
      </c>
      <c r="N225" s="253" t="s">
        <v>48</v>
      </c>
      <c r="O225" s="67"/>
      <c r="P225" s="190">
        <f>O225*H225</f>
        <v>0</v>
      </c>
      <c r="Q225" s="190">
        <v>0</v>
      </c>
      <c r="R225" s="190">
        <f>Q225*H225</f>
        <v>0</v>
      </c>
      <c r="S225" s="190">
        <v>0</v>
      </c>
      <c r="T225" s="191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92" t="s">
        <v>209</v>
      </c>
      <c r="AT225" s="192" t="s">
        <v>264</v>
      </c>
      <c r="AU225" s="192" t="s">
        <v>87</v>
      </c>
      <c r="AY225" s="20" t="s">
        <v>132</v>
      </c>
      <c r="BE225" s="193">
        <f>IF(N225="základní",J225,0)</f>
        <v>0</v>
      </c>
      <c r="BF225" s="193">
        <f>IF(N225="snížená",J225,0)</f>
        <v>0</v>
      </c>
      <c r="BG225" s="193">
        <f>IF(N225="zákl. přenesená",J225,0)</f>
        <v>0</v>
      </c>
      <c r="BH225" s="193">
        <f>IF(N225="sníž. přenesená",J225,0)</f>
        <v>0</v>
      </c>
      <c r="BI225" s="193">
        <f>IF(N225="nulová",J225,0)</f>
        <v>0</v>
      </c>
      <c r="BJ225" s="20" t="s">
        <v>85</v>
      </c>
      <c r="BK225" s="193">
        <f>ROUND(I225*H225,2)</f>
        <v>0</v>
      </c>
      <c r="BL225" s="20" t="s">
        <v>139</v>
      </c>
      <c r="BM225" s="192" t="s">
        <v>688</v>
      </c>
    </row>
    <row r="226" spans="1:65" s="2" customFormat="1" ht="11.25">
      <c r="A226" s="37"/>
      <c r="B226" s="38"/>
      <c r="C226" s="39"/>
      <c r="D226" s="194" t="s">
        <v>141</v>
      </c>
      <c r="E226" s="39"/>
      <c r="F226" s="195" t="s">
        <v>631</v>
      </c>
      <c r="G226" s="39"/>
      <c r="H226" s="39"/>
      <c r="I226" s="196"/>
      <c r="J226" s="39"/>
      <c r="K226" s="39"/>
      <c r="L226" s="42"/>
      <c r="M226" s="197"/>
      <c r="N226" s="198"/>
      <c r="O226" s="67"/>
      <c r="P226" s="67"/>
      <c r="Q226" s="67"/>
      <c r="R226" s="67"/>
      <c r="S226" s="67"/>
      <c r="T226" s="68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20" t="s">
        <v>141</v>
      </c>
      <c r="AU226" s="20" t="s">
        <v>87</v>
      </c>
    </row>
    <row r="227" spans="1:65" s="14" customFormat="1" ht="11.25">
      <c r="B227" s="211"/>
      <c r="C227" s="212"/>
      <c r="D227" s="194" t="s">
        <v>145</v>
      </c>
      <c r="E227" s="212"/>
      <c r="F227" s="214" t="s">
        <v>689</v>
      </c>
      <c r="G227" s="212"/>
      <c r="H227" s="215">
        <v>1.268</v>
      </c>
      <c r="I227" s="216"/>
      <c r="J227" s="212"/>
      <c r="K227" s="212"/>
      <c r="L227" s="217"/>
      <c r="M227" s="218"/>
      <c r="N227" s="219"/>
      <c r="O227" s="219"/>
      <c r="P227" s="219"/>
      <c r="Q227" s="219"/>
      <c r="R227" s="219"/>
      <c r="S227" s="219"/>
      <c r="T227" s="220"/>
      <c r="AT227" s="221" t="s">
        <v>145</v>
      </c>
      <c r="AU227" s="221" t="s">
        <v>87</v>
      </c>
      <c r="AV227" s="14" t="s">
        <v>87</v>
      </c>
      <c r="AW227" s="14" t="s">
        <v>4</v>
      </c>
      <c r="AX227" s="14" t="s">
        <v>85</v>
      </c>
      <c r="AY227" s="221" t="s">
        <v>132</v>
      </c>
    </row>
    <row r="228" spans="1:65" s="2" customFormat="1" ht="16.5" customHeight="1">
      <c r="A228" s="37"/>
      <c r="B228" s="38"/>
      <c r="C228" s="181" t="s">
        <v>333</v>
      </c>
      <c r="D228" s="181" t="s">
        <v>134</v>
      </c>
      <c r="E228" s="182" t="s">
        <v>690</v>
      </c>
      <c r="F228" s="183" t="s">
        <v>691</v>
      </c>
      <c r="G228" s="184" t="s">
        <v>179</v>
      </c>
      <c r="H228" s="185">
        <v>0.6</v>
      </c>
      <c r="I228" s="186"/>
      <c r="J228" s="187">
        <f>ROUND(I228*H228,2)</f>
        <v>0</v>
      </c>
      <c r="K228" s="183" t="s">
        <v>138</v>
      </c>
      <c r="L228" s="42"/>
      <c r="M228" s="188" t="s">
        <v>19</v>
      </c>
      <c r="N228" s="189" t="s">
        <v>48</v>
      </c>
      <c r="O228" s="67"/>
      <c r="P228" s="190">
        <f>O228*H228</f>
        <v>0</v>
      </c>
      <c r="Q228" s="190">
        <v>0</v>
      </c>
      <c r="R228" s="190">
        <f>Q228*H228</f>
        <v>0</v>
      </c>
      <c r="S228" s="190">
        <v>0</v>
      </c>
      <c r="T228" s="191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92" t="s">
        <v>139</v>
      </c>
      <c r="AT228" s="192" t="s">
        <v>134</v>
      </c>
      <c r="AU228" s="192" t="s">
        <v>87</v>
      </c>
      <c r="AY228" s="20" t="s">
        <v>132</v>
      </c>
      <c r="BE228" s="193">
        <f>IF(N228="základní",J228,0)</f>
        <v>0</v>
      </c>
      <c r="BF228" s="193">
        <f>IF(N228="snížená",J228,0)</f>
        <v>0</v>
      </c>
      <c r="BG228" s="193">
        <f>IF(N228="zákl. přenesená",J228,0)</f>
        <v>0</v>
      </c>
      <c r="BH228" s="193">
        <f>IF(N228="sníž. přenesená",J228,0)</f>
        <v>0</v>
      </c>
      <c r="BI228" s="193">
        <f>IF(N228="nulová",J228,0)</f>
        <v>0</v>
      </c>
      <c r="BJ228" s="20" t="s">
        <v>85</v>
      </c>
      <c r="BK228" s="193">
        <f>ROUND(I228*H228,2)</f>
        <v>0</v>
      </c>
      <c r="BL228" s="20" t="s">
        <v>139</v>
      </c>
      <c r="BM228" s="192" t="s">
        <v>692</v>
      </c>
    </row>
    <row r="229" spans="1:65" s="2" customFormat="1" ht="11.25">
      <c r="A229" s="37"/>
      <c r="B229" s="38"/>
      <c r="C229" s="39"/>
      <c r="D229" s="194" t="s">
        <v>141</v>
      </c>
      <c r="E229" s="39"/>
      <c r="F229" s="195" t="s">
        <v>693</v>
      </c>
      <c r="G229" s="39"/>
      <c r="H229" s="39"/>
      <c r="I229" s="196"/>
      <c r="J229" s="39"/>
      <c r="K229" s="39"/>
      <c r="L229" s="42"/>
      <c r="M229" s="197"/>
      <c r="N229" s="198"/>
      <c r="O229" s="67"/>
      <c r="P229" s="67"/>
      <c r="Q229" s="67"/>
      <c r="R229" s="67"/>
      <c r="S229" s="67"/>
      <c r="T229" s="68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20" t="s">
        <v>141</v>
      </c>
      <c r="AU229" s="20" t="s">
        <v>87</v>
      </c>
    </row>
    <row r="230" spans="1:65" s="2" customFormat="1" ht="11.25">
      <c r="A230" s="37"/>
      <c r="B230" s="38"/>
      <c r="C230" s="39"/>
      <c r="D230" s="199" t="s">
        <v>143</v>
      </c>
      <c r="E230" s="39"/>
      <c r="F230" s="200" t="s">
        <v>694</v>
      </c>
      <c r="G230" s="39"/>
      <c r="H230" s="39"/>
      <c r="I230" s="196"/>
      <c r="J230" s="39"/>
      <c r="K230" s="39"/>
      <c r="L230" s="42"/>
      <c r="M230" s="197"/>
      <c r="N230" s="198"/>
      <c r="O230" s="67"/>
      <c r="P230" s="67"/>
      <c r="Q230" s="67"/>
      <c r="R230" s="67"/>
      <c r="S230" s="67"/>
      <c r="T230" s="68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20" t="s">
        <v>143</v>
      </c>
      <c r="AU230" s="20" t="s">
        <v>87</v>
      </c>
    </row>
    <row r="231" spans="1:65" s="2" customFormat="1" ht="48.75">
      <c r="A231" s="37"/>
      <c r="B231" s="38"/>
      <c r="C231" s="39"/>
      <c r="D231" s="194" t="s">
        <v>305</v>
      </c>
      <c r="E231" s="39"/>
      <c r="F231" s="254" t="s">
        <v>695</v>
      </c>
      <c r="G231" s="39"/>
      <c r="H231" s="39"/>
      <c r="I231" s="196"/>
      <c r="J231" s="39"/>
      <c r="K231" s="39"/>
      <c r="L231" s="42"/>
      <c r="M231" s="197"/>
      <c r="N231" s="198"/>
      <c r="O231" s="67"/>
      <c r="P231" s="67"/>
      <c r="Q231" s="67"/>
      <c r="R231" s="67"/>
      <c r="S231" s="67"/>
      <c r="T231" s="68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20" t="s">
        <v>305</v>
      </c>
      <c r="AU231" s="20" t="s">
        <v>87</v>
      </c>
    </row>
    <row r="232" spans="1:65" s="13" customFormat="1" ht="11.25">
      <c r="B232" s="201"/>
      <c r="C232" s="202"/>
      <c r="D232" s="194" t="s">
        <v>145</v>
      </c>
      <c r="E232" s="203" t="s">
        <v>19</v>
      </c>
      <c r="F232" s="204" t="s">
        <v>696</v>
      </c>
      <c r="G232" s="202"/>
      <c r="H232" s="203" t="s">
        <v>19</v>
      </c>
      <c r="I232" s="205"/>
      <c r="J232" s="202"/>
      <c r="K232" s="202"/>
      <c r="L232" s="206"/>
      <c r="M232" s="207"/>
      <c r="N232" s="208"/>
      <c r="O232" s="208"/>
      <c r="P232" s="208"/>
      <c r="Q232" s="208"/>
      <c r="R232" s="208"/>
      <c r="S232" s="208"/>
      <c r="T232" s="209"/>
      <c r="AT232" s="210" t="s">
        <v>145</v>
      </c>
      <c r="AU232" s="210" t="s">
        <v>87</v>
      </c>
      <c r="AV232" s="13" t="s">
        <v>85</v>
      </c>
      <c r="AW232" s="13" t="s">
        <v>37</v>
      </c>
      <c r="AX232" s="13" t="s">
        <v>77</v>
      </c>
      <c r="AY232" s="210" t="s">
        <v>132</v>
      </c>
    </row>
    <row r="233" spans="1:65" s="13" customFormat="1" ht="11.25">
      <c r="B233" s="201"/>
      <c r="C233" s="202"/>
      <c r="D233" s="194" t="s">
        <v>145</v>
      </c>
      <c r="E233" s="203" t="s">
        <v>19</v>
      </c>
      <c r="F233" s="204" t="s">
        <v>697</v>
      </c>
      <c r="G233" s="202"/>
      <c r="H233" s="203" t="s">
        <v>19</v>
      </c>
      <c r="I233" s="205"/>
      <c r="J233" s="202"/>
      <c r="K233" s="202"/>
      <c r="L233" s="206"/>
      <c r="M233" s="207"/>
      <c r="N233" s="208"/>
      <c r="O233" s="208"/>
      <c r="P233" s="208"/>
      <c r="Q233" s="208"/>
      <c r="R233" s="208"/>
      <c r="S233" s="208"/>
      <c r="T233" s="209"/>
      <c r="AT233" s="210" t="s">
        <v>145</v>
      </c>
      <c r="AU233" s="210" t="s">
        <v>87</v>
      </c>
      <c r="AV233" s="13" t="s">
        <v>85</v>
      </c>
      <c r="AW233" s="13" t="s">
        <v>37</v>
      </c>
      <c r="AX233" s="13" t="s">
        <v>77</v>
      </c>
      <c r="AY233" s="210" t="s">
        <v>132</v>
      </c>
    </row>
    <row r="234" spans="1:65" s="14" customFormat="1" ht="11.25">
      <c r="B234" s="211"/>
      <c r="C234" s="212"/>
      <c r="D234" s="194" t="s">
        <v>145</v>
      </c>
      <c r="E234" s="213" t="s">
        <v>19</v>
      </c>
      <c r="F234" s="214" t="s">
        <v>698</v>
      </c>
      <c r="G234" s="212"/>
      <c r="H234" s="215">
        <v>0.6</v>
      </c>
      <c r="I234" s="216"/>
      <c r="J234" s="212"/>
      <c r="K234" s="212"/>
      <c r="L234" s="217"/>
      <c r="M234" s="218"/>
      <c r="N234" s="219"/>
      <c r="O234" s="219"/>
      <c r="P234" s="219"/>
      <c r="Q234" s="219"/>
      <c r="R234" s="219"/>
      <c r="S234" s="219"/>
      <c r="T234" s="220"/>
      <c r="AT234" s="221" t="s">
        <v>145</v>
      </c>
      <c r="AU234" s="221" t="s">
        <v>87</v>
      </c>
      <c r="AV234" s="14" t="s">
        <v>87</v>
      </c>
      <c r="AW234" s="14" t="s">
        <v>37</v>
      </c>
      <c r="AX234" s="14" t="s">
        <v>85</v>
      </c>
      <c r="AY234" s="221" t="s">
        <v>132</v>
      </c>
    </row>
    <row r="235" spans="1:65" s="2" customFormat="1" ht="21.75" customHeight="1">
      <c r="A235" s="37"/>
      <c r="B235" s="38"/>
      <c r="C235" s="181" t="s">
        <v>341</v>
      </c>
      <c r="D235" s="181" t="s">
        <v>134</v>
      </c>
      <c r="E235" s="182" t="s">
        <v>699</v>
      </c>
      <c r="F235" s="183" t="s">
        <v>700</v>
      </c>
      <c r="G235" s="184" t="s">
        <v>179</v>
      </c>
      <c r="H235" s="185">
        <v>0.6</v>
      </c>
      <c r="I235" s="186"/>
      <c r="J235" s="187">
        <f>ROUND(I235*H235,2)</f>
        <v>0</v>
      </c>
      <c r="K235" s="183" t="s">
        <v>138</v>
      </c>
      <c r="L235" s="42"/>
      <c r="M235" s="188" t="s">
        <v>19</v>
      </c>
      <c r="N235" s="189" t="s">
        <v>48</v>
      </c>
      <c r="O235" s="67"/>
      <c r="P235" s="190">
        <f>O235*H235</f>
        <v>0</v>
      </c>
      <c r="Q235" s="190">
        <v>0</v>
      </c>
      <c r="R235" s="190">
        <f>Q235*H235</f>
        <v>0</v>
      </c>
      <c r="S235" s="190">
        <v>0</v>
      </c>
      <c r="T235" s="191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92" t="s">
        <v>139</v>
      </c>
      <c r="AT235" s="192" t="s">
        <v>134</v>
      </c>
      <c r="AU235" s="192" t="s">
        <v>87</v>
      </c>
      <c r="AY235" s="20" t="s">
        <v>132</v>
      </c>
      <c r="BE235" s="193">
        <f>IF(N235="základní",J235,0)</f>
        <v>0</v>
      </c>
      <c r="BF235" s="193">
        <f>IF(N235="snížená",J235,0)</f>
        <v>0</v>
      </c>
      <c r="BG235" s="193">
        <f>IF(N235="zákl. přenesená",J235,0)</f>
        <v>0</v>
      </c>
      <c r="BH235" s="193">
        <f>IF(N235="sníž. přenesená",J235,0)</f>
        <v>0</v>
      </c>
      <c r="BI235" s="193">
        <f>IF(N235="nulová",J235,0)</f>
        <v>0</v>
      </c>
      <c r="BJ235" s="20" t="s">
        <v>85</v>
      </c>
      <c r="BK235" s="193">
        <f>ROUND(I235*H235,2)</f>
        <v>0</v>
      </c>
      <c r="BL235" s="20" t="s">
        <v>139</v>
      </c>
      <c r="BM235" s="192" t="s">
        <v>701</v>
      </c>
    </row>
    <row r="236" spans="1:65" s="2" customFormat="1" ht="11.25">
      <c r="A236" s="37"/>
      <c r="B236" s="38"/>
      <c r="C236" s="39"/>
      <c r="D236" s="194" t="s">
        <v>141</v>
      </c>
      <c r="E236" s="39"/>
      <c r="F236" s="195" t="s">
        <v>702</v>
      </c>
      <c r="G236" s="39"/>
      <c r="H236" s="39"/>
      <c r="I236" s="196"/>
      <c r="J236" s="39"/>
      <c r="K236" s="39"/>
      <c r="L236" s="42"/>
      <c r="M236" s="197"/>
      <c r="N236" s="198"/>
      <c r="O236" s="67"/>
      <c r="P236" s="67"/>
      <c r="Q236" s="67"/>
      <c r="R236" s="67"/>
      <c r="S236" s="67"/>
      <c r="T236" s="68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20" t="s">
        <v>141</v>
      </c>
      <c r="AU236" s="20" t="s">
        <v>87</v>
      </c>
    </row>
    <row r="237" spans="1:65" s="2" customFormat="1" ht="11.25">
      <c r="A237" s="37"/>
      <c r="B237" s="38"/>
      <c r="C237" s="39"/>
      <c r="D237" s="199" t="s">
        <v>143</v>
      </c>
      <c r="E237" s="39"/>
      <c r="F237" s="200" t="s">
        <v>703</v>
      </c>
      <c r="G237" s="39"/>
      <c r="H237" s="39"/>
      <c r="I237" s="196"/>
      <c r="J237" s="39"/>
      <c r="K237" s="39"/>
      <c r="L237" s="42"/>
      <c r="M237" s="197"/>
      <c r="N237" s="198"/>
      <c r="O237" s="67"/>
      <c r="P237" s="67"/>
      <c r="Q237" s="67"/>
      <c r="R237" s="67"/>
      <c r="S237" s="67"/>
      <c r="T237" s="68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20" t="s">
        <v>143</v>
      </c>
      <c r="AU237" s="20" t="s">
        <v>87</v>
      </c>
    </row>
    <row r="238" spans="1:65" s="13" customFormat="1" ht="11.25">
      <c r="B238" s="201"/>
      <c r="C238" s="202"/>
      <c r="D238" s="194" t="s">
        <v>145</v>
      </c>
      <c r="E238" s="203" t="s">
        <v>19</v>
      </c>
      <c r="F238" s="204" t="s">
        <v>704</v>
      </c>
      <c r="G238" s="202"/>
      <c r="H238" s="203" t="s">
        <v>19</v>
      </c>
      <c r="I238" s="205"/>
      <c r="J238" s="202"/>
      <c r="K238" s="202"/>
      <c r="L238" s="206"/>
      <c r="M238" s="207"/>
      <c r="N238" s="208"/>
      <c r="O238" s="208"/>
      <c r="P238" s="208"/>
      <c r="Q238" s="208"/>
      <c r="R238" s="208"/>
      <c r="S238" s="208"/>
      <c r="T238" s="209"/>
      <c r="AT238" s="210" t="s">
        <v>145</v>
      </c>
      <c r="AU238" s="210" t="s">
        <v>87</v>
      </c>
      <c r="AV238" s="13" t="s">
        <v>85</v>
      </c>
      <c r="AW238" s="13" t="s">
        <v>37</v>
      </c>
      <c r="AX238" s="13" t="s">
        <v>77</v>
      </c>
      <c r="AY238" s="210" t="s">
        <v>132</v>
      </c>
    </row>
    <row r="239" spans="1:65" s="14" customFormat="1" ht="11.25">
      <c r="B239" s="211"/>
      <c r="C239" s="212"/>
      <c r="D239" s="194" t="s">
        <v>145</v>
      </c>
      <c r="E239" s="213" t="s">
        <v>19</v>
      </c>
      <c r="F239" s="214" t="s">
        <v>705</v>
      </c>
      <c r="G239" s="212"/>
      <c r="H239" s="215">
        <v>0.6</v>
      </c>
      <c r="I239" s="216"/>
      <c r="J239" s="212"/>
      <c r="K239" s="212"/>
      <c r="L239" s="217"/>
      <c r="M239" s="218"/>
      <c r="N239" s="219"/>
      <c r="O239" s="219"/>
      <c r="P239" s="219"/>
      <c r="Q239" s="219"/>
      <c r="R239" s="219"/>
      <c r="S239" s="219"/>
      <c r="T239" s="220"/>
      <c r="AT239" s="221" t="s">
        <v>145</v>
      </c>
      <c r="AU239" s="221" t="s">
        <v>87</v>
      </c>
      <c r="AV239" s="14" t="s">
        <v>87</v>
      </c>
      <c r="AW239" s="14" t="s">
        <v>37</v>
      </c>
      <c r="AX239" s="14" t="s">
        <v>85</v>
      </c>
      <c r="AY239" s="221" t="s">
        <v>132</v>
      </c>
    </row>
    <row r="240" spans="1:65" s="12" customFormat="1" ht="22.9" customHeight="1">
      <c r="B240" s="165"/>
      <c r="C240" s="166"/>
      <c r="D240" s="167" t="s">
        <v>76</v>
      </c>
      <c r="E240" s="179" t="s">
        <v>87</v>
      </c>
      <c r="F240" s="179" t="s">
        <v>288</v>
      </c>
      <c r="G240" s="166"/>
      <c r="H240" s="166"/>
      <c r="I240" s="169"/>
      <c r="J240" s="180">
        <f>BK240</f>
        <v>0</v>
      </c>
      <c r="K240" s="166"/>
      <c r="L240" s="171"/>
      <c r="M240" s="172"/>
      <c r="N240" s="173"/>
      <c r="O240" s="173"/>
      <c r="P240" s="174">
        <f>SUM(P241:P250)</f>
        <v>0</v>
      </c>
      <c r="Q240" s="173"/>
      <c r="R240" s="174">
        <f>SUM(R241:R250)</f>
        <v>1.431E-2</v>
      </c>
      <c r="S240" s="173"/>
      <c r="T240" s="175">
        <f>SUM(T241:T250)</f>
        <v>0</v>
      </c>
      <c r="AR240" s="176" t="s">
        <v>85</v>
      </c>
      <c r="AT240" s="177" t="s">
        <v>76</v>
      </c>
      <c r="AU240" s="177" t="s">
        <v>85</v>
      </c>
      <c r="AY240" s="176" t="s">
        <v>132</v>
      </c>
      <c r="BK240" s="178">
        <f>SUM(BK241:BK250)</f>
        <v>0</v>
      </c>
    </row>
    <row r="241" spans="1:65" s="2" customFormat="1" ht="24.2" customHeight="1">
      <c r="A241" s="37"/>
      <c r="B241" s="38"/>
      <c r="C241" s="181" t="s">
        <v>349</v>
      </c>
      <c r="D241" s="181" t="s">
        <v>134</v>
      </c>
      <c r="E241" s="182" t="s">
        <v>706</v>
      </c>
      <c r="F241" s="183" t="s">
        <v>707</v>
      </c>
      <c r="G241" s="184" t="s">
        <v>137</v>
      </c>
      <c r="H241" s="185">
        <v>13.5</v>
      </c>
      <c r="I241" s="186"/>
      <c r="J241" s="187">
        <f>ROUND(I241*H241,2)</f>
        <v>0</v>
      </c>
      <c r="K241" s="183" t="s">
        <v>138</v>
      </c>
      <c r="L241" s="42"/>
      <c r="M241" s="188" t="s">
        <v>19</v>
      </c>
      <c r="N241" s="189" t="s">
        <v>48</v>
      </c>
      <c r="O241" s="67"/>
      <c r="P241" s="190">
        <f>O241*H241</f>
        <v>0</v>
      </c>
      <c r="Q241" s="190">
        <v>1E-4</v>
      </c>
      <c r="R241" s="190">
        <f>Q241*H241</f>
        <v>1.3500000000000001E-3</v>
      </c>
      <c r="S241" s="190">
        <v>0</v>
      </c>
      <c r="T241" s="191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92" t="s">
        <v>139</v>
      </c>
      <c r="AT241" s="192" t="s">
        <v>134</v>
      </c>
      <c r="AU241" s="192" t="s">
        <v>87</v>
      </c>
      <c r="AY241" s="20" t="s">
        <v>132</v>
      </c>
      <c r="BE241" s="193">
        <f>IF(N241="základní",J241,0)</f>
        <v>0</v>
      </c>
      <c r="BF241" s="193">
        <f>IF(N241="snížená",J241,0)</f>
        <v>0</v>
      </c>
      <c r="BG241" s="193">
        <f>IF(N241="zákl. přenesená",J241,0)</f>
        <v>0</v>
      </c>
      <c r="BH241" s="193">
        <f>IF(N241="sníž. přenesená",J241,0)</f>
        <v>0</v>
      </c>
      <c r="BI241" s="193">
        <f>IF(N241="nulová",J241,0)</f>
        <v>0</v>
      </c>
      <c r="BJ241" s="20" t="s">
        <v>85</v>
      </c>
      <c r="BK241" s="193">
        <f>ROUND(I241*H241,2)</f>
        <v>0</v>
      </c>
      <c r="BL241" s="20" t="s">
        <v>139</v>
      </c>
      <c r="BM241" s="192" t="s">
        <v>708</v>
      </c>
    </row>
    <row r="242" spans="1:65" s="2" customFormat="1" ht="29.25">
      <c r="A242" s="37"/>
      <c r="B242" s="38"/>
      <c r="C242" s="39"/>
      <c r="D242" s="194" t="s">
        <v>141</v>
      </c>
      <c r="E242" s="39"/>
      <c r="F242" s="195" t="s">
        <v>709</v>
      </c>
      <c r="G242" s="39"/>
      <c r="H242" s="39"/>
      <c r="I242" s="196"/>
      <c r="J242" s="39"/>
      <c r="K242" s="39"/>
      <c r="L242" s="42"/>
      <c r="M242" s="197"/>
      <c r="N242" s="198"/>
      <c r="O242" s="67"/>
      <c r="P242" s="67"/>
      <c r="Q242" s="67"/>
      <c r="R242" s="67"/>
      <c r="S242" s="67"/>
      <c r="T242" s="68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20" t="s">
        <v>141</v>
      </c>
      <c r="AU242" s="20" t="s">
        <v>87</v>
      </c>
    </row>
    <row r="243" spans="1:65" s="2" customFormat="1" ht="11.25">
      <c r="A243" s="37"/>
      <c r="B243" s="38"/>
      <c r="C243" s="39"/>
      <c r="D243" s="199" t="s">
        <v>143</v>
      </c>
      <c r="E243" s="39"/>
      <c r="F243" s="200" t="s">
        <v>710</v>
      </c>
      <c r="G243" s="39"/>
      <c r="H243" s="39"/>
      <c r="I243" s="196"/>
      <c r="J243" s="39"/>
      <c r="K243" s="39"/>
      <c r="L243" s="42"/>
      <c r="M243" s="197"/>
      <c r="N243" s="198"/>
      <c r="O243" s="67"/>
      <c r="P243" s="67"/>
      <c r="Q243" s="67"/>
      <c r="R243" s="67"/>
      <c r="S243" s="67"/>
      <c r="T243" s="68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20" t="s">
        <v>143</v>
      </c>
      <c r="AU243" s="20" t="s">
        <v>87</v>
      </c>
    </row>
    <row r="244" spans="1:65" s="13" customFormat="1" ht="11.25">
      <c r="B244" s="201"/>
      <c r="C244" s="202"/>
      <c r="D244" s="194" t="s">
        <v>145</v>
      </c>
      <c r="E244" s="203" t="s">
        <v>19</v>
      </c>
      <c r="F244" s="204" t="s">
        <v>711</v>
      </c>
      <c r="G244" s="202"/>
      <c r="H244" s="203" t="s">
        <v>19</v>
      </c>
      <c r="I244" s="205"/>
      <c r="J244" s="202"/>
      <c r="K244" s="202"/>
      <c r="L244" s="206"/>
      <c r="M244" s="207"/>
      <c r="N244" s="208"/>
      <c r="O244" s="208"/>
      <c r="P244" s="208"/>
      <c r="Q244" s="208"/>
      <c r="R244" s="208"/>
      <c r="S244" s="208"/>
      <c r="T244" s="209"/>
      <c r="AT244" s="210" t="s">
        <v>145</v>
      </c>
      <c r="AU244" s="210" t="s">
        <v>87</v>
      </c>
      <c r="AV244" s="13" t="s">
        <v>85</v>
      </c>
      <c r="AW244" s="13" t="s">
        <v>37</v>
      </c>
      <c r="AX244" s="13" t="s">
        <v>77</v>
      </c>
      <c r="AY244" s="210" t="s">
        <v>132</v>
      </c>
    </row>
    <row r="245" spans="1:65" s="13" customFormat="1" ht="11.25">
      <c r="B245" s="201"/>
      <c r="C245" s="202"/>
      <c r="D245" s="194" t="s">
        <v>145</v>
      </c>
      <c r="E245" s="203" t="s">
        <v>19</v>
      </c>
      <c r="F245" s="204" t="s">
        <v>712</v>
      </c>
      <c r="G245" s="202"/>
      <c r="H245" s="203" t="s">
        <v>19</v>
      </c>
      <c r="I245" s="205"/>
      <c r="J245" s="202"/>
      <c r="K245" s="202"/>
      <c r="L245" s="206"/>
      <c r="M245" s="207"/>
      <c r="N245" s="208"/>
      <c r="O245" s="208"/>
      <c r="P245" s="208"/>
      <c r="Q245" s="208"/>
      <c r="R245" s="208"/>
      <c r="S245" s="208"/>
      <c r="T245" s="209"/>
      <c r="AT245" s="210" t="s">
        <v>145</v>
      </c>
      <c r="AU245" s="210" t="s">
        <v>87</v>
      </c>
      <c r="AV245" s="13" t="s">
        <v>85</v>
      </c>
      <c r="AW245" s="13" t="s">
        <v>37</v>
      </c>
      <c r="AX245" s="13" t="s">
        <v>77</v>
      </c>
      <c r="AY245" s="210" t="s">
        <v>132</v>
      </c>
    </row>
    <row r="246" spans="1:65" s="14" customFormat="1" ht="11.25">
      <c r="B246" s="211"/>
      <c r="C246" s="212"/>
      <c r="D246" s="194" t="s">
        <v>145</v>
      </c>
      <c r="E246" s="213" t="s">
        <v>19</v>
      </c>
      <c r="F246" s="214" t="s">
        <v>713</v>
      </c>
      <c r="G246" s="212"/>
      <c r="H246" s="215">
        <v>13.5</v>
      </c>
      <c r="I246" s="216"/>
      <c r="J246" s="212"/>
      <c r="K246" s="212"/>
      <c r="L246" s="217"/>
      <c r="M246" s="218"/>
      <c r="N246" s="219"/>
      <c r="O246" s="219"/>
      <c r="P246" s="219"/>
      <c r="Q246" s="219"/>
      <c r="R246" s="219"/>
      <c r="S246" s="219"/>
      <c r="T246" s="220"/>
      <c r="AT246" s="221" t="s">
        <v>145</v>
      </c>
      <c r="AU246" s="221" t="s">
        <v>87</v>
      </c>
      <c r="AV246" s="14" t="s">
        <v>87</v>
      </c>
      <c r="AW246" s="14" t="s">
        <v>37</v>
      </c>
      <c r="AX246" s="14" t="s">
        <v>85</v>
      </c>
      <c r="AY246" s="221" t="s">
        <v>132</v>
      </c>
    </row>
    <row r="247" spans="1:65" s="2" customFormat="1" ht="24.2" customHeight="1">
      <c r="A247" s="37"/>
      <c r="B247" s="38"/>
      <c r="C247" s="244" t="s">
        <v>358</v>
      </c>
      <c r="D247" s="244" t="s">
        <v>264</v>
      </c>
      <c r="E247" s="245" t="s">
        <v>714</v>
      </c>
      <c r="F247" s="246" t="s">
        <v>715</v>
      </c>
      <c r="G247" s="247" t="s">
        <v>137</v>
      </c>
      <c r="H247" s="248">
        <v>16.2</v>
      </c>
      <c r="I247" s="249"/>
      <c r="J247" s="250">
        <f>ROUND(I247*H247,2)</f>
        <v>0</v>
      </c>
      <c r="K247" s="246" t="s">
        <v>587</v>
      </c>
      <c r="L247" s="251"/>
      <c r="M247" s="252" t="s">
        <v>19</v>
      </c>
      <c r="N247" s="253" t="s">
        <v>48</v>
      </c>
      <c r="O247" s="67"/>
      <c r="P247" s="190">
        <f>O247*H247</f>
        <v>0</v>
      </c>
      <c r="Q247" s="190">
        <v>8.0000000000000004E-4</v>
      </c>
      <c r="R247" s="190">
        <f>Q247*H247</f>
        <v>1.2959999999999999E-2</v>
      </c>
      <c r="S247" s="190">
        <v>0</v>
      </c>
      <c r="T247" s="191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92" t="s">
        <v>209</v>
      </c>
      <c r="AT247" s="192" t="s">
        <v>264</v>
      </c>
      <c r="AU247" s="192" t="s">
        <v>87</v>
      </c>
      <c r="AY247" s="20" t="s">
        <v>132</v>
      </c>
      <c r="BE247" s="193">
        <f>IF(N247="základní",J247,0)</f>
        <v>0</v>
      </c>
      <c r="BF247" s="193">
        <f>IF(N247="snížená",J247,0)</f>
        <v>0</v>
      </c>
      <c r="BG247" s="193">
        <f>IF(N247="zákl. přenesená",J247,0)</f>
        <v>0</v>
      </c>
      <c r="BH247" s="193">
        <f>IF(N247="sníž. přenesená",J247,0)</f>
        <v>0</v>
      </c>
      <c r="BI247" s="193">
        <f>IF(N247="nulová",J247,0)</f>
        <v>0</v>
      </c>
      <c r="BJ247" s="20" t="s">
        <v>85</v>
      </c>
      <c r="BK247" s="193">
        <f>ROUND(I247*H247,2)</f>
        <v>0</v>
      </c>
      <c r="BL247" s="20" t="s">
        <v>139</v>
      </c>
      <c r="BM247" s="192" t="s">
        <v>716</v>
      </c>
    </row>
    <row r="248" spans="1:65" s="2" customFormat="1" ht="11.25">
      <c r="A248" s="37"/>
      <c r="B248" s="38"/>
      <c r="C248" s="39"/>
      <c r="D248" s="194" t="s">
        <v>141</v>
      </c>
      <c r="E248" s="39"/>
      <c r="F248" s="195" t="s">
        <v>715</v>
      </c>
      <c r="G248" s="39"/>
      <c r="H248" s="39"/>
      <c r="I248" s="196"/>
      <c r="J248" s="39"/>
      <c r="K248" s="39"/>
      <c r="L248" s="42"/>
      <c r="M248" s="197"/>
      <c r="N248" s="198"/>
      <c r="O248" s="67"/>
      <c r="P248" s="67"/>
      <c r="Q248" s="67"/>
      <c r="R248" s="67"/>
      <c r="S248" s="67"/>
      <c r="T248" s="68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20" t="s">
        <v>141</v>
      </c>
      <c r="AU248" s="20" t="s">
        <v>87</v>
      </c>
    </row>
    <row r="249" spans="1:65" s="2" customFormat="1" ht="97.5">
      <c r="A249" s="37"/>
      <c r="B249" s="38"/>
      <c r="C249" s="39"/>
      <c r="D249" s="194" t="s">
        <v>305</v>
      </c>
      <c r="E249" s="39"/>
      <c r="F249" s="254" t="s">
        <v>717</v>
      </c>
      <c r="G249" s="39"/>
      <c r="H249" s="39"/>
      <c r="I249" s="196"/>
      <c r="J249" s="39"/>
      <c r="K249" s="39"/>
      <c r="L249" s="42"/>
      <c r="M249" s="197"/>
      <c r="N249" s="198"/>
      <c r="O249" s="67"/>
      <c r="P249" s="67"/>
      <c r="Q249" s="67"/>
      <c r="R249" s="67"/>
      <c r="S249" s="67"/>
      <c r="T249" s="68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20" t="s">
        <v>305</v>
      </c>
      <c r="AU249" s="20" t="s">
        <v>87</v>
      </c>
    </row>
    <row r="250" spans="1:65" s="14" customFormat="1" ht="11.25">
      <c r="B250" s="211"/>
      <c r="C250" s="212"/>
      <c r="D250" s="194" t="s">
        <v>145</v>
      </c>
      <c r="E250" s="212"/>
      <c r="F250" s="214" t="s">
        <v>718</v>
      </c>
      <c r="G250" s="212"/>
      <c r="H250" s="215">
        <v>16.2</v>
      </c>
      <c r="I250" s="216"/>
      <c r="J250" s="212"/>
      <c r="K250" s="212"/>
      <c r="L250" s="217"/>
      <c r="M250" s="218"/>
      <c r="N250" s="219"/>
      <c r="O250" s="219"/>
      <c r="P250" s="219"/>
      <c r="Q250" s="219"/>
      <c r="R250" s="219"/>
      <c r="S250" s="219"/>
      <c r="T250" s="220"/>
      <c r="AT250" s="221" t="s">
        <v>145</v>
      </c>
      <c r="AU250" s="221" t="s">
        <v>87</v>
      </c>
      <c r="AV250" s="14" t="s">
        <v>87</v>
      </c>
      <c r="AW250" s="14" t="s">
        <v>4</v>
      </c>
      <c r="AX250" s="14" t="s">
        <v>85</v>
      </c>
      <c r="AY250" s="221" t="s">
        <v>132</v>
      </c>
    </row>
    <row r="251" spans="1:65" s="12" customFormat="1" ht="22.9" customHeight="1">
      <c r="B251" s="165"/>
      <c r="C251" s="166"/>
      <c r="D251" s="167" t="s">
        <v>76</v>
      </c>
      <c r="E251" s="179" t="s">
        <v>209</v>
      </c>
      <c r="F251" s="179" t="s">
        <v>364</v>
      </c>
      <c r="G251" s="166"/>
      <c r="H251" s="166"/>
      <c r="I251" s="169"/>
      <c r="J251" s="180">
        <f>BK251</f>
        <v>0</v>
      </c>
      <c r="K251" s="166"/>
      <c r="L251" s="171"/>
      <c r="M251" s="172"/>
      <c r="N251" s="173"/>
      <c r="O251" s="173"/>
      <c r="P251" s="174">
        <f>SUM(P252:P256)</f>
        <v>0</v>
      </c>
      <c r="Q251" s="173"/>
      <c r="R251" s="174">
        <f>SUM(R252:R256)</f>
        <v>0</v>
      </c>
      <c r="S251" s="173"/>
      <c r="T251" s="175">
        <f>SUM(T252:T256)</f>
        <v>0</v>
      </c>
      <c r="AR251" s="176" t="s">
        <v>85</v>
      </c>
      <c r="AT251" s="177" t="s">
        <v>76</v>
      </c>
      <c r="AU251" s="177" t="s">
        <v>85</v>
      </c>
      <c r="AY251" s="176" t="s">
        <v>132</v>
      </c>
      <c r="BK251" s="178">
        <f>SUM(BK252:BK256)</f>
        <v>0</v>
      </c>
    </row>
    <row r="252" spans="1:65" s="2" customFormat="1" ht="16.5" customHeight="1">
      <c r="A252" s="37"/>
      <c r="B252" s="38"/>
      <c r="C252" s="181" t="s">
        <v>365</v>
      </c>
      <c r="D252" s="181" t="s">
        <v>134</v>
      </c>
      <c r="E252" s="182" t="s">
        <v>719</v>
      </c>
      <c r="F252" s="183" t="s">
        <v>720</v>
      </c>
      <c r="G252" s="184" t="s">
        <v>396</v>
      </c>
      <c r="H252" s="185">
        <v>6</v>
      </c>
      <c r="I252" s="186"/>
      <c r="J252" s="187">
        <f>ROUND(I252*H252,2)</f>
        <v>0</v>
      </c>
      <c r="K252" s="183" t="s">
        <v>138</v>
      </c>
      <c r="L252" s="42"/>
      <c r="M252" s="188" t="s">
        <v>19</v>
      </c>
      <c r="N252" s="189" t="s">
        <v>48</v>
      </c>
      <c r="O252" s="67"/>
      <c r="P252" s="190">
        <f>O252*H252</f>
        <v>0</v>
      </c>
      <c r="Q252" s="190">
        <v>0</v>
      </c>
      <c r="R252" s="190">
        <f>Q252*H252</f>
        <v>0</v>
      </c>
      <c r="S252" s="190">
        <v>0</v>
      </c>
      <c r="T252" s="19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92" t="s">
        <v>139</v>
      </c>
      <c r="AT252" s="192" t="s">
        <v>134</v>
      </c>
      <c r="AU252" s="192" t="s">
        <v>87</v>
      </c>
      <c r="AY252" s="20" t="s">
        <v>132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20" t="s">
        <v>85</v>
      </c>
      <c r="BK252" s="193">
        <f>ROUND(I252*H252,2)</f>
        <v>0</v>
      </c>
      <c r="BL252" s="20" t="s">
        <v>139</v>
      </c>
      <c r="BM252" s="192" t="s">
        <v>721</v>
      </c>
    </row>
    <row r="253" spans="1:65" s="2" customFormat="1" ht="11.25">
      <c r="A253" s="37"/>
      <c r="B253" s="38"/>
      <c r="C253" s="39"/>
      <c r="D253" s="194" t="s">
        <v>141</v>
      </c>
      <c r="E253" s="39"/>
      <c r="F253" s="195" t="s">
        <v>722</v>
      </c>
      <c r="G253" s="39"/>
      <c r="H253" s="39"/>
      <c r="I253" s="196"/>
      <c r="J253" s="39"/>
      <c r="K253" s="39"/>
      <c r="L253" s="42"/>
      <c r="M253" s="197"/>
      <c r="N253" s="198"/>
      <c r="O253" s="67"/>
      <c r="P253" s="67"/>
      <c r="Q253" s="67"/>
      <c r="R253" s="67"/>
      <c r="S253" s="67"/>
      <c r="T253" s="68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20" t="s">
        <v>141</v>
      </c>
      <c r="AU253" s="20" t="s">
        <v>87</v>
      </c>
    </row>
    <row r="254" spans="1:65" s="2" customFormat="1" ht="11.25">
      <c r="A254" s="37"/>
      <c r="B254" s="38"/>
      <c r="C254" s="39"/>
      <c r="D254" s="199" t="s">
        <v>143</v>
      </c>
      <c r="E254" s="39"/>
      <c r="F254" s="200" t="s">
        <v>723</v>
      </c>
      <c r="G254" s="39"/>
      <c r="H254" s="39"/>
      <c r="I254" s="196"/>
      <c r="J254" s="39"/>
      <c r="K254" s="39"/>
      <c r="L254" s="42"/>
      <c r="M254" s="197"/>
      <c r="N254" s="198"/>
      <c r="O254" s="67"/>
      <c r="P254" s="67"/>
      <c r="Q254" s="67"/>
      <c r="R254" s="67"/>
      <c r="S254" s="67"/>
      <c r="T254" s="68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20" t="s">
        <v>143</v>
      </c>
      <c r="AU254" s="20" t="s">
        <v>87</v>
      </c>
    </row>
    <row r="255" spans="1:65" s="13" customFormat="1" ht="22.5">
      <c r="B255" s="201"/>
      <c r="C255" s="202"/>
      <c r="D255" s="194" t="s">
        <v>145</v>
      </c>
      <c r="E255" s="203" t="s">
        <v>19</v>
      </c>
      <c r="F255" s="204" t="s">
        <v>724</v>
      </c>
      <c r="G255" s="202"/>
      <c r="H255" s="203" t="s">
        <v>19</v>
      </c>
      <c r="I255" s="205"/>
      <c r="J255" s="202"/>
      <c r="K255" s="202"/>
      <c r="L255" s="206"/>
      <c r="M255" s="207"/>
      <c r="N255" s="208"/>
      <c r="O255" s="208"/>
      <c r="P255" s="208"/>
      <c r="Q255" s="208"/>
      <c r="R255" s="208"/>
      <c r="S255" s="208"/>
      <c r="T255" s="209"/>
      <c r="AT255" s="210" t="s">
        <v>145</v>
      </c>
      <c r="AU255" s="210" t="s">
        <v>87</v>
      </c>
      <c r="AV255" s="13" t="s">
        <v>85</v>
      </c>
      <c r="AW255" s="13" t="s">
        <v>37</v>
      </c>
      <c r="AX255" s="13" t="s">
        <v>77</v>
      </c>
      <c r="AY255" s="210" t="s">
        <v>132</v>
      </c>
    </row>
    <row r="256" spans="1:65" s="14" customFormat="1" ht="11.25">
      <c r="B256" s="211"/>
      <c r="C256" s="212"/>
      <c r="D256" s="194" t="s">
        <v>145</v>
      </c>
      <c r="E256" s="213" t="s">
        <v>19</v>
      </c>
      <c r="F256" s="214" t="s">
        <v>193</v>
      </c>
      <c r="G256" s="212"/>
      <c r="H256" s="215">
        <v>6</v>
      </c>
      <c r="I256" s="216"/>
      <c r="J256" s="212"/>
      <c r="K256" s="212"/>
      <c r="L256" s="217"/>
      <c r="M256" s="218"/>
      <c r="N256" s="219"/>
      <c r="O256" s="219"/>
      <c r="P256" s="219"/>
      <c r="Q256" s="219"/>
      <c r="R256" s="219"/>
      <c r="S256" s="219"/>
      <c r="T256" s="220"/>
      <c r="AT256" s="221" t="s">
        <v>145</v>
      </c>
      <c r="AU256" s="221" t="s">
        <v>87</v>
      </c>
      <c r="AV256" s="14" t="s">
        <v>87</v>
      </c>
      <c r="AW256" s="14" t="s">
        <v>37</v>
      </c>
      <c r="AX256" s="14" t="s">
        <v>85</v>
      </c>
      <c r="AY256" s="221" t="s">
        <v>132</v>
      </c>
    </row>
    <row r="257" spans="1:65" s="12" customFormat="1" ht="22.9" customHeight="1">
      <c r="B257" s="165"/>
      <c r="C257" s="166"/>
      <c r="D257" s="167" t="s">
        <v>76</v>
      </c>
      <c r="E257" s="179" t="s">
        <v>218</v>
      </c>
      <c r="F257" s="179" t="s">
        <v>415</v>
      </c>
      <c r="G257" s="166"/>
      <c r="H257" s="166"/>
      <c r="I257" s="169"/>
      <c r="J257" s="180">
        <f>BK257</f>
        <v>0</v>
      </c>
      <c r="K257" s="166"/>
      <c r="L257" s="171"/>
      <c r="M257" s="172"/>
      <c r="N257" s="173"/>
      <c r="O257" s="173"/>
      <c r="P257" s="174">
        <f>SUM(P258:P305)</f>
        <v>0</v>
      </c>
      <c r="Q257" s="173"/>
      <c r="R257" s="174">
        <f>SUM(R258:R305)</f>
        <v>5.6364422899999997</v>
      </c>
      <c r="S257" s="173"/>
      <c r="T257" s="175">
        <f>SUM(T258:T305)</f>
        <v>0</v>
      </c>
      <c r="AR257" s="176" t="s">
        <v>85</v>
      </c>
      <c r="AT257" s="177" t="s">
        <v>76</v>
      </c>
      <c r="AU257" s="177" t="s">
        <v>85</v>
      </c>
      <c r="AY257" s="176" t="s">
        <v>132</v>
      </c>
      <c r="BK257" s="178">
        <f>SUM(BK258:BK305)</f>
        <v>0</v>
      </c>
    </row>
    <row r="258" spans="1:65" s="2" customFormat="1" ht="24.2" customHeight="1">
      <c r="A258" s="37"/>
      <c r="B258" s="38"/>
      <c r="C258" s="181" t="s">
        <v>374</v>
      </c>
      <c r="D258" s="181" t="s">
        <v>134</v>
      </c>
      <c r="E258" s="182" t="s">
        <v>725</v>
      </c>
      <c r="F258" s="183" t="s">
        <v>726</v>
      </c>
      <c r="G258" s="184" t="s">
        <v>137</v>
      </c>
      <c r="H258" s="185">
        <v>136.26</v>
      </c>
      <c r="I258" s="186"/>
      <c r="J258" s="187">
        <f>ROUND(I258*H258,2)</f>
        <v>0</v>
      </c>
      <c r="K258" s="183" t="s">
        <v>138</v>
      </c>
      <c r="L258" s="42"/>
      <c r="M258" s="188" t="s">
        <v>19</v>
      </c>
      <c r="N258" s="189" t="s">
        <v>48</v>
      </c>
      <c r="O258" s="67"/>
      <c r="P258" s="190">
        <f>O258*H258</f>
        <v>0</v>
      </c>
      <c r="Q258" s="190">
        <v>4.6999999999999999E-4</v>
      </c>
      <c r="R258" s="190">
        <f>Q258*H258</f>
        <v>6.4042199999999994E-2</v>
      </c>
      <c r="S258" s="190">
        <v>0</v>
      </c>
      <c r="T258" s="191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92" t="s">
        <v>139</v>
      </c>
      <c r="AT258" s="192" t="s">
        <v>134</v>
      </c>
      <c r="AU258" s="192" t="s">
        <v>87</v>
      </c>
      <c r="AY258" s="20" t="s">
        <v>132</v>
      </c>
      <c r="BE258" s="193">
        <f>IF(N258="základní",J258,0)</f>
        <v>0</v>
      </c>
      <c r="BF258" s="193">
        <f>IF(N258="snížená",J258,0)</f>
        <v>0</v>
      </c>
      <c r="BG258" s="193">
        <f>IF(N258="zákl. přenesená",J258,0)</f>
        <v>0</v>
      </c>
      <c r="BH258" s="193">
        <f>IF(N258="sníž. přenesená",J258,0)</f>
        <v>0</v>
      </c>
      <c r="BI258" s="193">
        <f>IF(N258="nulová",J258,0)</f>
        <v>0</v>
      </c>
      <c r="BJ258" s="20" t="s">
        <v>85</v>
      </c>
      <c r="BK258" s="193">
        <f>ROUND(I258*H258,2)</f>
        <v>0</v>
      </c>
      <c r="BL258" s="20" t="s">
        <v>139</v>
      </c>
      <c r="BM258" s="192" t="s">
        <v>727</v>
      </c>
    </row>
    <row r="259" spans="1:65" s="2" customFormat="1" ht="19.5">
      <c r="A259" s="37"/>
      <c r="B259" s="38"/>
      <c r="C259" s="39"/>
      <c r="D259" s="194" t="s">
        <v>141</v>
      </c>
      <c r="E259" s="39"/>
      <c r="F259" s="195" t="s">
        <v>728</v>
      </c>
      <c r="G259" s="39"/>
      <c r="H259" s="39"/>
      <c r="I259" s="196"/>
      <c r="J259" s="39"/>
      <c r="K259" s="39"/>
      <c r="L259" s="42"/>
      <c r="M259" s="197"/>
      <c r="N259" s="198"/>
      <c r="O259" s="67"/>
      <c r="P259" s="67"/>
      <c r="Q259" s="67"/>
      <c r="R259" s="67"/>
      <c r="S259" s="67"/>
      <c r="T259" s="68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20" t="s">
        <v>141</v>
      </c>
      <c r="AU259" s="20" t="s">
        <v>87</v>
      </c>
    </row>
    <row r="260" spans="1:65" s="2" customFormat="1" ht="11.25">
      <c r="A260" s="37"/>
      <c r="B260" s="38"/>
      <c r="C260" s="39"/>
      <c r="D260" s="199" t="s">
        <v>143</v>
      </c>
      <c r="E260" s="39"/>
      <c r="F260" s="200" t="s">
        <v>729</v>
      </c>
      <c r="G260" s="39"/>
      <c r="H260" s="39"/>
      <c r="I260" s="196"/>
      <c r="J260" s="39"/>
      <c r="K260" s="39"/>
      <c r="L260" s="42"/>
      <c r="M260" s="197"/>
      <c r="N260" s="198"/>
      <c r="O260" s="67"/>
      <c r="P260" s="67"/>
      <c r="Q260" s="67"/>
      <c r="R260" s="67"/>
      <c r="S260" s="67"/>
      <c r="T260" s="68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20" t="s">
        <v>143</v>
      </c>
      <c r="AU260" s="20" t="s">
        <v>87</v>
      </c>
    </row>
    <row r="261" spans="1:65" s="13" customFormat="1" ht="33.75">
      <c r="B261" s="201"/>
      <c r="C261" s="202"/>
      <c r="D261" s="194" t="s">
        <v>145</v>
      </c>
      <c r="E261" s="203" t="s">
        <v>19</v>
      </c>
      <c r="F261" s="204" t="s">
        <v>730</v>
      </c>
      <c r="G261" s="202"/>
      <c r="H261" s="203" t="s">
        <v>19</v>
      </c>
      <c r="I261" s="205"/>
      <c r="J261" s="202"/>
      <c r="K261" s="202"/>
      <c r="L261" s="206"/>
      <c r="M261" s="207"/>
      <c r="N261" s="208"/>
      <c r="O261" s="208"/>
      <c r="P261" s="208"/>
      <c r="Q261" s="208"/>
      <c r="R261" s="208"/>
      <c r="S261" s="208"/>
      <c r="T261" s="209"/>
      <c r="AT261" s="210" t="s">
        <v>145</v>
      </c>
      <c r="AU261" s="210" t="s">
        <v>87</v>
      </c>
      <c r="AV261" s="13" t="s">
        <v>85</v>
      </c>
      <c r="AW261" s="13" t="s">
        <v>37</v>
      </c>
      <c r="AX261" s="13" t="s">
        <v>77</v>
      </c>
      <c r="AY261" s="210" t="s">
        <v>132</v>
      </c>
    </row>
    <row r="262" spans="1:65" s="13" customFormat="1" ht="11.25">
      <c r="B262" s="201"/>
      <c r="C262" s="202"/>
      <c r="D262" s="194" t="s">
        <v>145</v>
      </c>
      <c r="E262" s="203" t="s">
        <v>19</v>
      </c>
      <c r="F262" s="204" t="s">
        <v>731</v>
      </c>
      <c r="G262" s="202"/>
      <c r="H262" s="203" t="s">
        <v>19</v>
      </c>
      <c r="I262" s="205"/>
      <c r="J262" s="202"/>
      <c r="K262" s="202"/>
      <c r="L262" s="206"/>
      <c r="M262" s="207"/>
      <c r="N262" s="208"/>
      <c r="O262" s="208"/>
      <c r="P262" s="208"/>
      <c r="Q262" s="208"/>
      <c r="R262" s="208"/>
      <c r="S262" s="208"/>
      <c r="T262" s="209"/>
      <c r="AT262" s="210" t="s">
        <v>145</v>
      </c>
      <c r="AU262" s="210" t="s">
        <v>87</v>
      </c>
      <c r="AV262" s="13" t="s">
        <v>85</v>
      </c>
      <c r="AW262" s="13" t="s">
        <v>37</v>
      </c>
      <c r="AX262" s="13" t="s">
        <v>77</v>
      </c>
      <c r="AY262" s="210" t="s">
        <v>132</v>
      </c>
    </row>
    <row r="263" spans="1:65" s="14" customFormat="1" ht="11.25">
      <c r="B263" s="211"/>
      <c r="C263" s="212"/>
      <c r="D263" s="194" t="s">
        <v>145</v>
      </c>
      <c r="E263" s="213" t="s">
        <v>19</v>
      </c>
      <c r="F263" s="214" t="s">
        <v>732</v>
      </c>
      <c r="G263" s="212"/>
      <c r="H263" s="215">
        <v>111.6</v>
      </c>
      <c r="I263" s="216"/>
      <c r="J263" s="212"/>
      <c r="K263" s="212"/>
      <c r="L263" s="217"/>
      <c r="M263" s="218"/>
      <c r="N263" s="219"/>
      <c r="O263" s="219"/>
      <c r="P263" s="219"/>
      <c r="Q263" s="219"/>
      <c r="R263" s="219"/>
      <c r="S263" s="219"/>
      <c r="T263" s="220"/>
      <c r="AT263" s="221" t="s">
        <v>145</v>
      </c>
      <c r="AU263" s="221" t="s">
        <v>87</v>
      </c>
      <c r="AV263" s="14" t="s">
        <v>87</v>
      </c>
      <c r="AW263" s="14" t="s">
        <v>37</v>
      </c>
      <c r="AX263" s="14" t="s">
        <v>77</v>
      </c>
      <c r="AY263" s="221" t="s">
        <v>132</v>
      </c>
    </row>
    <row r="264" spans="1:65" s="14" customFormat="1" ht="22.5">
      <c r="B264" s="211"/>
      <c r="C264" s="212"/>
      <c r="D264" s="194" t="s">
        <v>145</v>
      </c>
      <c r="E264" s="213" t="s">
        <v>19</v>
      </c>
      <c r="F264" s="214" t="s">
        <v>733</v>
      </c>
      <c r="G264" s="212"/>
      <c r="H264" s="215">
        <v>13.44</v>
      </c>
      <c r="I264" s="216"/>
      <c r="J264" s="212"/>
      <c r="K264" s="212"/>
      <c r="L264" s="217"/>
      <c r="M264" s="218"/>
      <c r="N264" s="219"/>
      <c r="O264" s="219"/>
      <c r="P264" s="219"/>
      <c r="Q264" s="219"/>
      <c r="R264" s="219"/>
      <c r="S264" s="219"/>
      <c r="T264" s="220"/>
      <c r="AT264" s="221" t="s">
        <v>145</v>
      </c>
      <c r="AU264" s="221" t="s">
        <v>87</v>
      </c>
      <c r="AV264" s="14" t="s">
        <v>87</v>
      </c>
      <c r="AW264" s="14" t="s">
        <v>37</v>
      </c>
      <c r="AX264" s="14" t="s">
        <v>77</v>
      </c>
      <c r="AY264" s="221" t="s">
        <v>132</v>
      </c>
    </row>
    <row r="265" spans="1:65" s="16" customFormat="1" ht="11.25">
      <c r="B265" s="233"/>
      <c r="C265" s="234"/>
      <c r="D265" s="194" t="s">
        <v>145</v>
      </c>
      <c r="E265" s="235" t="s">
        <v>19</v>
      </c>
      <c r="F265" s="236" t="s">
        <v>166</v>
      </c>
      <c r="G265" s="234"/>
      <c r="H265" s="237">
        <v>125.04</v>
      </c>
      <c r="I265" s="238"/>
      <c r="J265" s="234"/>
      <c r="K265" s="234"/>
      <c r="L265" s="239"/>
      <c r="M265" s="240"/>
      <c r="N265" s="241"/>
      <c r="O265" s="241"/>
      <c r="P265" s="241"/>
      <c r="Q265" s="241"/>
      <c r="R265" s="241"/>
      <c r="S265" s="241"/>
      <c r="T265" s="242"/>
      <c r="AT265" s="243" t="s">
        <v>145</v>
      </c>
      <c r="AU265" s="243" t="s">
        <v>87</v>
      </c>
      <c r="AV265" s="16" t="s">
        <v>167</v>
      </c>
      <c r="AW265" s="16" t="s">
        <v>37</v>
      </c>
      <c r="AX265" s="16" t="s">
        <v>77</v>
      </c>
      <c r="AY265" s="243" t="s">
        <v>132</v>
      </c>
    </row>
    <row r="266" spans="1:65" s="13" customFormat="1" ht="11.25">
      <c r="B266" s="201"/>
      <c r="C266" s="202"/>
      <c r="D266" s="194" t="s">
        <v>145</v>
      </c>
      <c r="E266" s="203" t="s">
        <v>19</v>
      </c>
      <c r="F266" s="204" t="s">
        <v>734</v>
      </c>
      <c r="G266" s="202"/>
      <c r="H266" s="203" t="s">
        <v>19</v>
      </c>
      <c r="I266" s="205"/>
      <c r="J266" s="202"/>
      <c r="K266" s="202"/>
      <c r="L266" s="206"/>
      <c r="M266" s="207"/>
      <c r="N266" s="208"/>
      <c r="O266" s="208"/>
      <c r="P266" s="208"/>
      <c r="Q266" s="208"/>
      <c r="R266" s="208"/>
      <c r="S266" s="208"/>
      <c r="T266" s="209"/>
      <c r="AT266" s="210" t="s">
        <v>145</v>
      </c>
      <c r="AU266" s="210" t="s">
        <v>87</v>
      </c>
      <c r="AV266" s="13" t="s">
        <v>85</v>
      </c>
      <c r="AW266" s="13" t="s">
        <v>37</v>
      </c>
      <c r="AX266" s="13" t="s">
        <v>77</v>
      </c>
      <c r="AY266" s="210" t="s">
        <v>132</v>
      </c>
    </row>
    <row r="267" spans="1:65" s="14" customFormat="1" ht="11.25">
      <c r="B267" s="211"/>
      <c r="C267" s="212"/>
      <c r="D267" s="194" t="s">
        <v>145</v>
      </c>
      <c r="E267" s="213" t="s">
        <v>19</v>
      </c>
      <c r="F267" s="214" t="s">
        <v>735</v>
      </c>
      <c r="G267" s="212"/>
      <c r="H267" s="215">
        <v>11.22</v>
      </c>
      <c r="I267" s="216"/>
      <c r="J267" s="212"/>
      <c r="K267" s="212"/>
      <c r="L267" s="217"/>
      <c r="M267" s="218"/>
      <c r="N267" s="219"/>
      <c r="O267" s="219"/>
      <c r="P267" s="219"/>
      <c r="Q267" s="219"/>
      <c r="R267" s="219"/>
      <c r="S267" s="219"/>
      <c r="T267" s="220"/>
      <c r="AT267" s="221" t="s">
        <v>145</v>
      </c>
      <c r="AU267" s="221" t="s">
        <v>87</v>
      </c>
      <c r="AV267" s="14" t="s">
        <v>87</v>
      </c>
      <c r="AW267" s="14" t="s">
        <v>37</v>
      </c>
      <c r="AX267" s="14" t="s">
        <v>77</v>
      </c>
      <c r="AY267" s="221" t="s">
        <v>132</v>
      </c>
    </row>
    <row r="268" spans="1:65" s="15" customFormat="1" ht="11.25">
      <c r="B268" s="222"/>
      <c r="C268" s="223"/>
      <c r="D268" s="194" t="s">
        <v>145</v>
      </c>
      <c r="E268" s="224" t="s">
        <v>19</v>
      </c>
      <c r="F268" s="225" t="s">
        <v>151</v>
      </c>
      <c r="G268" s="223"/>
      <c r="H268" s="226">
        <v>136.26</v>
      </c>
      <c r="I268" s="227"/>
      <c r="J268" s="223"/>
      <c r="K268" s="223"/>
      <c r="L268" s="228"/>
      <c r="M268" s="229"/>
      <c r="N268" s="230"/>
      <c r="O268" s="230"/>
      <c r="P268" s="230"/>
      <c r="Q268" s="230"/>
      <c r="R268" s="230"/>
      <c r="S268" s="230"/>
      <c r="T268" s="231"/>
      <c r="AT268" s="232" t="s">
        <v>145</v>
      </c>
      <c r="AU268" s="232" t="s">
        <v>87</v>
      </c>
      <c r="AV268" s="15" t="s">
        <v>139</v>
      </c>
      <c r="AW268" s="15" t="s">
        <v>37</v>
      </c>
      <c r="AX268" s="15" t="s">
        <v>85</v>
      </c>
      <c r="AY268" s="232" t="s">
        <v>132</v>
      </c>
    </row>
    <row r="269" spans="1:65" s="2" customFormat="1" ht="33" customHeight="1">
      <c r="A269" s="37"/>
      <c r="B269" s="38"/>
      <c r="C269" s="181" t="s">
        <v>379</v>
      </c>
      <c r="D269" s="181" t="s">
        <v>134</v>
      </c>
      <c r="E269" s="182" t="s">
        <v>736</v>
      </c>
      <c r="F269" s="183" t="s">
        <v>737</v>
      </c>
      <c r="G269" s="184" t="s">
        <v>396</v>
      </c>
      <c r="H269" s="185">
        <v>6</v>
      </c>
      <c r="I269" s="186"/>
      <c r="J269" s="187">
        <f>ROUND(I269*H269,2)</f>
        <v>0</v>
      </c>
      <c r="K269" s="183" t="s">
        <v>138</v>
      </c>
      <c r="L269" s="42"/>
      <c r="M269" s="188" t="s">
        <v>19</v>
      </c>
      <c r="N269" s="189" t="s">
        <v>48</v>
      </c>
      <c r="O269" s="67"/>
      <c r="P269" s="190">
        <f>O269*H269</f>
        <v>0</v>
      </c>
      <c r="Q269" s="190">
        <v>9.7159999999999996E-2</v>
      </c>
      <c r="R269" s="190">
        <f>Q269*H269</f>
        <v>0.58295999999999992</v>
      </c>
      <c r="S269" s="190">
        <v>0</v>
      </c>
      <c r="T269" s="191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92" t="s">
        <v>139</v>
      </c>
      <c r="AT269" s="192" t="s">
        <v>134</v>
      </c>
      <c r="AU269" s="192" t="s">
        <v>87</v>
      </c>
      <c r="AY269" s="20" t="s">
        <v>132</v>
      </c>
      <c r="BE269" s="193">
        <f>IF(N269="základní",J269,0)</f>
        <v>0</v>
      </c>
      <c r="BF269" s="193">
        <f>IF(N269="snížená",J269,0)</f>
        <v>0</v>
      </c>
      <c r="BG269" s="193">
        <f>IF(N269="zákl. přenesená",J269,0)</f>
        <v>0</v>
      </c>
      <c r="BH269" s="193">
        <f>IF(N269="sníž. přenesená",J269,0)</f>
        <v>0</v>
      </c>
      <c r="BI269" s="193">
        <f>IF(N269="nulová",J269,0)</f>
        <v>0</v>
      </c>
      <c r="BJ269" s="20" t="s">
        <v>85</v>
      </c>
      <c r="BK269" s="193">
        <f>ROUND(I269*H269,2)</f>
        <v>0</v>
      </c>
      <c r="BL269" s="20" t="s">
        <v>139</v>
      </c>
      <c r="BM269" s="192" t="s">
        <v>738</v>
      </c>
    </row>
    <row r="270" spans="1:65" s="2" customFormat="1" ht="29.25">
      <c r="A270" s="37"/>
      <c r="B270" s="38"/>
      <c r="C270" s="39"/>
      <c r="D270" s="194" t="s">
        <v>141</v>
      </c>
      <c r="E270" s="39"/>
      <c r="F270" s="195" t="s">
        <v>739</v>
      </c>
      <c r="G270" s="39"/>
      <c r="H270" s="39"/>
      <c r="I270" s="196"/>
      <c r="J270" s="39"/>
      <c r="K270" s="39"/>
      <c r="L270" s="42"/>
      <c r="M270" s="197"/>
      <c r="N270" s="198"/>
      <c r="O270" s="67"/>
      <c r="P270" s="67"/>
      <c r="Q270" s="67"/>
      <c r="R270" s="67"/>
      <c r="S270" s="67"/>
      <c r="T270" s="68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20" t="s">
        <v>141</v>
      </c>
      <c r="AU270" s="20" t="s">
        <v>87</v>
      </c>
    </row>
    <row r="271" spans="1:65" s="2" customFormat="1" ht="11.25">
      <c r="A271" s="37"/>
      <c r="B271" s="38"/>
      <c r="C271" s="39"/>
      <c r="D271" s="199" t="s">
        <v>143</v>
      </c>
      <c r="E271" s="39"/>
      <c r="F271" s="200" t="s">
        <v>740</v>
      </c>
      <c r="G271" s="39"/>
      <c r="H271" s="39"/>
      <c r="I271" s="196"/>
      <c r="J271" s="39"/>
      <c r="K271" s="39"/>
      <c r="L271" s="42"/>
      <c r="M271" s="197"/>
      <c r="N271" s="198"/>
      <c r="O271" s="67"/>
      <c r="P271" s="67"/>
      <c r="Q271" s="67"/>
      <c r="R271" s="67"/>
      <c r="S271" s="67"/>
      <c r="T271" s="68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20" t="s">
        <v>143</v>
      </c>
      <c r="AU271" s="20" t="s">
        <v>87</v>
      </c>
    </row>
    <row r="272" spans="1:65" s="13" customFormat="1" ht="11.25">
      <c r="B272" s="201"/>
      <c r="C272" s="202"/>
      <c r="D272" s="194" t="s">
        <v>145</v>
      </c>
      <c r="E272" s="203" t="s">
        <v>19</v>
      </c>
      <c r="F272" s="204" t="s">
        <v>741</v>
      </c>
      <c r="G272" s="202"/>
      <c r="H272" s="203" t="s">
        <v>19</v>
      </c>
      <c r="I272" s="205"/>
      <c r="J272" s="202"/>
      <c r="K272" s="202"/>
      <c r="L272" s="206"/>
      <c r="M272" s="207"/>
      <c r="N272" s="208"/>
      <c r="O272" s="208"/>
      <c r="P272" s="208"/>
      <c r="Q272" s="208"/>
      <c r="R272" s="208"/>
      <c r="S272" s="208"/>
      <c r="T272" s="209"/>
      <c r="AT272" s="210" t="s">
        <v>145</v>
      </c>
      <c r="AU272" s="210" t="s">
        <v>87</v>
      </c>
      <c r="AV272" s="13" t="s">
        <v>85</v>
      </c>
      <c r="AW272" s="13" t="s">
        <v>37</v>
      </c>
      <c r="AX272" s="13" t="s">
        <v>77</v>
      </c>
      <c r="AY272" s="210" t="s">
        <v>132</v>
      </c>
    </row>
    <row r="273" spans="1:65" s="14" customFormat="1" ht="11.25">
      <c r="B273" s="211"/>
      <c r="C273" s="212"/>
      <c r="D273" s="194" t="s">
        <v>145</v>
      </c>
      <c r="E273" s="213" t="s">
        <v>19</v>
      </c>
      <c r="F273" s="214" t="s">
        <v>193</v>
      </c>
      <c r="G273" s="212"/>
      <c r="H273" s="215">
        <v>6</v>
      </c>
      <c r="I273" s="216"/>
      <c r="J273" s="212"/>
      <c r="K273" s="212"/>
      <c r="L273" s="217"/>
      <c r="M273" s="218"/>
      <c r="N273" s="219"/>
      <c r="O273" s="219"/>
      <c r="P273" s="219"/>
      <c r="Q273" s="219"/>
      <c r="R273" s="219"/>
      <c r="S273" s="219"/>
      <c r="T273" s="220"/>
      <c r="AT273" s="221" t="s">
        <v>145</v>
      </c>
      <c r="AU273" s="221" t="s">
        <v>87</v>
      </c>
      <c r="AV273" s="14" t="s">
        <v>87</v>
      </c>
      <c r="AW273" s="14" t="s">
        <v>37</v>
      </c>
      <c r="AX273" s="14" t="s">
        <v>85</v>
      </c>
      <c r="AY273" s="221" t="s">
        <v>132</v>
      </c>
    </row>
    <row r="274" spans="1:65" s="2" customFormat="1" ht="24.2" customHeight="1">
      <c r="A274" s="37"/>
      <c r="B274" s="38"/>
      <c r="C274" s="244" t="s">
        <v>388</v>
      </c>
      <c r="D274" s="244" t="s">
        <v>264</v>
      </c>
      <c r="E274" s="245" t="s">
        <v>742</v>
      </c>
      <c r="F274" s="246" t="s">
        <v>743</v>
      </c>
      <c r="G274" s="247" t="s">
        <v>396</v>
      </c>
      <c r="H274" s="248">
        <v>6</v>
      </c>
      <c r="I274" s="249"/>
      <c r="J274" s="250">
        <f>ROUND(I274*H274,2)</f>
        <v>0</v>
      </c>
      <c r="K274" s="246" t="s">
        <v>744</v>
      </c>
      <c r="L274" s="251"/>
      <c r="M274" s="252" t="s">
        <v>19</v>
      </c>
      <c r="N274" s="253" t="s">
        <v>48</v>
      </c>
      <c r="O274" s="67"/>
      <c r="P274" s="190">
        <f>O274*H274</f>
        <v>0</v>
      </c>
      <c r="Q274" s="190">
        <v>0.04</v>
      </c>
      <c r="R274" s="190">
        <f>Q274*H274</f>
        <v>0.24</v>
      </c>
      <c r="S274" s="190">
        <v>0</v>
      </c>
      <c r="T274" s="191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92" t="s">
        <v>209</v>
      </c>
      <c r="AT274" s="192" t="s">
        <v>264</v>
      </c>
      <c r="AU274" s="192" t="s">
        <v>87</v>
      </c>
      <c r="AY274" s="20" t="s">
        <v>132</v>
      </c>
      <c r="BE274" s="193">
        <f>IF(N274="základní",J274,0)</f>
        <v>0</v>
      </c>
      <c r="BF274" s="193">
        <f>IF(N274="snížená",J274,0)</f>
        <v>0</v>
      </c>
      <c r="BG274" s="193">
        <f>IF(N274="zákl. přenesená",J274,0)</f>
        <v>0</v>
      </c>
      <c r="BH274" s="193">
        <f>IF(N274="sníž. přenesená",J274,0)</f>
        <v>0</v>
      </c>
      <c r="BI274" s="193">
        <f>IF(N274="nulová",J274,0)</f>
        <v>0</v>
      </c>
      <c r="BJ274" s="20" t="s">
        <v>85</v>
      </c>
      <c r="BK274" s="193">
        <f>ROUND(I274*H274,2)</f>
        <v>0</v>
      </c>
      <c r="BL274" s="20" t="s">
        <v>139</v>
      </c>
      <c r="BM274" s="192" t="s">
        <v>745</v>
      </c>
    </row>
    <row r="275" spans="1:65" s="2" customFormat="1" ht="19.5">
      <c r="A275" s="37"/>
      <c r="B275" s="38"/>
      <c r="C275" s="39"/>
      <c r="D275" s="194" t="s">
        <v>141</v>
      </c>
      <c r="E275" s="39"/>
      <c r="F275" s="195" t="s">
        <v>743</v>
      </c>
      <c r="G275" s="39"/>
      <c r="H275" s="39"/>
      <c r="I275" s="196"/>
      <c r="J275" s="39"/>
      <c r="K275" s="39"/>
      <c r="L275" s="42"/>
      <c r="M275" s="197"/>
      <c r="N275" s="198"/>
      <c r="O275" s="67"/>
      <c r="P275" s="67"/>
      <c r="Q275" s="67"/>
      <c r="R275" s="67"/>
      <c r="S275" s="67"/>
      <c r="T275" s="68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20" t="s">
        <v>141</v>
      </c>
      <c r="AU275" s="20" t="s">
        <v>87</v>
      </c>
    </row>
    <row r="276" spans="1:65" s="2" customFormat="1" ht="19.5">
      <c r="A276" s="37"/>
      <c r="B276" s="38"/>
      <c r="C276" s="39"/>
      <c r="D276" s="194" t="s">
        <v>305</v>
      </c>
      <c r="E276" s="39"/>
      <c r="F276" s="254" t="s">
        <v>746</v>
      </c>
      <c r="G276" s="39"/>
      <c r="H276" s="39"/>
      <c r="I276" s="196"/>
      <c r="J276" s="39"/>
      <c r="K276" s="39"/>
      <c r="L276" s="42"/>
      <c r="M276" s="197"/>
      <c r="N276" s="198"/>
      <c r="O276" s="67"/>
      <c r="P276" s="67"/>
      <c r="Q276" s="67"/>
      <c r="R276" s="67"/>
      <c r="S276" s="67"/>
      <c r="T276" s="68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20" t="s">
        <v>305</v>
      </c>
      <c r="AU276" s="20" t="s">
        <v>87</v>
      </c>
    </row>
    <row r="277" spans="1:65" s="13" customFormat="1" ht="22.5">
      <c r="B277" s="201"/>
      <c r="C277" s="202"/>
      <c r="D277" s="194" t="s">
        <v>145</v>
      </c>
      <c r="E277" s="203" t="s">
        <v>19</v>
      </c>
      <c r="F277" s="204" t="s">
        <v>747</v>
      </c>
      <c r="G277" s="202"/>
      <c r="H277" s="203" t="s">
        <v>19</v>
      </c>
      <c r="I277" s="205"/>
      <c r="J277" s="202"/>
      <c r="K277" s="202"/>
      <c r="L277" s="206"/>
      <c r="M277" s="207"/>
      <c r="N277" s="208"/>
      <c r="O277" s="208"/>
      <c r="P277" s="208"/>
      <c r="Q277" s="208"/>
      <c r="R277" s="208"/>
      <c r="S277" s="208"/>
      <c r="T277" s="209"/>
      <c r="AT277" s="210" t="s">
        <v>145</v>
      </c>
      <c r="AU277" s="210" t="s">
        <v>87</v>
      </c>
      <c r="AV277" s="13" t="s">
        <v>85</v>
      </c>
      <c r="AW277" s="13" t="s">
        <v>37</v>
      </c>
      <c r="AX277" s="13" t="s">
        <v>77</v>
      </c>
      <c r="AY277" s="210" t="s">
        <v>132</v>
      </c>
    </row>
    <row r="278" spans="1:65" s="13" customFormat="1" ht="33.75">
      <c r="B278" s="201"/>
      <c r="C278" s="202"/>
      <c r="D278" s="194" t="s">
        <v>145</v>
      </c>
      <c r="E278" s="203" t="s">
        <v>19</v>
      </c>
      <c r="F278" s="204" t="s">
        <v>347</v>
      </c>
      <c r="G278" s="202"/>
      <c r="H278" s="203" t="s">
        <v>19</v>
      </c>
      <c r="I278" s="205"/>
      <c r="J278" s="202"/>
      <c r="K278" s="202"/>
      <c r="L278" s="206"/>
      <c r="M278" s="207"/>
      <c r="N278" s="208"/>
      <c r="O278" s="208"/>
      <c r="P278" s="208"/>
      <c r="Q278" s="208"/>
      <c r="R278" s="208"/>
      <c r="S278" s="208"/>
      <c r="T278" s="209"/>
      <c r="AT278" s="210" t="s">
        <v>145</v>
      </c>
      <c r="AU278" s="210" t="s">
        <v>87</v>
      </c>
      <c r="AV278" s="13" t="s">
        <v>85</v>
      </c>
      <c r="AW278" s="13" t="s">
        <v>37</v>
      </c>
      <c r="AX278" s="13" t="s">
        <v>77</v>
      </c>
      <c r="AY278" s="210" t="s">
        <v>132</v>
      </c>
    </row>
    <row r="279" spans="1:65" s="14" customFormat="1" ht="11.25">
      <c r="B279" s="211"/>
      <c r="C279" s="212"/>
      <c r="D279" s="194" t="s">
        <v>145</v>
      </c>
      <c r="E279" s="213" t="s">
        <v>19</v>
      </c>
      <c r="F279" s="214" t="s">
        <v>193</v>
      </c>
      <c r="G279" s="212"/>
      <c r="H279" s="215">
        <v>6</v>
      </c>
      <c r="I279" s="216"/>
      <c r="J279" s="212"/>
      <c r="K279" s="212"/>
      <c r="L279" s="217"/>
      <c r="M279" s="218"/>
      <c r="N279" s="219"/>
      <c r="O279" s="219"/>
      <c r="P279" s="219"/>
      <c r="Q279" s="219"/>
      <c r="R279" s="219"/>
      <c r="S279" s="219"/>
      <c r="T279" s="220"/>
      <c r="AT279" s="221" t="s">
        <v>145</v>
      </c>
      <c r="AU279" s="221" t="s">
        <v>87</v>
      </c>
      <c r="AV279" s="14" t="s">
        <v>87</v>
      </c>
      <c r="AW279" s="14" t="s">
        <v>37</v>
      </c>
      <c r="AX279" s="14" t="s">
        <v>85</v>
      </c>
      <c r="AY279" s="221" t="s">
        <v>132</v>
      </c>
    </row>
    <row r="280" spans="1:65" s="2" customFormat="1" ht="16.5" customHeight="1">
      <c r="A280" s="37"/>
      <c r="B280" s="38"/>
      <c r="C280" s="181" t="s">
        <v>393</v>
      </c>
      <c r="D280" s="181" t="s">
        <v>134</v>
      </c>
      <c r="E280" s="182" t="s">
        <v>748</v>
      </c>
      <c r="F280" s="183" t="s">
        <v>749</v>
      </c>
      <c r="G280" s="184" t="s">
        <v>137</v>
      </c>
      <c r="H280" s="185">
        <v>24.36</v>
      </c>
      <c r="I280" s="186"/>
      <c r="J280" s="187">
        <f>ROUND(I280*H280,2)</f>
        <v>0</v>
      </c>
      <c r="K280" s="183" t="s">
        <v>138</v>
      </c>
      <c r="L280" s="42"/>
      <c r="M280" s="188" t="s">
        <v>19</v>
      </c>
      <c r="N280" s="189" t="s">
        <v>48</v>
      </c>
      <c r="O280" s="67"/>
      <c r="P280" s="190">
        <f>O280*H280</f>
        <v>0</v>
      </c>
      <c r="Q280" s="190">
        <v>2.9099999999999998E-3</v>
      </c>
      <c r="R280" s="190">
        <f>Q280*H280</f>
        <v>7.0887599999999995E-2</v>
      </c>
      <c r="S280" s="190">
        <v>0</v>
      </c>
      <c r="T280" s="191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92" t="s">
        <v>139</v>
      </c>
      <c r="AT280" s="192" t="s">
        <v>134</v>
      </c>
      <c r="AU280" s="192" t="s">
        <v>87</v>
      </c>
      <c r="AY280" s="20" t="s">
        <v>132</v>
      </c>
      <c r="BE280" s="193">
        <f>IF(N280="základní",J280,0)</f>
        <v>0</v>
      </c>
      <c r="BF280" s="193">
        <f>IF(N280="snížená",J280,0)</f>
        <v>0</v>
      </c>
      <c r="BG280" s="193">
        <f>IF(N280="zákl. přenesená",J280,0)</f>
        <v>0</v>
      </c>
      <c r="BH280" s="193">
        <f>IF(N280="sníž. přenesená",J280,0)</f>
        <v>0</v>
      </c>
      <c r="BI280" s="193">
        <f>IF(N280="nulová",J280,0)</f>
        <v>0</v>
      </c>
      <c r="BJ280" s="20" t="s">
        <v>85</v>
      </c>
      <c r="BK280" s="193">
        <f>ROUND(I280*H280,2)</f>
        <v>0</v>
      </c>
      <c r="BL280" s="20" t="s">
        <v>139</v>
      </c>
      <c r="BM280" s="192" t="s">
        <v>750</v>
      </c>
    </row>
    <row r="281" spans="1:65" s="2" customFormat="1" ht="11.25">
      <c r="A281" s="37"/>
      <c r="B281" s="38"/>
      <c r="C281" s="39"/>
      <c r="D281" s="194" t="s">
        <v>141</v>
      </c>
      <c r="E281" s="39"/>
      <c r="F281" s="195" t="s">
        <v>751</v>
      </c>
      <c r="G281" s="39"/>
      <c r="H281" s="39"/>
      <c r="I281" s="196"/>
      <c r="J281" s="39"/>
      <c r="K281" s="39"/>
      <c r="L281" s="42"/>
      <c r="M281" s="197"/>
      <c r="N281" s="198"/>
      <c r="O281" s="67"/>
      <c r="P281" s="67"/>
      <c r="Q281" s="67"/>
      <c r="R281" s="67"/>
      <c r="S281" s="67"/>
      <c r="T281" s="68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20" t="s">
        <v>141</v>
      </c>
      <c r="AU281" s="20" t="s">
        <v>87</v>
      </c>
    </row>
    <row r="282" spans="1:65" s="2" customFormat="1" ht="11.25">
      <c r="A282" s="37"/>
      <c r="B282" s="38"/>
      <c r="C282" s="39"/>
      <c r="D282" s="199" t="s">
        <v>143</v>
      </c>
      <c r="E282" s="39"/>
      <c r="F282" s="200" t="s">
        <v>752</v>
      </c>
      <c r="G282" s="39"/>
      <c r="H282" s="39"/>
      <c r="I282" s="196"/>
      <c r="J282" s="39"/>
      <c r="K282" s="39"/>
      <c r="L282" s="42"/>
      <c r="M282" s="197"/>
      <c r="N282" s="198"/>
      <c r="O282" s="67"/>
      <c r="P282" s="67"/>
      <c r="Q282" s="67"/>
      <c r="R282" s="67"/>
      <c r="S282" s="67"/>
      <c r="T282" s="68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20" t="s">
        <v>143</v>
      </c>
      <c r="AU282" s="20" t="s">
        <v>87</v>
      </c>
    </row>
    <row r="283" spans="1:65" s="13" customFormat="1" ht="33.75">
      <c r="B283" s="201"/>
      <c r="C283" s="202"/>
      <c r="D283" s="194" t="s">
        <v>145</v>
      </c>
      <c r="E283" s="203" t="s">
        <v>19</v>
      </c>
      <c r="F283" s="204" t="s">
        <v>753</v>
      </c>
      <c r="G283" s="202"/>
      <c r="H283" s="203" t="s">
        <v>19</v>
      </c>
      <c r="I283" s="205"/>
      <c r="J283" s="202"/>
      <c r="K283" s="202"/>
      <c r="L283" s="206"/>
      <c r="M283" s="207"/>
      <c r="N283" s="208"/>
      <c r="O283" s="208"/>
      <c r="P283" s="208"/>
      <c r="Q283" s="208"/>
      <c r="R283" s="208"/>
      <c r="S283" s="208"/>
      <c r="T283" s="209"/>
      <c r="AT283" s="210" t="s">
        <v>145</v>
      </c>
      <c r="AU283" s="210" t="s">
        <v>87</v>
      </c>
      <c r="AV283" s="13" t="s">
        <v>85</v>
      </c>
      <c r="AW283" s="13" t="s">
        <v>37</v>
      </c>
      <c r="AX283" s="13" t="s">
        <v>77</v>
      </c>
      <c r="AY283" s="210" t="s">
        <v>132</v>
      </c>
    </row>
    <row r="284" spans="1:65" s="14" customFormat="1" ht="11.25">
      <c r="B284" s="211"/>
      <c r="C284" s="212"/>
      <c r="D284" s="194" t="s">
        <v>145</v>
      </c>
      <c r="E284" s="213" t="s">
        <v>19</v>
      </c>
      <c r="F284" s="214" t="s">
        <v>754</v>
      </c>
      <c r="G284" s="212"/>
      <c r="H284" s="215">
        <v>13.44</v>
      </c>
      <c r="I284" s="216"/>
      <c r="J284" s="212"/>
      <c r="K284" s="212"/>
      <c r="L284" s="217"/>
      <c r="M284" s="218"/>
      <c r="N284" s="219"/>
      <c r="O284" s="219"/>
      <c r="P284" s="219"/>
      <c r="Q284" s="219"/>
      <c r="R284" s="219"/>
      <c r="S284" s="219"/>
      <c r="T284" s="220"/>
      <c r="AT284" s="221" t="s">
        <v>145</v>
      </c>
      <c r="AU284" s="221" t="s">
        <v>87</v>
      </c>
      <c r="AV284" s="14" t="s">
        <v>87</v>
      </c>
      <c r="AW284" s="14" t="s">
        <v>37</v>
      </c>
      <c r="AX284" s="14" t="s">
        <v>77</v>
      </c>
      <c r="AY284" s="221" t="s">
        <v>132</v>
      </c>
    </row>
    <row r="285" spans="1:65" s="14" customFormat="1" ht="11.25">
      <c r="B285" s="211"/>
      <c r="C285" s="212"/>
      <c r="D285" s="194" t="s">
        <v>145</v>
      </c>
      <c r="E285" s="213" t="s">
        <v>19</v>
      </c>
      <c r="F285" s="214" t="s">
        <v>755</v>
      </c>
      <c r="G285" s="212"/>
      <c r="H285" s="215">
        <v>10.92</v>
      </c>
      <c r="I285" s="216"/>
      <c r="J285" s="212"/>
      <c r="K285" s="212"/>
      <c r="L285" s="217"/>
      <c r="M285" s="218"/>
      <c r="N285" s="219"/>
      <c r="O285" s="219"/>
      <c r="P285" s="219"/>
      <c r="Q285" s="219"/>
      <c r="R285" s="219"/>
      <c r="S285" s="219"/>
      <c r="T285" s="220"/>
      <c r="AT285" s="221" t="s">
        <v>145</v>
      </c>
      <c r="AU285" s="221" t="s">
        <v>87</v>
      </c>
      <c r="AV285" s="14" t="s">
        <v>87</v>
      </c>
      <c r="AW285" s="14" t="s">
        <v>37</v>
      </c>
      <c r="AX285" s="14" t="s">
        <v>77</v>
      </c>
      <c r="AY285" s="221" t="s">
        <v>132</v>
      </c>
    </row>
    <row r="286" spans="1:65" s="15" customFormat="1" ht="11.25">
      <c r="B286" s="222"/>
      <c r="C286" s="223"/>
      <c r="D286" s="194" t="s">
        <v>145</v>
      </c>
      <c r="E286" s="224" t="s">
        <v>19</v>
      </c>
      <c r="F286" s="225" t="s">
        <v>151</v>
      </c>
      <c r="G286" s="223"/>
      <c r="H286" s="226">
        <v>24.36</v>
      </c>
      <c r="I286" s="227"/>
      <c r="J286" s="223"/>
      <c r="K286" s="223"/>
      <c r="L286" s="228"/>
      <c r="M286" s="229"/>
      <c r="N286" s="230"/>
      <c r="O286" s="230"/>
      <c r="P286" s="230"/>
      <c r="Q286" s="230"/>
      <c r="R286" s="230"/>
      <c r="S286" s="230"/>
      <c r="T286" s="231"/>
      <c r="AT286" s="232" t="s">
        <v>145</v>
      </c>
      <c r="AU286" s="232" t="s">
        <v>87</v>
      </c>
      <c r="AV286" s="15" t="s">
        <v>139</v>
      </c>
      <c r="AW286" s="15" t="s">
        <v>37</v>
      </c>
      <c r="AX286" s="15" t="s">
        <v>85</v>
      </c>
      <c r="AY286" s="232" t="s">
        <v>132</v>
      </c>
    </row>
    <row r="287" spans="1:65" s="2" customFormat="1" ht="21.75" customHeight="1">
      <c r="A287" s="37"/>
      <c r="B287" s="38"/>
      <c r="C287" s="181" t="s">
        <v>401</v>
      </c>
      <c r="D287" s="181" t="s">
        <v>134</v>
      </c>
      <c r="E287" s="182" t="s">
        <v>756</v>
      </c>
      <c r="F287" s="183" t="s">
        <v>757</v>
      </c>
      <c r="G287" s="184" t="s">
        <v>137</v>
      </c>
      <c r="H287" s="185">
        <v>24.36</v>
      </c>
      <c r="I287" s="186"/>
      <c r="J287" s="187">
        <f>ROUND(I287*H287,2)</f>
        <v>0</v>
      </c>
      <c r="K287" s="183" t="s">
        <v>138</v>
      </c>
      <c r="L287" s="42"/>
      <c r="M287" s="188" t="s">
        <v>19</v>
      </c>
      <c r="N287" s="189" t="s">
        <v>48</v>
      </c>
      <c r="O287" s="67"/>
      <c r="P287" s="190">
        <f>O287*H287</f>
        <v>0</v>
      </c>
      <c r="Q287" s="190">
        <v>0</v>
      </c>
      <c r="R287" s="190">
        <f>Q287*H287</f>
        <v>0</v>
      </c>
      <c r="S287" s="190">
        <v>0</v>
      </c>
      <c r="T287" s="191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92" t="s">
        <v>139</v>
      </c>
      <c r="AT287" s="192" t="s">
        <v>134</v>
      </c>
      <c r="AU287" s="192" t="s">
        <v>87</v>
      </c>
      <c r="AY287" s="20" t="s">
        <v>132</v>
      </c>
      <c r="BE287" s="193">
        <f>IF(N287="základní",J287,0)</f>
        <v>0</v>
      </c>
      <c r="BF287" s="193">
        <f>IF(N287="snížená",J287,0)</f>
        <v>0</v>
      </c>
      <c r="BG287" s="193">
        <f>IF(N287="zákl. přenesená",J287,0)</f>
        <v>0</v>
      </c>
      <c r="BH287" s="193">
        <f>IF(N287="sníž. přenesená",J287,0)</f>
        <v>0</v>
      </c>
      <c r="BI287" s="193">
        <f>IF(N287="nulová",J287,0)</f>
        <v>0</v>
      </c>
      <c r="BJ287" s="20" t="s">
        <v>85</v>
      </c>
      <c r="BK287" s="193">
        <f>ROUND(I287*H287,2)</f>
        <v>0</v>
      </c>
      <c r="BL287" s="20" t="s">
        <v>139</v>
      </c>
      <c r="BM287" s="192" t="s">
        <v>758</v>
      </c>
    </row>
    <row r="288" spans="1:65" s="2" customFormat="1" ht="19.5">
      <c r="A288" s="37"/>
      <c r="B288" s="38"/>
      <c r="C288" s="39"/>
      <c r="D288" s="194" t="s">
        <v>141</v>
      </c>
      <c r="E288" s="39"/>
      <c r="F288" s="195" t="s">
        <v>759</v>
      </c>
      <c r="G288" s="39"/>
      <c r="H288" s="39"/>
      <c r="I288" s="196"/>
      <c r="J288" s="39"/>
      <c r="K288" s="39"/>
      <c r="L288" s="42"/>
      <c r="M288" s="197"/>
      <c r="N288" s="198"/>
      <c r="O288" s="67"/>
      <c r="P288" s="67"/>
      <c r="Q288" s="67"/>
      <c r="R288" s="67"/>
      <c r="S288" s="67"/>
      <c r="T288" s="68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20" t="s">
        <v>141</v>
      </c>
      <c r="AU288" s="20" t="s">
        <v>87</v>
      </c>
    </row>
    <row r="289" spans="1:65" s="2" customFormat="1" ht="11.25">
      <c r="A289" s="37"/>
      <c r="B289" s="38"/>
      <c r="C289" s="39"/>
      <c r="D289" s="199" t="s">
        <v>143</v>
      </c>
      <c r="E289" s="39"/>
      <c r="F289" s="200" t="s">
        <v>760</v>
      </c>
      <c r="G289" s="39"/>
      <c r="H289" s="39"/>
      <c r="I289" s="196"/>
      <c r="J289" s="39"/>
      <c r="K289" s="39"/>
      <c r="L289" s="42"/>
      <c r="M289" s="197"/>
      <c r="N289" s="198"/>
      <c r="O289" s="67"/>
      <c r="P289" s="67"/>
      <c r="Q289" s="67"/>
      <c r="R289" s="67"/>
      <c r="S289" s="67"/>
      <c r="T289" s="68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20" t="s">
        <v>143</v>
      </c>
      <c r="AU289" s="20" t="s">
        <v>87</v>
      </c>
    </row>
    <row r="290" spans="1:65" s="13" customFormat="1" ht="33.75">
      <c r="B290" s="201"/>
      <c r="C290" s="202"/>
      <c r="D290" s="194" t="s">
        <v>145</v>
      </c>
      <c r="E290" s="203" t="s">
        <v>19</v>
      </c>
      <c r="F290" s="204" t="s">
        <v>761</v>
      </c>
      <c r="G290" s="202"/>
      <c r="H290" s="203" t="s">
        <v>19</v>
      </c>
      <c r="I290" s="205"/>
      <c r="J290" s="202"/>
      <c r="K290" s="202"/>
      <c r="L290" s="206"/>
      <c r="M290" s="207"/>
      <c r="N290" s="208"/>
      <c r="O290" s="208"/>
      <c r="P290" s="208"/>
      <c r="Q290" s="208"/>
      <c r="R290" s="208"/>
      <c r="S290" s="208"/>
      <c r="T290" s="209"/>
      <c r="AT290" s="210" t="s">
        <v>145</v>
      </c>
      <c r="AU290" s="210" t="s">
        <v>87</v>
      </c>
      <c r="AV290" s="13" t="s">
        <v>85</v>
      </c>
      <c r="AW290" s="13" t="s">
        <v>37</v>
      </c>
      <c r="AX290" s="13" t="s">
        <v>77</v>
      </c>
      <c r="AY290" s="210" t="s">
        <v>132</v>
      </c>
    </row>
    <row r="291" spans="1:65" s="14" customFormat="1" ht="11.25">
      <c r="B291" s="211"/>
      <c r="C291" s="212"/>
      <c r="D291" s="194" t="s">
        <v>145</v>
      </c>
      <c r="E291" s="213" t="s">
        <v>19</v>
      </c>
      <c r="F291" s="214" t="s">
        <v>754</v>
      </c>
      <c r="G291" s="212"/>
      <c r="H291" s="215">
        <v>13.44</v>
      </c>
      <c r="I291" s="216"/>
      <c r="J291" s="212"/>
      <c r="K291" s="212"/>
      <c r="L291" s="217"/>
      <c r="M291" s="218"/>
      <c r="N291" s="219"/>
      <c r="O291" s="219"/>
      <c r="P291" s="219"/>
      <c r="Q291" s="219"/>
      <c r="R291" s="219"/>
      <c r="S291" s="219"/>
      <c r="T291" s="220"/>
      <c r="AT291" s="221" t="s">
        <v>145</v>
      </c>
      <c r="AU291" s="221" t="s">
        <v>87</v>
      </c>
      <c r="AV291" s="14" t="s">
        <v>87</v>
      </c>
      <c r="AW291" s="14" t="s">
        <v>37</v>
      </c>
      <c r="AX291" s="14" t="s">
        <v>77</v>
      </c>
      <c r="AY291" s="221" t="s">
        <v>132</v>
      </c>
    </row>
    <row r="292" spans="1:65" s="14" customFormat="1" ht="11.25">
      <c r="B292" s="211"/>
      <c r="C292" s="212"/>
      <c r="D292" s="194" t="s">
        <v>145</v>
      </c>
      <c r="E292" s="213" t="s">
        <v>19</v>
      </c>
      <c r="F292" s="214" t="s">
        <v>755</v>
      </c>
      <c r="G292" s="212"/>
      <c r="H292" s="215">
        <v>10.92</v>
      </c>
      <c r="I292" s="216"/>
      <c r="J292" s="212"/>
      <c r="K292" s="212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145</v>
      </c>
      <c r="AU292" s="221" t="s">
        <v>87</v>
      </c>
      <c r="AV292" s="14" t="s">
        <v>87</v>
      </c>
      <c r="AW292" s="14" t="s">
        <v>37</v>
      </c>
      <c r="AX292" s="14" t="s">
        <v>77</v>
      </c>
      <c r="AY292" s="221" t="s">
        <v>132</v>
      </c>
    </row>
    <row r="293" spans="1:65" s="15" customFormat="1" ht="11.25">
      <c r="B293" s="222"/>
      <c r="C293" s="223"/>
      <c r="D293" s="194" t="s">
        <v>145</v>
      </c>
      <c r="E293" s="224" t="s">
        <v>19</v>
      </c>
      <c r="F293" s="225" t="s">
        <v>151</v>
      </c>
      <c r="G293" s="223"/>
      <c r="H293" s="226">
        <v>24.36</v>
      </c>
      <c r="I293" s="227"/>
      <c r="J293" s="223"/>
      <c r="K293" s="223"/>
      <c r="L293" s="228"/>
      <c r="M293" s="229"/>
      <c r="N293" s="230"/>
      <c r="O293" s="230"/>
      <c r="P293" s="230"/>
      <c r="Q293" s="230"/>
      <c r="R293" s="230"/>
      <c r="S293" s="230"/>
      <c r="T293" s="231"/>
      <c r="AT293" s="232" t="s">
        <v>145</v>
      </c>
      <c r="AU293" s="232" t="s">
        <v>87</v>
      </c>
      <c r="AV293" s="15" t="s">
        <v>139</v>
      </c>
      <c r="AW293" s="15" t="s">
        <v>37</v>
      </c>
      <c r="AX293" s="15" t="s">
        <v>85</v>
      </c>
      <c r="AY293" s="232" t="s">
        <v>132</v>
      </c>
    </row>
    <row r="294" spans="1:65" s="2" customFormat="1" ht="33" customHeight="1">
      <c r="A294" s="37"/>
      <c r="B294" s="38"/>
      <c r="C294" s="181" t="s">
        <v>405</v>
      </c>
      <c r="D294" s="181" t="s">
        <v>134</v>
      </c>
      <c r="E294" s="182" t="s">
        <v>762</v>
      </c>
      <c r="F294" s="183" t="s">
        <v>763</v>
      </c>
      <c r="G294" s="184" t="s">
        <v>179</v>
      </c>
      <c r="H294" s="185">
        <v>1.827</v>
      </c>
      <c r="I294" s="186"/>
      <c r="J294" s="187">
        <f>ROUND(I294*H294,2)</f>
        <v>0</v>
      </c>
      <c r="K294" s="183" t="s">
        <v>138</v>
      </c>
      <c r="L294" s="42"/>
      <c r="M294" s="188" t="s">
        <v>19</v>
      </c>
      <c r="N294" s="189" t="s">
        <v>48</v>
      </c>
      <c r="O294" s="67"/>
      <c r="P294" s="190">
        <f>O294*H294</f>
        <v>0</v>
      </c>
      <c r="Q294" s="190">
        <v>2.5018699999999998</v>
      </c>
      <c r="R294" s="190">
        <f>Q294*H294</f>
        <v>4.5709164899999992</v>
      </c>
      <c r="S294" s="190">
        <v>0</v>
      </c>
      <c r="T294" s="191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92" t="s">
        <v>139</v>
      </c>
      <c r="AT294" s="192" t="s">
        <v>134</v>
      </c>
      <c r="AU294" s="192" t="s">
        <v>87</v>
      </c>
      <c r="AY294" s="20" t="s">
        <v>132</v>
      </c>
      <c r="BE294" s="193">
        <f>IF(N294="základní",J294,0)</f>
        <v>0</v>
      </c>
      <c r="BF294" s="193">
        <f>IF(N294="snížená",J294,0)</f>
        <v>0</v>
      </c>
      <c r="BG294" s="193">
        <f>IF(N294="zákl. přenesená",J294,0)</f>
        <v>0</v>
      </c>
      <c r="BH294" s="193">
        <f>IF(N294="sníž. přenesená",J294,0)</f>
        <v>0</v>
      </c>
      <c r="BI294" s="193">
        <f>IF(N294="nulová",J294,0)</f>
        <v>0</v>
      </c>
      <c r="BJ294" s="20" t="s">
        <v>85</v>
      </c>
      <c r="BK294" s="193">
        <f>ROUND(I294*H294,2)</f>
        <v>0</v>
      </c>
      <c r="BL294" s="20" t="s">
        <v>139</v>
      </c>
      <c r="BM294" s="192" t="s">
        <v>764</v>
      </c>
    </row>
    <row r="295" spans="1:65" s="2" customFormat="1" ht="19.5">
      <c r="A295" s="37"/>
      <c r="B295" s="38"/>
      <c r="C295" s="39"/>
      <c r="D295" s="194" t="s">
        <v>141</v>
      </c>
      <c r="E295" s="39"/>
      <c r="F295" s="195" t="s">
        <v>765</v>
      </c>
      <c r="G295" s="39"/>
      <c r="H295" s="39"/>
      <c r="I295" s="196"/>
      <c r="J295" s="39"/>
      <c r="K295" s="39"/>
      <c r="L295" s="42"/>
      <c r="M295" s="197"/>
      <c r="N295" s="198"/>
      <c r="O295" s="67"/>
      <c r="P295" s="67"/>
      <c r="Q295" s="67"/>
      <c r="R295" s="67"/>
      <c r="S295" s="67"/>
      <c r="T295" s="68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20" t="s">
        <v>141</v>
      </c>
      <c r="AU295" s="20" t="s">
        <v>87</v>
      </c>
    </row>
    <row r="296" spans="1:65" s="2" customFormat="1" ht="11.25">
      <c r="A296" s="37"/>
      <c r="B296" s="38"/>
      <c r="C296" s="39"/>
      <c r="D296" s="199" t="s">
        <v>143</v>
      </c>
      <c r="E296" s="39"/>
      <c r="F296" s="200" t="s">
        <v>766</v>
      </c>
      <c r="G296" s="39"/>
      <c r="H296" s="39"/>
      <c r="I296" s="196"/>
      <c r="J296" s="39"/>
      <c r="K296" s="39"/>
      <c r="L296" s="42"/>
      <c r="M296" s="197"/>
      <c r="N296" s="198"/>
      <c r="O296" s="67"/>
      <c r="P296" s="67"/>
      <c r="Q296" s="67"/>
      <c r="R296" s="67"/>
      <c r="S296" s="67"/>
      <c r="T296" s="68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20" t="s">
        <v>143</v>
      </c>
      <c r="AU296" s="20" t="s">
        <v>87</v>
      </c>
    </row>
    <row r="297" spans="1:65" s="13" customFormat="1" ht="33.75">
      <c r="B297" s="201"/>
      <c r="C297" s="202"/>
      <c r="D297" s="194" t="s">
        <v>145</v>
      </c>
      <c r="E297" s="203" t="s">
        <v>19</v>
      </c>
      <c r="F297" s="204" t="s">
        <v>767</v>
      </c>
      <c r="G297" s="202"/>
      <c r="H297" s="203" t="s">
        <v>19</v>
      </c>
      <c r="I297" s="205"/>
      <c r="J297" s="202"/>
      <c r="K297" s="202"/>
      <c r="L297" s="206"/>
      <c r="M297" s="207"/>
      <c r="N297" s="208"/>
      <c r="O297" s="208"/>
      <c r="P297" s="208"/>
      <c r="Q297" s="208"/>
      <c r="R297" s="208"/>
      <c r="S297" s="208"/>
      <c r="T297" s="209"/>
      <c r="AT297" s="210" t="s">
        <v>145</v>
      </c>
      <c r="AU297" s="210" t="s">
        <v>87</v>
      </c>
      <c r="AV297" s="13" t="s">
        <v>85</v>
      </c>
      <c r="AW297" s="13" t="s">
        <v>37</v>
      </c>
      <c r="AX297" s="13" t="s">
        <v>77</v>
      </c>
      <c r="AY297" s="210" t="s">
        <v>132</v>
      </c>
    </row>
    <row r="298" spans="1:65" s="14" customFormat="1" ht="11.25">
      <c r="B298" s="211"/>
      <c r="C298" s="212"/>
      <c r="D298" s="194" t="s">
        <v>145</v>
      </c>
      <c r="E298" s="213" t="s">
        <v>19</v>
      </c>
      <c r="F298" s="214" t="s">
        <v>768</v>
      </c>
      <c r="G298" s="212"/>
      <c r="H298" s="215">
        <v>1.827</v>
      </c>
      <c r="I298" s="216"/>
      <c r="J298" s="212"/>
      <c r="K298" s="212"/>
      <c r="L298" s="217"/>
      <c r="M298" s="218"/>
      <c r="N298" s="219"/>
      <c r="O298" s="219"/>
      <c r="P298" s="219"/>
      <c r="Q298" s="219"/>
      <c r="R298" s="219"/>
      <c r="S298" s="219"/>
      <c r="T298" s="220"/>
      <c r="AT298" s="221" t="s">
        <v>145</v>
      </c>
      <c r="AU298" s="221" t="s">
        <v>87</v>
      </c>
      <c r="AV298" s="14" t="s">
        <v>87</v>
      </c>
      <c r="AW298" s="14" t="s">
        <v>37</v>
      </c>
      <c r="AX298" s="14" t="s">
        <v>85</v>
      </c>
      <c r="AY298" s="221" t="s">
        <v>132</v>
      </c>
    </row>
    <row r="299" spans="1:65" s="2" customFormat="1" ht="24.2" customHeight="1">
      <c r="A299" s="37"/>
      <c r="B299" s="38"/>
      <c r="C299" s="181" t="s">
        <v>411</v>
      </c>
      <c r="D299" s="181" t="s">
        <v>134</v>
      </c>
      <c r="E299" s="182" t="s">
        <v>769</v>
      </c>
      <c r="F299" s="183" t="s">
        <v>770</v>
      </c>
      <c r="G299" s="184" t="s">
        <v>231</v>
      </c>
      <c r="H299" s="185">
        <v>0.1</v>
      </c>
      <c r="I299" s="186"/>
      <c r="J299" s="187">
        <f>ROUND(I299*H299,2)</f>
        <v>0</v>
      </c>
      <c r="K299" s="183" t="s">
        <v>138</v>
      </c>
      <c r="L299" s="42"/>
      <c r="M299" s="188" t="s">
        <v>19</v>
      </c>
      <c r="N299" s="189" t="s">
        <v>48</v>
      </c>
      <c r="O299" s="67"/>
      <c r="P299" s="190">
        <f>O299*H299</f>
        <v>0</v>
      </c>
      <c r="Q299" s="190">
        <v>1.07636</v>
      </c>
      <c r="R299" s="190">
        <f>Q299*H299</f>
        <v>0.10763600000000001</v>
      </c>
      <c r="S299" s="190">
        <v>0</v>
      </c>
      <c r="T299" s="191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92" t="s">
        <v>139</v>
      </c>
      <c r="AT299" s="192" t="s">
        <v>134</v>
      </c>
      <c r="AU299" s="192" t="s">
        <v>87</v>
      </c>
      <c r="AY299" s="20" t="s">
        <v>132</v>
      </c>
      <c r="BE299" s="193">
        <f>IF(N299="základní",J299,0)</f>
        <v>0</v>
      </c>
      <c r="BF299" s="193">
        <f>IF(N299="snížená",J299,0)</f>
        <v>0</v>
      </c>
      <c r="BG299" s="193">
        <f>IF(N299="zákl. přenesená",J299,0)</f>
        <v>0</v>
      </c>
      <c r="BH299" s="193">
        <f>IF(N299="sníž. přenesená",J299,0)</f>
        <v>0</v>
      </c>
      <c r="BI299" s="193">
        <f>IF(N299="nulová",J299,0)</f>
        <v>0</v>
      </c>
      <c r="BJ299" s="20" t="s">
        <v>85</v>
      </c>
      <c r="BK299" s="193">
        <f>ROUND(I299*H299,2)</f>
        <v>0</v>
      </c>
      <c r="BL299" s="20" t="s">
        <v>139</v>
      </c>
      <c r="BM299" s="192" t="s">
        <v>771</v>
      </c>
    </row>
    <row r="300" spans="1:65" s="2" customFormat="1" ht="11.25">
      <c r="A300" s="37"/>
      <c r="B300" s="38"/>
      <c r="C300" s="39"/>
      <c r="D300" s="194" t="s">
        <v>141</v>
      </c>
      <c r="E300" s="39"/>
      <c r="F300" s="195" t="s">
        <v>772</v>
      </c>
      <c r="G300" s="39"/>
      <c r="H300" s="39"/>
      <c r="I300" s="196"/>
      <c r="J300" s="39"/>
      <c r="K300" s="39"/>
      <c r="L300" s="42"/>
      <c r="M300" s="197"/>
      <c r="N300" s="198"/>
      <c r="O300" s="67"/>
      <c r="P300" s="67"/>
      <c r="Q300" s="67"/>
      <c r="R300" s="67"/>
      <c r="S300" s="67"/>
      <c r="T300" s="68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20" t="s">
        <v>141</v>
      </c>
      <c r="AU300" s="20" t="s">
        <v>87</v>
      </c>
    </row>
    <row r="301" spans="1:65" s="2" customFormat="1" ht="11.25">
      <c r="A301" s="37"/>
      <c r="B301" s="38"/>
      <c r="C301" s="39"/>
      <c r="D301" s="199" t="s">
        <v>143</v>
      </c>
      <c r="E301" s="39"/>
      <c r="F301" s="200" t="s">
        <v>773</v>
      </c>
      <c r="G301" s="39"/>
      <c r="H301" s="39"/>
      <c r="I301" s="196"/>
      <c r="J301" s="39"/>
      <c r="K301" s="39"/>
      <c r="L301" s="42"/>
      <c r="M301" s="197"/>
      <c r="N301" s="198"/>
      <c r="O301" s="67"/>
      <c r="P301" s="67"/>
      <c r="Q301" s="67"/>
      <c r="R301" s="67"/>
      <c r="S301" s="67"/>
      <c r="T301" s="68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20" t="s">
        <v>143</v>
      </c>
      <c r="AU301" s="20" t="s">
        <v>87</v>
      </c>
    </row>
    <row r="302" spans="1:65" s="13" customFormat="1" ht="33.75">
      <c r="B302" s="201"/>
      <c r="C302" s="202"/>
      <c r="D302" s="194" t="s">
        <v>145</v>
      </c>
      <c r="E302" s="203" t="s">
        <v>19</v>
      </c>
      <c r="F302" s="204" t="s">
        <v>774</v>
      </c>
      <c r="G302" s="202"/>
      <c r="H302" s="203" t="s">
        <v>19</v>
      </c>
      <c r="I302" s="205"/>
      <c r="J302" s="202"/>
      <c r="K302" s="202"/>
      <c r="L302" s="206"/>
      <c r="M302" s="207"/>
      <c r="N302" s="208"/>
      <c r="O302" s="208"/>
      <c r="P302" s="208"/>
      <c r="Q302" s="208"/>
      <c r="R302" s="208"/>
      <c r="S302" s="208"/>
      <c r="T302" s="209"/>
      <c r="AT302" s="210" t="s">
        <v>145</v>
      </c>
      <c r="AU302" s="210" t="s">
        <v>87</v>
      </c>
      <c r="AV302" s="13" t="s">
        <v>85</v>
      </c>
      <c r="AW302" s="13" t="s">
        <v>37</v>
      </c>
      <c r="AX302" s="13" t="s">
        <v>77</v>
      </c>
      <c r="AY302" s="210" t="s">
        <v>132</v>
      </c>
    </row>
    <row r="303" spans="1:65" s="13" customFormat="1" ht="11.25">
      <c r="B303" s="201"/>
      <c r="C303" s="202"/>
      <c r="D303" s="194" t="s">
        <v>145</v>
      </c>
      <c r="E303" s="203" t="s">
        <v>19</v>
      </c>
      <c r="F303" s="204" t="s">
        <v>775</v>
      </c>
      <c r="G303" s="202"/>
      <c r="H303" s="203" t="s">
        <v>19</v>
      </c>
      <c r="I303" s="205"/>
      <c r="J303" s="202"/>
      <c r="K303" s="202"/>
      <c r="L303" s="206"/>
      <c r="M303" s="207"/>
      <c r="N303" s="208"/>
      <c r="O303" s="208"/>
      <c r="P303" s="208"/>
      <c r="Q303" s="208"/>
      <c r="R303" s="208"/>
      <c r="S303" s="208"/>
      <c r="T303" s="209"/>
      <c r="AT303" s="210" t="s">
        <v>145</v>
      </c>
      <c r="AU303" s="210" t="s">
        <v>87</v>
      </c>
      <c r="AV303" s="13" t="s">
        <v>85</v>
      </c>
      <c r="AW303" s="13" t="s">
        <v>37</v>
      </c>
      <c r="AX303" s="13" t="s">
        <v>77</v>
      </c>
      <c r="AY303" s="210" t="s">
        <v>132</v>
      </c>
    </row>
    <row r="304" spans="1:65" s="13" customFormat="1" ht="22.5">
      <c r="B304" s="201"/>
      <c r="C304" s="202"/>
      <c r="D304" s="194" t="s">
        <v>145</v>
      </c>
      <c r="E304" s="203" t="s">
        <v>19</v>
      </c>
      <c r="F304" s="204" t="s">
        <v>776</v>
      </c>
      <c r="G304" s="202"/>
      <c r="H304" s="203" t="s">
        <v>19</v>
      </c>
      <c r="I304" s="205"/>
      <c r="J304" s="202"/>
      <c r="K304" s="202"/>
      <c r="L304" s="206"/>
      <c r="M304" s="207"/>
      <c r="N304" s="208"/>
      <c r="O304" s="208"/>
      <c r="P304" s="208"/>
      <c r="Q304" s="208"/>
      <c r="R304" s="208"/>
      <c r="S304" s="208"/>
      <c r="T304" s="209"/>
      <c r="AT304" s="210" t="s">
        <v>145</v>
      </c>
      <c r="AU304" s="210" t="s">
        <v>87</v>
      </c>
      <c r="AV304" s="13" t="s">
        <v>85</v>
      </c>
      <c r="AW304" s="13" t="s">
        <v>37</v>
      </c>
      <c r="AX304" s="13" t="s">
        <v>77</v>
      </c>
      <c r="AY304" s="210" t="s">
        <v>132</v>
      </c>
    </row>
    <row r="305" spans="1:65" s="14" customFormat="1" ht="11.25">
      <c r="B305" s="211"/>
      <c r="C305" s="212"/>
      <c r="D305" s="194" t="s">
        <v>145</v>
      </c>
      <c r="E305" s="213" t="s">
        <v>19</v>
      </c>
      <c r="F305" s="214" t="s">
        <v>777</v>
      </c>
      <c r="G305" s="212"/>
      <c r="H305" s="215">
        <v>0.1</v>
      </c>
      <c r="I305" s="216"/>
      <c r="J305" s="212"/>
      <c r="K305" s="212"/>
      <c r="L305" s="217"/>
      <c r="M305" s="218"/>
      <c r="N305" s="219"/>
      <c r="O305" s="219"/>
      <c r="P305" s="219"/>
      <c r="Q305" s="219"/>
      <c r="R305" s="219"/>
      <c r="S305" s="219"/>
      <c r="T305" s="220"/>
      <c r="AT305" s="221" t="s">
        <v>145</v>
      </c>
      <c r="AU305" s="221" t="s">
        <v>87</v>
      </c>
      <c r="AV305" s="14" t="s">
        <v>87</v>
      </c>
      <c r="AW305" s="14" t="s">
        <v>37</v>
      </c>
      <c r="AX305" s="14" t="s">
        <v>85</v>
      </c>
      <c r="AY305" s="221" t="s">
        <v>132</v>
      </c>
    </row>
    <row r="306" spans="1:65" s="12" customFormat="1" ht="22.9" customHeight="1">
      <c r="B306" s="165"/>
      <c r="C306" s="166"/>
      <c r="D306" s="167" t="s">
        <v>76</v>
      </c>
      <c r="E306" s="179" t="s">
        <v>537</v>
      </c>
      <c r="F306" s="179" t="s">
        <v>538</v>
      </c>
      <c r="G306" s="166"/>
      <c r="H306" s="166"/>
      <c r="I306" s="169"/>
      <c r="J306" s="180">
        <f>BK306</f>
        <v>0</v>
      </c>
      <c r="K306" s="166"/>
      <c r="L306" s="171"/>
      <c r="M306" s="172"/>
      <c r="N306" s="173"/>
      <c r="O306" s="173"/>
      <c r="P306" s="174">
        <f>SUM(P307:P309)</f>
        <v>0</v>
      </c>
      <c r="Q306" s="173"/>
      <c r="R306" s="174">
        <f>SUM(R307:R309)</f>
        <v>0</v>
      </c>
      <c r="S306" s="173"/>
      <c r="T306" s="175">
        <f>SUM(T307:T309)</f>
        <v>0</v>
      </c>
      <c r="AR306" s="176" t="s">
        <v>85</v>
      </c>
      <c r="AT306" s="177" t="s">
        <v>76</v>
      </c>
      <c r="AU306" s="177" t="s">
        <v>85</v>
      </c>
      <c r="AY306" s="176" t="s">
        <v>132</v>
      </c>
      <c r="BK306" s="178">
        <f>SUM(BK307:BK309)</f>
        <v>0</v>
      </c>
    </row>
    <row r="307" spans="1:65" s="2" customFormat="1" ht="24.2" customHeight="1">
      <c r="A307" s="37"/>
      <c r="B307" s="38"/>
      <c r="C307" s="181" t="s">
        <v>416</v>
      </c>
      <c r="D307" s="181" t="s">
        <v>134</v>
      </c>
      <c r="E307" s="182" t="s">
        <v>778</v>
      </c>
      <c r="F307" s="183" t="s">
        <v>779</v>
      </c>
      <c r="G307" s="184" t="s">
        <v>231</v>
      </c>
      <c r="H307" s="185">
        <v>5.7</v>
      </c>
      <c r="I307" s="186"/>
      <c r="J307" s="187">
        <f>ROUND(I307*H307,2)</f>
        <v>0</v>
      </c>
      <c r="K307" s="183" t="s">
        <v>138</v>
      </c>
      <c r="L307" s="42"/>
      <c r="M307" s="188" t="s">
        <v>19</v>
      </c>
      <c r="N307" s="189" t="s">
        <v>48</v>
      </c>
      <c r="O307" s="67"/>
      <c r="P307" s="190">
        <f>O307*H307</f>
        <v>0</v>
      </c>
      <c r="Q307" s="190">
        <v>0</v>
      </c>
      <c r="R307" s="190">
        <f>Q307*H307</f>
        <v>0</v>
      </c>
      <c r="S307" s="190">
        <v>0</v>
      </c>
      <c r="T307" s="191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92" t="s">
        <v>139</v>
      </c>
      <c r="AT307" s="192" t="s">
        <v>134</v>
      </c>
      <c r="AU307" s="192" t="s">
        <v>87</v>
      </c>
      <c r="AY307" s="20" t="s">
        <v>132</v>
      </c>
      <c r="BE307" s="193">
        <f>IF(N307="základní",J307,0)</f>
        <v>0</v>
      </c>
      <c r="BF307" s="193">
        <f>IF(N307="snížená",J307,0)</f>
        <v>0</v>
      </c>
      <c r="BG307" s="193">
        <f>IF(N307="zákl. přenesená",J307,0)</f>
        <v>0</v>
      </c>
      <c r="BH307" s="193">
        <f>IF(N307="sníž. přenesená",J307,0)</f>
        <v>0</v>
      </c>
      <c r="BI307" s="193">
        <f>IF(N307="nulová",J307,0)</f>
        <v>0</v>
      </c>
      <c r="BJ307" s="20" t="s">
        <v>85</v>
      </c>
      <c r="BK307" s="193">
        <f>ROUND(I307*H307,2)</f>
        <v>0</v>
      </c>
      <c r="BL307" s="20" t="s">
        <v>139</v>
      </c>
      <c r="BM307" s="192" t="s">
        <v>780</v>
      </c>
    </row>
    <row r="308" spans="1:65" s="2" customFormat="1" ht="19.5">
      <c r="A308" s="37"/>
      <c r="B308" s="38"/>
      <c r="C308" s="39"/>
      <c r="D308" s="194" t="s">
        <v>141</v>
      </c>
      <c r="E308" s="39"/>
      <c r="F308" s="195" t="s">
        <v>781</v>
      </c>
      <c r="G308" s="39"/>
      <c r="H308" s="39"/>
      <c r="I308" s="196"/>
      <c r="J308" s="39"/>
      <c r="K308" s="39"/>
      <c r="L308" s="42"/>
      <c r="M308" s="197"/>
      <c r="N308" s="198"/>
      <c r="O308" s="67"/>
      <c r="P308" s="67"/>
      <c r="Q308" s="67"/>
      <c r="R308" s="67"/>
      <c r="S308" s="67"/>
      <c r="T308" s="68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20" t="s">
        <v>141</v>
      </c>
      <c r="AU308" s="20" t="s">
        <v>87</v>
      </c>
    </row>
    <row r="309" spans="1:65" s="2" customFormat="1" ht="11.25">
      <c r="A309" s="37"/>
      <c r="B309" s="38"/>
      <c r="C309" s="39"/>
      <c r="D309" s="199" t="s">
        <v>143</v>
      </c>
      <c r="E309" s="39"/>
      <c r="F309" s="200" t="s">
        <v>782</v>
      </c>
      <c r="G309" s="39"/>
      <c r="H309" s="39"/>
      <c r="I309" s="196"/>
      <c r="J309" s="39"/>
      <c r="K309" s="39"/>
      <c r="L309" s="42"/>
      <c r="M309" s="197"/>
      <c r="N309" s="198"/>
      <c r="O309" s="67"/>
      <c r="P309" s="67"/>
      <c r="Q309" s="67"/>
      <c r="R309" s="67"/>
      <c r="S309" s="67"/>
      <c r="T309" s="68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20" t="s">
        <v>143</v>
      </c>
      <c r="AU309" s="20" t="s">
        <v>87</v>
      </c>
    </row>
    <row r="310" spans="1:65" s="12" customFormat="1" ht="22.9" customHeight="1">
      <c r="B310" s="165"/>
      <c r="C310" s="166"/>
      <c r="D310" s="167" t="s">
        <v>76</v>
      </c>
      <c r="E310" s="179" t="s">
        <v>783</v>
      </c>
      <c r="F310" s="179" t="s">
        <v>784</v>
      </c>
      <c r="G310" s="166"/>
      <c r="H310" s="166"/>
      <c r="I310" s="169"/>
      <c r="J310" s="180">
        <f>BK310</f>
        <v>0</v>
      </c>
      <c r="K310" s="166"/>
      <c r="L310" s="171"/>
      <c r="M310" s="172"/>
      <c r="N310" s="173"/>
      <c r="O310" s="173"/>
      <c r="P310" s="174">
        <f>P311</f>
        <v>0</v>
      </c>
      <c r="Q310" s="173"/>
      <c r="R310" s="174">
        <f>R311</f>
        <v>0</v>
      </c>
      <c r="S310" s="173"/>
      <c r="T310" s="175">
        <f>T311</f>
        <v>0</v>
      </c>
      <c r="AR310" s="176" t="s">
        <v>85</v>
      </c>
      <c r="AT310" s="177" t="s">
        <v>76</v>
      </c>
      <c r="AU310" s="177" t="s">
        <v>85</v>
      </c>
      <c r="AY310" s="176" t="s">
        <v>132</v>
      </c>
      <c r="BK310" s="178">
        <f>BK311</f>
        <v>0</v>
      </c>
    </row>
    <row r="311" spans="1:65" s="12" customFormat="1" ht="20.85" customHeight="1">
      <c r="B311" s="165"/>
      <c r="C311" s="166"/>
      <c r="D311" s="167" t="s">
        <v>76</v>
      </c>
      <c r="E311" s="179" t="s">
        <v>785</v>
      </c>
      <c r="F311" s="179" t="s">
        <v>786</v>
      </c>
      <c r="G311" s="166"/>
      <c r="H311" s="166"/>
      <c r="I311" s="169"/>
      <c r="J311" s="180">
        <f>BK311</f>
        <v>0</v>
      </c>
      <c r="K311" s="166"/>
      <c r="L311" s="171"/>
      <c r="M311" s="172"/>
      <c r="N311" s="173"/>
      <c r="O311" s="173"/>
      <c r="P311" s="174">
        <f>SUM(P312:P313)</f>
        <v>0</v>
      </c>
      <c r="Q311" s="173"/>
      <c r="R311" s="174">
        <f>SUM(R312:R313)</f>
        <v>0</v>
      </c>
      <c r="S311" s="173"/>
      <c r="T311" s="175">
        <f>SUM(T312:T313)</f>
        <v>0</v>
      </c>
      <c r="AR311" s="176" t="s">
        <v>85</v>
      </c>
      <c r="AT311" s="177" t="s">
        <v>76</v>
      </c>
      <c r="AU311" s="177" t="s">
        <v>87</v>
      </c>
      <c r="AY311" s="176" t="s">
        <v>132</v>
      </c>
      <c r="BK311" s="178">
        <f>SUM(BK312:BK313)</f>
        <v>0</v>
      </c>
    </row>
    <row r="312" spans="1:65" s="2" customFormat="1" ht="16.5" customHeight="1">
      <c r="A312" s="37"/>
      <c r="B312" s="38"/>
      <c r="C312" s="244" t="s">
        <v>422</v>
      </c>
      <c r="D312" s="244" t="s">
        <v>264</v>
      </c>
      <c r="E312" s="245" t="s">
        <v>787</v>
      </c>
      <c r="F312" s="246" t="s">
        <v>788</v>
      </c>
      <c r="G312" s="247" t="s">
        <v>396</v>
      </c>
      <c r="H312" s="248">
        <v>6</v>
      </c>
      <c r="I312" s="249"/>
      <c r="J312" s="250">
        <f>ROUND(I312*H312,2)</f>
        <v>0</v>
      </c>
      <c r="K312" s="246" t="s">
        <v>587</v>
      </c>
      <c r="L312" s="251"/>
      <c r="M312" s="252" t="s">
        <v>19</v>
      </c>
      <c r="N312" s="253" t="s">
        <v>48</v>
      </c>
      <c r="O312" s="67"/>
      <c r="P312" s="190">
        <f>O312*H312</f>
        <v>0</v>
      </c>
      <c r="Q312" s="190">
        <v>0</v>
      </c>
      <c r="R312" s="190">
        <f>Q312*H312</f>
        <v>0</v>
      </c>
      <c r="S312" s="190">
        <v>0</v>
      </c>
      <c r="T312" s="191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92" t="s">
        <v>209</v>
      </c>
      <c r="AT312" s="192" t="s">
        <v>264</v>
      </c>
      <c r="AU312" s="192" t="s">
        <v>167</v>
      </c>
      <c r="AY312" s="20" t="s">
        <v>132</v>
      </c>
      <c r="BE312" s="193">
        <f>IF(N312="základní",J312,0)</f>
        <v>0</v>
      </c>
      <c r="BF312" s="193">
        <f>IF(N312="snížená",J312,0)</f>
        <v>0</v>
      </c>
      <c r="BG312" s="193">
        <f>IF(N312="zákl. přenesená",J312,0)</f>
        <v>0</v>
      </c>
      <c r="BH312" s="193">
        <f>IF(N312="sníž. přenesená",J312,0)</f>
        <v>0</v>
      </c>
      <c r="BI312" s="193">
        <f>IF(N312="nulová",J312,0)</f>
        <v>0</v>
      </c>
      <c r="BJ312" s="20" t="s">
        <v>85</v>
      </c>
      <c r="BK312" s="193">
        <f>ROUND(I312*H312,2)</f>
        <v>0</v>
      </c>
      <c r="BL312" s="20" t="s">
        <v>139</v>
      </c>
      <c r="BM312" s="192" t="s">
        <v>789</v>
      </c>
    </row>
    <row r="313" spans="1:65" s="2" customFormat="1" ht="11.25">
      <c r="A313" s="37"/>
      <c r="B313" s="38"/>
      <c r="C313" s="39"/>
      <c r="D313" s="194" t="s">
        <v>141</v>
      </c>
      <c r="E313" s="39"/>
      <c r="F313" s="195" t="s">
        <v>790</v>
      </c>
      <c r="G313" s="39"/>
      <c r="H313" s="39"/>
      <c r="I313" s="196"/>
      <c r="J313" s="39"/>
      <c r="K313" s="39"/>
      <c r="L313" s="42"/>
      <c r="M313" s="197"/>
      <c r="N313" s="198"/>
      <c r="O313" s="67"/>
      <c r="P313" s="67"/>
      <c r="Q313" s="67"/>
      <c r="R313" s="67"/>
      <c r="S313" s="67"/>
      <c r="T313" s="68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20" t="s">
        <v>141</v>
      </c>
      <c r="AU313" s="20" t="s">
        <v>167</v>
      </c>
    </row>
    <row r="314" spans="1:65" s="12" customFormat="1" ht="25.9" customHeight="1">
      <c r="B314" s="165"/>
      <c r="C314" s="166"/>
      <c r="D314" s="167" t="s">
        <v>76</v>
      </c>
      <c r="E314" s="168" t="s">
        <v>545</v>
      </c>
      <c r="F314" s="168" t="s">
        <v>546</v>
      </c>
      <c r="G314" s="166"/>
      <c r="H314" s="166"/>
      <c r="I314" s="169"/>
      <c r="J314" s="170">
        <f>BK314</f>
        <v>0</v>
      </c>
      <c r="K314" s="166"/>
      <c r="L314" s="171"/>
      <c r="M314" s="172"/>
      <c r="N314" s="173"/>
      <c r="O314" s="173"/>
      <c r="P314" s="174">
        <f>SUM(P315:P317)</f>
        <v>0</v>
      </c>
      <c r="Q314" s="173"/>
      <c r="R314" s="174">
        <f>SUM(R315:R317)</f>
        <v>0</v>
      </c>
      <c r="S314" s="173"/>
      <c r="T314" s="175">
        <f>SUM(T315:T317)</f>
        <v>0</v>
      </c>
      <c r="AR314" s="176" t="s">
        <v>139</v>
      </c>
      <c r="AT314" s="177" t="s">
        <v>76</v>
      </c>
      <c r="AU314" s="177" t="s">
        <v>77</v>
      </c>
      <c r="AY314" s="176" t="s">
        <v>132</v>
      </c>
      <c r="BK314" s="178">
        <f>SUM(BK315:BK317)</f>
        <v>0</v>
      </c>
    </row>
    <row r="315" spans="1:65" s="2" customFormat="1" ht="37.9" customHeight="1">
      <c r="A315" s="37"/>
      <c r="B315" s="38"/>
      <c r="C315" s="181" t="s">
        <v>427</v>
      </c>
      <c r="D315" s="181" t="s">
        <v>134</v>
      </c>
      <c r="E315" s="182" t="s">
        <v>791</v>
      </c>
      <c r="F315" s="183" t="s">
        <v>792</v>
      </c>
      <c r="G315" s="184" t="s">
        <v>396</v>
      </c>
      <c r="H315" s="185">
        <v>1</v>
      </c>
      <c r="I315" s="186"/>
      <c r="J315" s="187">
        <f>ROUND(I315*H315,2)</f>
        <v>0</v>
      </c>
      <c r="K315" s="183" t="s">
        <v>319</v>
      </c>
      <c r="L315" s="42"/>
      <c r="M315" s="188" t="s">
        <v>19</v>
      </c>
      <c r="N315" s="189" t="s">
        <v>48</v>
      </c>
      <c r="O315" s="67"/>
      <c r="P315" s="190">
        <f>O315*H315</f>
        <v>0</v>
      </c>
      <c r="Q315" s="190">
        <v>0</v>
      </c>
      <c r="R315" s="190">
        <f>Q315*H315</f>
        <v>0</v>
      </c>
      <c r="S315" s="190">
        <v>0</v>
      </c>
      <c r="T315" s="191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92" t="s">
        <v>793</v>
      </c>
      <c r="AT315" s="192" t="s">
        <v>134</v>
      </c>
      <c r="AU315" s="192" t="s">
        <v>85</v>
      </c>
      <c r="AY315" s="20" t="s">
        <v>132</v>
      </c>
      <c r="BE315" s="193">
        <f>IF(N315="základní",J315,0)</f>
        <v>0</v>
      </c>
      <c r="BF315" s="193">
        <f>IF(N315="snížená",J315,0)</f>
        <v>0</v>
      </c>
      <c r="BG315" s="193">
        <f>IF(N315="zákl. přenesená",J315,0)</f>
        <v>0</v>
      </c>
      <c r="BH315" s="193">
        <f>IF(N315="sníž. přenesená",J315,0)</f>
        <v>0</v>
      </c>
      <c r="BI315" s="193">
        <f>IF(N315="nulová",J315,0)</f>
        <v>0</v>
      </c>
      <c r="BJ315" s="20" t="s">
        <v>85</v>
      </c>
      <c r="BK315" s="193">
        <f>ROUND(I315*H315,2)</f>
        <v>0</v>
      </c>
      <c r="BL315" s="20" t="s">
        <v>793</v>
      </c>
      <c r="BM315" s="192" t="s">
        <v>794</v>
      </c>
    </row>
    <row r="316" spans="1:65" s="2" customFormat="1" ht="19.5">
      <c r="A316" s="37"/>
      <c r="B316" s="38"/>
      <c r="C316" s="39"/>
      <c r="D316" s="194" t="s">
        <v>141</v>
      </c>
      <c r="E316" s="39"/>
      <c r="F316" s="195" t="s">
        <v>792</v>
      </c>
      <c r="G316" s="39"/>
      <c r="H316" s="39"/>
      <c r="I316" s="196"/>
      <c r="J316" s="39"/>
      <c r="K316" s="39"/>
      <c r="L316" s="42"/>
      <c r="M316" s="197"/>
      <c r="N316" s="198"/>
      <c r="O316" s="67"/>
      <c r="P316" s="67"/>
      <c r="Q316" s="67"/>
      <c r="R316" s="67"/>
      <c r="S316" s="67"/>
      <c r="T316" s="68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20" t="s">
        <v>141</v>
      </c>
      <c r="AU316" s="20" t="s">
        <v>85</v>
      </c>
    </row>
    <row r="317" spans="1:65" s="2" customFormat="1" ht="48.75">
      <c r="A317" s="37"/>
      <c r="B317" s="38"/>
      <c r="C317" s="39"/>
      <c r="D317" s="194" t="s">
        <v>305</v>
      </c>
      <c r="E317" s="39"/>
      <c r="F317" s="254" t="s">
        <v>795</v>
      </c>
      <c r="G317" s="39"/>
      <c r="H317" s="39"/>
      <c r="I317" s="196"/>
      <c r="J317" s="39"/>
      <c r="K317" s="39"/>
      <c r="L317" s="42"/>
      <c r="M317" s="258"/>
      <c r="N317" s="259"/>
      <c r="O317" s="260"/>
      <c r="P317" s="260"/>
      <c r="Q317" s="260"/>
      <c r="R317" s="260"/>
      <c r="S317" s="260"/>
      <c r="T317" s="261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20" t="s">
        <v>305</v>
      </c>
      <c r="AU317" s="20" t="s">
        <v>85</v>
      </c>
    </row>
    <row r="318" spans="1:65" s="2" customFormat="1" ht="6.95" customHeight="1">
      <c r="A318" s="37"/>
      <c r="B318" s="50"/>
      <c r="C318" s="51"/>
      <c r="D318" s="51"/>
      <c r="E318" s="51"/>
      <c r="F318" s="51"/>
      <c r="G318" s="51"/>
      <c r="H318" s="51"/>
      <c r="I318" s="51"/>
      <c r="J318" s="51"/>
      <c r="K318" s="51"/>
      <c r="L318" s="42"/>
      <c r="M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</row>
  </sheetData>
  <sheetProtection algorithmName="SHA-512" hashValue="UjNXC0z3iXFGRrtXB0bXHfLnvueFqGyFb9wC+PCGk/UxeO2UHcRGzRQpnImx2pOLu8L1+qlXgujMRXZBP7Ayjg==" saltValue="Wyl4qIPo5FIEFWrw14xb1bWgkSiT8TZktSjUaR52ivWUBiIIE2Fm2/ukF/Zv/BMxs25LP01JWOhknLlrw7sptw==" spinCount="100000" sheet="1" objects="1" scenarios="1" formatColumns="0" formatRows="0" autoFilter="0"/>
  <autoFilter ref="C87:K317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3" r:id="rId1"/>
    <hyperlink ref="F98" r:id="rId2"/>
    <hyperlink ref="F103" r:id="rId3"/>
    <hyperlink ref="F112" r:id="rId4"/>
    <hyperlink ref="F117" r:id="rId5"/>
    <hyperlink ref="F198" r:id="rId6"/>
    <hyperlink ref="F217" r:id="rId7"/>
    <hyperlink ref="F222" r:id="rId8"/>
    <hyperlink ref="F230" r:id="rId9"/>
    <hyperlink ref="F237" r:id="rId10"/>
    <hyperlink ref="F243" r:id="rId11"/>
    <hyperlink ref="F254" r:id="rId12"/>
    <hyperlink ref="F260" r:id="rId13"/>
    <hyperlink ref="F271" r:id="rId14"/>
    <hyperlink ref="F282" r:id="rId15"/>
    <hyperlink ref="F289" r:id="rId16"/>
    <hyperlink ref="F296" r:id="rId17"/>
    <hyperlink ref="F301" r:id="rId18"/>
    <hyperlink ref="F309" r:id="rId19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4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AT2" s="20" t="s">
        <v>95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87</v>
      </c>
    </row>
    <row r="4" spans="1:46" s="1" customFormat="1" ht="24.95" customHeight="1">
      <c r="B4" s="23"/>
      <c r="D4" s="113" t="s">
        <v>100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4" t="str">
        <f>'Rekapitulace stavby'!K6</f>
        <v>Tábor, ZŠ Zborovská - Návrh vegetačních úprav</v>
      </c>
      <c r="F7" s="395"/>
      <c r="G7" s="395"/>
      <c r="H7" s="395"/>
      <c r="L7" s="23"/>
    </row>
    <row r="8" spans="1:46" s="1" customFormat="1" ht="12" customHeight="1">
      <c r="B8" s="23"/>
      <c r="D8" s="115" t="s">
        <v>101</v>
      </c>
      <c r="L8" s="23"/>
    </row>
    <row r="9" spans="1:46" s="2" customFormat="1" ht="16.5" customHeight="1">
      <c r="A9" s="37"/>
      <c r="B9" s="42"/>
      <c r="C9" s="37"/>
      <c r="D9" s="37"/>
      <c r="E9" s="394" t="s">
        <v>562</v>
      </c>
      <c r="F9" s="397"/>
      <c r="G9" s="397"/>
      <c r="H9" s="397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15" t="s">
        <v>796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>
      <c r="A11" s="37"/>
      <c r="B11" s="42"/>
      <c r="C11" s="37"/>
      <c r="D11" s="37"/>
      <c r="E11" s="396" t="s">
        <v>797</v>
      </c>
      <c r="F11" s="397"/>
      <c r="G11" s="397"/>
      <c r="H11" s="397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16. 1. 2025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27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>
      <c r="A17" s="37"/>
      <c r="B17" s="42"/>
      <c r="C17" s="37"/>
      <c r="D17" s="37"/>
      <c r="E17" s="106" t="s">
        <v>28</v>
      </c>
      <c r="F17" s="37"/>
      <c r="G17" s="37"/>
      <c r="H17" s="37"/>
      <c r="I17" s="115" t="s">
        <v>29</v>
      </c>
      <c r="J17" s="106" t="s">
        <v>30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>
      <c r="A19" s="37"/>
      <c r="B19" s="42"/>
      <c r="C19" s="37"/>
      <c r="D19" s="115" t="s">
        <v>31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>
      <c r="A20" s="37"/>
      <c r="B20" s="42"/>
      <c r="C20" s="37"/>
      <c r="D20" s="37"/>
      <c r="E20" s="398" t="str">
        <f>'Rekapitulace stavby'!E14</f>
        <v>Vyplň údaj</v>
      </c>
      <c r="F20" s="399"/>
      <c r="G20" s="399"/>
      <c r="H20" s="399"/>
      <c r="I20" s="115" t="s">
        <v>29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>
      <c r="A22" s="37"/>
      <c r="B22" s="42"/>
      <c r="C22" s="37"/>
      <c r="D22" s="115" t="s">
        <v>33</v>
      </c>
      <c r="E22" s="37"/>
      <c r="F22" s="37"/>
      <c r="G22" s="37"/>
      <c r="H22" s="37"/>
      <c r="I22" s="115" t="s">
        <v>26</v>
      </c>
      <c r="J22" s="106" t="s">
        <v>34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>
      <c r="A23" s="37"/>
      <c r="B23" s="42"/>
      <c r="C23" s="37"/>
      <c r="D23" s="37"/>
      <c r="E23" s="106" t="s">
        <v>35</v>
      </c>
      <c r="F23" s="37"/>
      <c r="G23" s="37"/>
      <c r="H23" s="37"/>
      <c r="I23" s="115" t="s">
        <v>29</v>
      </c>
      <c r="J23" s="106" t="s">
        <v>36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>
      <c r="A25" s="37"/>
      <c r="B25" s="42"/>
      <c r="C25" s="37"/>
      <c r="D25" s="115" t="s">
        <v>38</v>
      </c>
      <c r="E25" s="37"/>
      <c r="F25" s="37"/>
      <c r="G25" s="37"/>
      <c r="H25" s="37"/>
      <c r="I25" s="115" t="s">
        <v>26</v>
      </c>
      <c r="J25" s="106" t="s">
        <v>39</v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>
      <c r="A26" s="37"/>
      <c r="B26" s="42"/>
      <c r="C26" s="37"/>
      <c r="D26" s="37"/>
      <c r="E26" s="106" t="s">
        <v>40</v>
      </c>
      <c r="F26" s="37"/>
      <c r="G26" s="37"/>
      <c r="H26" s="37"/>
      <c r="I26" s="115" t="s">
        <v>29</v>
      </c>
      <c r="J26" s="106" t="s">
        <v>19</v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>
      <c r="A28" s="37"/>
      <c r="B28" s="42"/>
      <c r="C28" s="37"/>
      <c r="D28" s="115" t="s">
        <v>41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16.5" customHeight="1">
      <c r="A29" s="118"/>
      <c r="B29" s="119"/>
      <c r="C29" s="118"/>
      <c r="D29" s="118"/>
      <c r="E29" s="400" t="s">
        <v>19</v>
      </c>
      <c r="F29" s="400"/>
      <c r="G29" s="400"/>
      <c r="H29" s="400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>
      <c r="A32" s="37"/>
      <c r="B32" s="42"/>
      <c r="C32" s="37"/>
      <c r="D32" s="122" t="s">
        <v>43</v>
      </c>
      <c r="E32" s="37"/>
      <c r="F32" s="37"/>
      <c r="G32" s="37"/>
      <c r="H32" s="37"/>
      <c r="I32" s="37"/>
      <c r="J32" s="123">
        <f>ROUND(J89,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37"/>
      <c r="F34" s="124" t="s">
        <v>45</v>
      </c>
      <c r="G34" s="37"/>
      <c r="H34" s="37"/>
      <c r="I34" s="124" t="s">
        <v>44</v>
      </c>
      <c r="J34" s="124" t="s">
        <v>46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>
      <c r="A35" s="37"/>
      <c r="B35" s="42"/>
      <c r="C35" s="37"/>
      <c r="D35" s="125" t="s">
        <v>47</v>
      </c>
      <c r="E35" s="115" t="s">
        <v>48</v>
      </c>
      <c r="F35" s="126">
        <f>ROUND((SUM(BE89:BE153)),  2)</f>
        <v>0</v>
      </c>
      <c r="G35" s="37"/>
      <c r="H35" s="37"/>
      <c r="I35" s="127">
        <v>0.21</v>
      </c>
      <c r="J35" s="126">
        <f>ROUND(((SUM(BE89:BE153))*I35),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>
      <c r="A36" s="37"/>
      <c r="B36" s="42"/>
      <c r="C36" s="37"/>
      <c r="D36" s="37"/>
      <c r="E36" s="115" t="s">
        <v>49</v>
      </c>
      <c r="F36" s="126">
        <f>ROUND((SUM(BF89:BF153)),  2)</f>
        <v>0</v>
      </c>
      <c r="G36" s="37"/>
      <c r="H36" s="37"/>
      <c r="I36" s="127">
        <v>0.12</v>
      </c>
      <c r="J36" s="126">
        <f>ROUND(((SUM(BF89:BF153))*I36),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50</v>
      </c>
      <c r="F37" s="126">
        <f>ROUND((SUM(BG89:BG153)),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>
      <c r="A38" s="37"/>
      <c r="B38" s="42"/>
      <c r="C38" s="37"/>
      <c r="D38" s="37"/>
      <c r="E38" s="115" t="s">
        <v>51</v>
      </c>
      <c r="F38" s="126">
        <f>ROUND((SUM(BH89:BH153)),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>
      <c r="A39" s="37"/>
      <c r="B39" s="42"/>
      <c r="C39" s="37"/>
      <c r="D39" s="37"/>
      <c r="E39" s="115" t="s">
        <v>52</v>
      </c>
      <c r="F39" s="126">
        <f>ROUND((SUM(BI89:BI153)),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>
      <c r="A41" s="37"/>
      <c r="B41" s="42"/>
      <c r="C41" s="128"/>
      <c r="D41" s="129" t="s">
        <v>53</v>
      </c>
      <c r="E41" s="130"/>
      <c r="F41" s="130"/>
      <c r="G41" s="131" t="s">
        <v>54</v>
      </c>
      <c r="H41" s="132" t="s">
        <v>55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>
      <c r="A47" s="37"/>
      <c r="B47" s="38"/>
      <c r="C47" s="26" t="s">
        <v>103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401" t="str">
        <f>E7</f>
        <v>Tábor, ZŠ Zborovská - Návrh vegetačních úprav</v>
      </c>
      <c r="F50" s="402"/>
      <c r="G50" s="402"/>
      <c r="H50" s="402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>
      <c r="B51" s="24"/>
      <c r="C51" s="32" t="s">
        <v>101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>
      <c r="A52" s="37"/>
      <c r="B52" s="38"/>
      <c r="C52" s="39"/>
      <c r="D52" s="39"/>
      <c r="E52" s="401" t="s">
        <v>562</v>
      </c>
      <c r="F52" s="403"/>
      <c r="G52" s="403"/>
      <c r="H52" s="403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>
      <c r="A53" s="37"/>
      <c r="B53" s="38"/>
      <c r="C53" s="32" t="s">
        <v>796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>
      <c r="A54" s="37"/>
      <c r="B54" s="38"/>
      <c r="C54" s="39"/>
      <c r="D54" s="39"/>
      <c r="E54" s="350" t="str">
        <f>E11</f>
        <v>201 - Povýsadbová péče</v>
      </c>
      <c r="F54" s="403"/>
      <c r="G54" s="403"/>
      <c r="H54" s="403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>
      <c r="A56" s="37"/>
      <c r="B56" s="38"/>
      <c r="C56" s="32" t="s">
        <v>21</v>
      </c>
      <c r="D56" s="39"/>
      <c r="E56" s="39"/>
      <c r="F56" s="30" t="str">
        <f>F14</f>
        <v>k.ú. Tábor; parc.č. 1502/459</v>
      </c>
      <c r="G56" s="39"/>
      <c r="H56" s="39"/>
      <c r="I56" s="32" t="s">
        <v>23</v>
      </c>
      <c r="J56" s="62" t="str">
        <f>IF(J14="","",J14)</f>
        <v>16. 1. 2025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25.7" customHeight="1">
      <c r="A58" s="37"/>
      <c r="B58" s="38"/>
      <c r="C58" s="32" t="s">
        <v>25</v>
      </c>
      <c r="D58" s="39"/>
      <c r="E58" s="39"/>
      <c r="F58" s="30" t="str">
        <f>E17</f>
        <v>MĚSTO TÁBOR</v>
      </c>
      <c r="G58" s="39"/>
      <c r="H58" s="39"/>
      <c r="I58" s="32" t="s">
        <v>33</v>
      </c>
      <c r="J58" s="35" t="str">
        <f>E23</f>
        <v>Ing. Pavel Hofman - Landeco atelier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>
      <c r="A59" s="37"/>
      <c r="B59" s="38"/>
      <c r="C59" s="32" t="s">
        <v>31</v>
      </c>
      <c r="D59" s="39"/>
      <c r="E59" s="39"/>
      <c r="F59" s="30" t="str">
        <f>IF(E20="","",E20)</f>
        <v>Vyplň údaj</v>
      </c>
      <c r="G59" s="39"/>
      <c r="H59" s="39"/>
      <c r="I59" s="32" t="s">
        <v>38</v>
      </c>
      <c r="J59" s="35" t="str">
        <f>E26</f>
        <v>Ing. Pavel Vochozka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>
      <c r="A61" s="37"/>
      <c r="B61" s="38"/>
      <c r="C61" s="139" t="s">
        <v>104</v>
      </c>
      <c r="D61" s="140"/>
      <c r="E61" s="140"/>
      <c r="F61" s="140"/>
      <c r="G61" s="140"/>
      <c r="H61" s="140"/>
      <c r="I61" s="140"/>
      <c r="J61" s="141" t="s">
        <v>105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>
      <c r="A63" s="37"/>
      <c r="B63" s="38"/>
      <c r="C63" s="142" t="s">
        <v>75</v>
      </c>
      <c r="D63" s="39"/>
      <c r="E63" s="39"/>
      <c r="F63" s="39"/>
      <c r="G63" s="39"/>
      <c r="H63" s="39"/>
      <c r="I63" s="39"/>
      <c r="J63" s="80">
        <f>J89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106</v>
      </c>
    </row>
    <row r="64" spans="1:47" s="9" customFormat="1" ht="24.95" customHeight="1">
      <c r="B64" s="143"/>
      <c r="C64" s="144"/>
      <c r="D64" s="145" t="s">
        <v>107</v>
      </c>
      <c r="E64" s="146"/>
      <c r="F64" s="146"/>
      <c r="G64" s="146"/>
      <c r="H64" s="146"/>
      <c r="I64" s="146"/>
      <c r="J64" s="147">
        <f>J90</f>
        <v>0</v>
      </c>
      <c r="K64" s="144"/>
      <c r="L64" s="148"/>
    </row>
    <row r="65" spans="1:31" s="10" customFormat="1" ht="19.899999999999999" customHeight="1">
      <c r="B65" s="149"/>
      <c r="C65" s="100"/>
      <c r="D65" s="150" t="s">
        <v>798</v>
      </c>
      <c r="E65" s="151"/>
      <c r="F65" s="151"/>
      <c r="G65" s="151"/>
      <c r="H65" s="151"/>
      <c r="I65" s="151"/>
      <c r="J65" s="152">
        <f>J91</f>
        <v>0</v>
      </c>
      <c r="K65" s="100"/>
      <c r="L65" s="153"/>
    </row>
    <row r="66" spans="1:31" s="10" customFormat="1" ht="19.899999999999999" customHeight="1">
      <c r="B66" s="149"/>
      <c r="C66" s="100"/>
      <c r="D66" s="150" t="s">
        <v>111</v>
      </c>
      <c r="E66" s="151"/>
      <c r="F66" s="151"/>
      <c r="G66" s="151"/>
      <c r="H66" s="151"/>
      <c r="I66" s="151"/>
      <c r="J66" s="152">
        <f>J144</f>
        <v>0</v>
      </c>
      <c r="K66" s="100"/>
      <c r="L66" s="153"/>
    </row>
    <row r="67" spans="1:31" s="10" customFormat="1" ht="19.899999999999999" customHeight="1">
      <c r="B67" s="149"/>
      <c r="C67" s="100"/>
      <c r="D67" s="150" t="s">
        <v>114</v>
      </c>
      <c r="E67" s="151"/>
      <c r="F67" s="151"/>
      <c r="G67" s="151"/>
      <c r="H67" s="151"/>
      <c r="I67" s="151"/>
      <c r="J67" s="152">
        <f>J150</f>
        <v>0</v>
      </c>
      <c r="K67" s="100"/>
      <c r="L67" s="153"/>
    </row>
    <row r="68" spans="1:31" s="2" customFormat="1" ht="21.7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16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6.95" customHeight="1">
      <c r="A69" s="37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16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3" spans="1:31" s="2" customFormat="1" ht="6.95" customHeight="1">
      <c r="A73" s="37"/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24.95" customHeight="1">
      <c r="A74" s="37"/>
      <c r="B74" s="38"/>
      <c r="C74" s="26" t="s">
        <v>117</v>
      </c>
      <c r="D74" s="39"/>
      <c r="E74" s="39"/>
      <c r="F74" s="39"/>
      <c r="G74" s="39"/>
      <c r="H74" s="39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16</v>
      </c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6.5" customHeight="1">
      <c r="A77" s="37"/>
      <c r="B77" s="38"/>
      <c r="C77" s="39"/>
      <c r="D77" s="39"/>
      <c r="E77" s="401" t="str">
        <f>E7</f>
        <v>Tábor, ZŠ Zborovská - Návrh vegetačních úprav</v>
      </c>
      <c r="F77" s="402"/>
      <c r="G77" s="402"/>
      <c r="H77" s="402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1" customFormat="1" ht="12" customHeight="1">
      <c r="B78" s="24"/>
      <c r="C78" s="32" t="s">
        <v>101</v>
      </c>
      <c r="D78" s="25"/>
      <c r="E78" s="25"/>
      <c r="F78" s="25"/>
      <c r="G78" s="25"/>
      <c r="H78" s="25"/>
      <c r="I78" s="25"/>
      <c r="J78" s="25"/>
      <c r="K78" s="25"/>
      <c r="L78" s="23"/>
    </row>
    <row r="79" spans="1:31" s="2" customFormat="1" ht="16.5" customHeight="1">
      <c r="A79" s="37"/>
      <c r="B79" s="38"/>
      <c r="C79" s="39"/>
      <c r="D79" s="39"/>
      <c r="E79" s="401" t="s">
        <v>562</v>
      </c>
      <c r="F79" s="403"/>
      <c r="G79" s="403"/>
      <c r="H79" s="403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2" t="s">
        <v>796</v>
      </c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6.5" customHeight="1">
      <c r="A81" s="37"/>
      <c r="B81" s="38"/>
      <c r="C81" s="39"/>
      <c r="D81" s="39"/>
      <c r="E81" s="350" t="str">
        <f>E11</f>
        <v>201 - Povýsadbová péče</v>
      </c>
      <c r="F81" s="403"/>
      <c r="G81" s="403"/>
      <c r="H81" s="403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2" customHeight="1">
      <c r="A83" s="37"/>
      <c r="B83" s="38"/>
      <c r="C83" s="32" t="s">
        <v>21</v>
      </c>
      <c r="D83" s="39"/>
      <c r="E83" s="39"/>
      <c r="F83" s="30" t="str">
        <f>F14</f>
        <v>k.ú. Tábor; parc.č. 1502/459</v>
      </c>
      <c r="G83" s="39"/>
      <c r="H83" s="39"/>
      <c r="I83" s="32" t="s">
        <v>23</v>
      </c>
      <c r="J83" s="62" t="str">
        <f>IF(J14="","",J14)</f>
        <v>16. 1. 2025</v>
      </c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6.9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25.7" customHeight="1">
      <c r="A85" s="37"/>
      <c r="B85" s="38"/>
      <c r="C85" s="32" t="s">
        <v>25</v>
      </c>
      <c r="D85" s="39"/>
      <c r="E85" s="39"/>
      <c r="F85" s="30" t="str">
        <f>E17</f>
        <v>MĚSTO TÁBOR</v>
      </c>
      <c r="G85" s="39"/>
      <c r="H85" s="39"/>
      <c r="I85" s="32" t="s">
        <v>33</v>
      </c>
      <c r="J85" s="35" t="str">
        <f>E23</f>
        <v>Ing. Pavel Hofman - Landeco atelier</v>
      </c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5.2" customHeight="1">
      <c r="A86" s="37"/>
      <c r="B86" s="38"/>
      <c r="C86" s="32" t="s">
        <v>31</v>
      </c>
      <c r="D86" s="39"/>
      <c r="E86" s="39"/>
      <c r="F86" s="30" t="str">
        <f>IF(E20="","",E20)</f>
        <v>Vyplň údaj</v>
      </c>
      <c r="G86" s="39"/>
      <c r="H86" s="39"/>
      <c r="I86" s="32" t="s">
        <v>38</v>
      </c>
      <c r="J86" s="35" t="str">
        <f>E26</f>
        <v>Ing. Pavel Vochozka</v>
      </c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10.35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11" customFormat="1" ht="29.25" customHeight="1">
      <c r="A88" s="154"/>
      <c r="B88" s="155"/>
      <c r="C88" s="156" t="s">
        <v>118</v>
      </c>
      <c r="D88" s="157" t="s">
        <v>62</v>
      </c>
      <c r="E88" s="157" t="s">
        <v>58</v>
      </c>
      <c r="F88" s="157" t="s">
        <v>59</v>
      </c>
      <c r="G88" s="157" t="s">
        <v>119</v>
      </c>
      <c r="H88" s="157" t="s">
        <v>120</v>
      </c>
      <c r="I88" s="157" t="s">
        <v>121</v>
      </c>
      <c r="J88" s="157" t="s">
        <v>105</v>
      </c>
      <c r="K88" s="158" t="s">
        <v>122</v>
      </c>
      <c r="L88" s="159"/>
      <c r="M88" s="71" t="s">
        <v>19</v>
      </c>
      <c r="N88" s="72" t="s">
        <v>47</v>
      </c>
      <c r="O88" s="72" t="s">
        <v>123</v>
      </c>
      <c r="P88" s="72" t="s">
        <v>124</v>
      </c>
      <c r="Q88" s="72" t="s">
        <v>125</v>
      </c>
      <c r="R88" s="72" t="s">
        <v>126</v>
      </c>
      <c r="S88" s="72" t="s">
        <v>127</v>
      </c>
      <c r="T88" s="73" t="s">
        <v>128</v>
      </c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</row>
    <row r="89" spans="1:65" s="2" customFormat="1" ht="22.9" customHeight="1">
      <c r="A89" s="37"/>
      <c r="B89" s="38"/>
      <c r="C89" s="78" t="s">
        <v>129</v>
      </c>
      <c r="D89" s="39"/>
      <c r="E89" s="39"/>
      <c r="F89" s="39"/>
      <c r="G89" s="39"/>
      <c r="H89" s="39"/>
      <c r="I89" s="39"/>
      <c r="J89" s="160">
        <f>BK89</f>
        <v>0</v>
      </c>
      <c r="K89" s="39"/>
      <c r="L89" s="42"/>
      <c r="M89" s="74"/>
      <c r="N89" s="161"/>
      <c r="O89" s="75"/>
      <c r="P89" s="162">
        <f>P90</f>
        <v>0</v>
      </c>
      <c r="Q89" s="75"/>
      <c r="R89" s="162">
        <f>R90</f>
        <v>3.5999999999999999E-3</v>
      </c>
      <c r="S89" s="75"/>
      <c r="T89" s="163">
        <f>T90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20" t="s">
        <v>76</v>
      </c>
      <c r="AU89" s="20" t="s">
        <v>106</v>
      </c>
      <c r="BK89" s="164">
        <f>BK90</f>
        <v>0</v>
      </c>
    </row>
    <row r="90" spans="1:65" s="12" customFormat="1" ht="25.9" customHeight="1">
      <c r="B90" s="165"/>
      <c r="C90" s="166"/>
      <c r="D90" s="167" t="s">
        <v>76</v>
      </c>
      <c r="E90" s="168" t="s">
        <v>130</v>
      </c>
      <c r="F90" s="168" t="s">
        <v>131</v>
      </c>
      <c r="G90" s="166"/>
      <c r="H90" s="166"/>
      <c r="I90" s="169"/>
      <c r="J90" s="170">
        <f>BK90</f>
        <v>0</v>
      </c>
      <c r="K90" s="166"/>
      <c r="L90" s="171"/>
      <c r="M90" s="172"/>
      <c r="N90" s="173"/>
      <c r="O90" s="173"/>
      <c r="P90" s="174">
        <f>P91+P144+P150</f>
        <v>0</v>
      </c>
      <c r="Q90" s="173"/>
      <c r="R90" s="174">
        <f>R91+R144+R150</f>
        <v>3.5999999999999999E-3</v>
      </c>
      <c r="S90" s="173"/>
      <c r="T90" s="175">
        <f>T91+T144+T150</f>
        <v>0</v>
      </c>
      <c r="AR90" s="176" t="s">
        <v>85</v>
      </c>
      <c r="AT90" s="177" t="s">
        <v>76</v>
      </c>
      <c r="AU90" s="177" t="s">
        <v>77</v>
      </c>
      <c r="AY90" s="176" t="s">
        <v>132</v>
      </c>
      <c r="BK90" s="178">
        <f>BK91+BK144+BK150</f>
        <v>0</v>
      </c>
    </row>
    <row r="91" spans="1:65" s="12" customFormat="1" ht="22.9" customHeight="1">
      <c r="B91" s="165"/>
      <c r="C91" s="166"/>
      <c r="D91" s="167" t="s">
        <v>76</v>
      </c>
      <c r="E91" s="179" t="s">
        <v>799</v>
      </c>
      <c r="F91" s="179" t="s">
        <v>800</v>
      </c>
      <c r="G91" s="166"/>
      <c r="H91" s="166"/>
      <c r="I91" s="169"/>
      <c r="J91" s="180">
        <f>BK91</f>
        <v>0</v>
      </c>
      <c r="K91" s="166"/>
      <c r="L91" s="171"/>
      <c r="M91" s="172"/>
      <c r="N91" s="173"/>
      <c r="O91" s="173"/>
      <c r="P91" s="174">
        <f>SUM(P92:P143)</f>
        <v>0</v>
      </c>
      <c r="Q91" s="173"/>
      <c r="R91" s="174">
        <f>SUM(R92:R143)</f>
        <v>3.5999999999999999E-3</v>
      </c>
      <c r="S91" s="173"/>
      <c r="T91" s="175">
        <f>SUM(T92:T143)</f>
        <v>0</v>
      </c>
      <c r="AR91" s="176" t="s">
        <v>85</v>
      </c>
      <c r="AT91" s="177" t="s">
        <v>76</v>
      </c>
      <c r="AU91" s="177" t="s">
        <v>85</v>
      </c>
      <c r="AY91" s="176" t="s">
        <v>132</v>
      </c>
      <c r="BK91" s="178">
        <f>SUM(BK92:BK143)</f>
        <v>0</v>
      </c>
    </row>
    <row r="92" spans="1:65" s="2" customFormat="1" ht="24.2" customHeight="1">
      <c r="A92" s="37"/>
      <c r="B92" s="38"/>
      <c r="C92" s="181" t="s">
        <v>85</v>
      </c>
      <c r="D92" s="181" t="s">
        <v>134</v>
      </c>
      <c r="E92" s="182" t="s">
        <v>801</v>
      </c>
      <c r="F92" s="183" t="s">
        <v>802</v>
      </c>
      <c r="G92" s="184" t="s">
        <v>318</v>
      </c>
      <c r="H92" s="185">
        <v>1</v>
      </c>
      <c r="I92" s="186"/>
      <c r="J92" s="187">
        <f>ROUND(I92*H92,2)</f>
        <v>0</v>
      </c>
      <c r="K92" s="183" t="s">
        <v>319</v>
      </c>
      <c r="L92" s="42"/>
      <c r="M92" s="188" t="s">
        <v>19</v>
      </c>
      <c r="N92" s="189" t="s">
        <v>48</v>
      </c>
      <c r="O92" s="67"/>
      <c r="P92" s="190">
        <f>O92*H92</f>
        <v>0</v>
      </c>
      <c r="Q92" s="190">
        <v>0</v>
      </c>
      <c r="R92" s="190">
        <f>Q92*H92</f>
        <v>0</v>
      </c>
      <c r="S92" s="190">
        <v>0</v>
      </c>
      <c r="T92" s="191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92" t="s">
        <v>139</v>
      </c>
      <c r="AT92" s="192" t="s">
        <v>134</v>
      </c>
      <c r="AU92" s="192" t="s">
        <v>87</v>
      </c>
      <c r="AY92" s="20" t="s">
        <v>132</v>
      </c>
      <c r="BE92" s="193">
        <f>IF(N92="základní",J92,0)</f>
        <v>0</v>
      </c>
      <c r="BF92" s="193">
        <f>IF(N92="snížená",J92,0)</f>
        <v>0</v>
      </c>
      <c r="BG92" s="193">
        <f>IF(N92="zákl. přenesená",J92,0)</f>
        <v>0</v>
      </c>
      <c r="BH92" s="193">
        <f>IF(N92="sníž. přenesená",J92,0)</f>
        <v>0</v>
      </c>
      <c r="BI92" s="193">
        <f>IF(N92="nulová",J92,0)</f>
        <v>0</v>
      </c>
      <c r="BJ92" s="20" t="s">
        <v>85</v>
      </c>
      <c r="BK92" s="193">
        <f>ROUND(I92*H92,2)</f>
        <v>0</v>
      </c>
      <c r="BL92" s="20" t="s">
        <v>139</v>
      </c>
      <c r="BM92" s="192" t="s">
        <v>803</v>
      </c>
    </row>
    <row r="93" spans="1:65" s="2" customFormat="1" ht="19.5">
      <c r="A93" s="37"/>
      <c r="B93" s="38"/>
      <c r="C93" s="39"/>
      <c r="D93" s="194" t="s">
        <v>141</v>
      </c>
      <c r="E93" s="39"/>
      <c r="F93" s="195" t="s">
        <v>804</v>
      </c>
      <c r="G93" s="39"/>
      <c r="H93" s="39"/>
      <c r="I93" s="196"/>
      <c r="J93" s="39"/>
      <c r="K93" s="39"/>
      <c r="L93" s="42"/>
      <c r="M93" s="197"/>
      <c r="N93" s="198"/>
      <c r="O93" s="67"/>
      <c r="P93" s="67"/>
      <c r="Q93" s="67"/>
      <c r="R93" s="67"/>
      <c r="S93" s="67"/>
      <c r="T93" s="68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20" t="s">
        <v>141</v>
      </c>
      <c r="AU93" s="20" t="s">
        <v>87</v>
      </c>
    </row>
    <row r="94" spans="1:65" s="13" customFormat="1" ht="11.25">
      <c r="B94" s="201"/>
      <c r="C94" s="202"/>
      <c r="D94" s="194" t="s">
        <v>145</v>
      </c>
      <c r="E94" s="203" t="s">
        <v>19</v>
      </c>
      <c r="F94" s="204" t="s">
        <v>805</v>
      </c>
      <c r="G94" s="202"/>
      <c r="H94" s="203" t="s">
        <v>19</v>
      </c>
      <c r="I94" s="205"/>
      <c r="J94" s="202"/>
      <c r="K94" s="202"/>
      <c r="L94" s="206"/>
      <c r="M94" s="207"/>
      <c r="N94" s="208"/>
      <c r="O94" s="208"/>
      <c r="P94" s="208"/>
      <c r="Q94" s="208"/>
      <c r="R94" s="208"/>
      <c r="S94" s="208"/>
      <c r="T94" s="209"/>
      <c r="AT94" s="210" t="s">
        <v>145</v>
      </c>
      <c r="AU94" s="210" t="s">
        <v>87</v>
      </c>
      <c r="AV94" s="13" t="s">
        <v>85</v>
      </c>
      <c r="AW94" s="13" t="s">
        <v>37</v>
      </c>
      <c r="AX94" s="13" t="s">
        <v>77</v>
      </c>
      <c r="AY94" s="210" t="s">
        <v>132</v>
      </c>
    </row>
    <row r="95" spans="1:65" s="14" customFormat="1" ht="11.25">
      <c r="B95" s="211"/>
      <c r="C95" s="212"/>
      <c r="D95" s="194" t="s">
        <v>145</v>
      </c>
      <c r="E95" s="213" t="s">
        <v>19</v>
      </c>
      <c r="F95" s="214" t="s">
        <v>85</v>
      </c>
      <c r="G95" s="212"/>
      <c r="H95" s="215">
        <v>1</v>
      </c>
      <c r="I95" s="216"/>
      <c r="J95" s="212"/>
      <c r="K95" s="212"/>
      <c r="L95" s="217"/>
      <c r="M95" s="218"/>
      <c r="N95" s="219"/>
      <c r="O95" s="219"/>
      <c r="P95" s="219"/>
      <c r="Q95" s="219"/>
      <c r="R95" s="219"/>
      <c r="S95" s="219"/>
      <c r="T95" s="220"/>
      <c r="AT95" s="221" t="s">
        <v>145</v>
      </c>
      <c r="AU95" s="221" t="s">
        <v>87</v>
      </c>
      <c r="AV95" s="14" t="s">
        <v>87</v>
      </c>
      <c r="AW95" s="14" t="s">
        <v>37</v>
      </c>
      <c r="AX95" s="14" t="s">
        <v>85</v>
      </c>
      <c r="AY95" s="221" t="s">
        <v>132</v>
      </c>
    </row>
    <row r="96" spans="1:65" s="2" customFormat="1" ht="24.2" customHeight="1">
      <c r="A96" s="37"/>
      <c r="B96" s="38"/>
      <c r="C96" s="181" t="s">
        <v>87</v>
      </c>
      <c r="D96" s="181" t="s">
        <v>134</v>
      </c>
      <c r="E96" s="182" t="s">
        <v>806</v>
      </c>
      <c r="F96" s="183" t="s">
        <v>807</v>
      </c>
      <c r="G96" s="184" t="s">
        <v>396</v>
      </c>
      <c r="H96" s="185">
        <v>30</v>
      </c>
      <c r="I96" s="186"/>
      <c r="J96" s="187">
        <f>ROUND(I96*H96,2)</f>
        <v>0</v>
      </c>
      <c r="K96" s="183" t="s">
        <v>138</v>
      </c>
      <c r="L96" s="42"/>
      <c r="M96" s="188" t="s">
        <v>19</v>
      </c>
      <c r="N96" s="189" t="s">
        <v>48</v>
      </c>
      <c r="O96" s="67"/>
      <c r="P96" s="190">
        <f>O96*H96</f>
        <v>0</v>
      </c>
      <c r="Q96" s="190">
        <v>0</v>
      </c>
      <c r="R96" s="190">
        <f>Q96*H96</f>
        <v>0</v>
      </c>
      <c r="S96" s="190">
        <v>0</v>
      </c>
      <c r="T96" s="191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92" t="s">
        <v>139</v>
      </c>
      <c r="AT96" s="192" t="s">
        <v>134</v>
      </c>
      <c r="AU96" s="192" t="s">
        <v>87</v>
      </c>
      <c r="AY96" s="20" t="s">
        <v>132</v>
      </c>
      <c r="BE96" s="193">
        <f>IF(N96="základní",J96,0)</f>
        <v>0</v>
      </c>
      <c r="BF96" s="193">
        <f>IF(N96="snížená",J96,0)</f>
        <v>0</v>
      </c>
      <c r="BG96" s="193">
        <f>IF(N96="zákl. přenesená",J96,0)</f>
        <v>0</v>
      </c>
      <c r="BH96" s="193">
        <f>IF(N96="sníž. přenesená",J96,0)</f>
        <v>0</v>
      </c>
      <c r="BI96" s="193">
        <f>IF(N96="nulová",J96,0)</f>
        <v>0</v>
      </c>
      <c r="BJ96" s="20" t="s">
        <v>85</v>
      </c>
      <c r="BK96" s="193">
        <f>ROUND(I96*H96,2)</f>
        <v>0</v>
      </c>
      <c r="BL96" s="20" t="s">
        <v>139</v>
      </c>
      <c r="BM96" s="192" t="s">
        <v>808</v>
      </c>
    </row>
    <row r="97" spans="1:65" s="2" customFormat="1" ht="19.5">
      <c r="A97" s="37"/>
      <c r="B97" s="38"/>
      <c r="C97" s="39"/>
      <c r="D97" s="194" t="s">
        <v>141</v>
      </c>
      <c r="E97" s="39"/>
      <c r="F97" s="195" t="s">
        <v>809</v>
      </c>
      <c r="G97" s="39"/>
      <c r="H97" s="39"/>
      <c r="I97" s="196"/>
      <c r="J97" s="39"/>
      <c r="K97" s="39"/>
      <c r="L97" s="42"/>
      <c r="M97" s="197"/>
      <c r="N97" s="198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141</v>
      </c>
      <c r="AU97" s="20" t="s">
        <v>87</v>
      </c>
    </row>
    <row r="98" spans="1:65" s="2" customFormat="1" ht="11.25">
      <c r="A98" s="37"/>
      <c r="B98" s="38"/>
      <c r="C98" s="39"/>
      <c r="D98" s="199" t="s">
        <v>143</v>
      </c>
      <c r="E98" s="39"/>
      <c r="F98" s="200" t="s">
        <v>810</v>
      </c>
      <c r="G98" s="39"/>
      <c r="H98" s="39"/>
      <c r="I98" s="196"/>
      <c r="J98" s="39"/>
      <c r="K98" s="39"/>
      <c r="L98" s="42"/>
      <c r="M98" s="197"/>
      <c r="N98" s="198"/>
      <c r="O98" s="67"/>
      <c r="P98" s="67"/>
      <c r="Q98" s="67"/>
      <c r="R98" s="67"/>
      <c r="S98" s="67"/>
      <c r="T98" s="68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143</v>
      </c>
      <c r="AU98" s="20" t="s">
        <v>87</v>
      </c>
    </row>
    <row r="99" spans="1:65" s="13" customFormat="1" ht="11.25">
      <c r="B99" s="201"/>
      <c r="C99" s="202"/>
      <c r="D99" s="194" t="s">
        <v>145</v>
      </c>
      <c r="E99" s="203" t="s">
        <v>19</v>
      </c>
      <c r="F99" s="204" t="s">
        <v>811</v>
      </c>
      <c r="G99" s="202"/>
      <c r="H99" s="203" t="s">
        <v>19</v>
      </c>
      <c r="I99" s="205"/>
      <c r="J99" s="202"/>
      <c r="K99" s="202"/>
      <c r="L99" s="206"/>
      <c r="M99" s="207"/>
      <c r="N99" s="208"/>
      <c r="O99" s="208"/>
      <c r="P99" s="208"/>
      <c r="Q99" s="208"/>
      <c r="R99" s="208"/>
      <c r="S99" s="208"/>
      <c r="T99" s="209"/>
      <c r="AT99" s="210" t="s">
        <v>145</v>
      </c>
      <c r="AU99" s="210" t="s">
        <v>87</v>
      </c>
      <c r="AV99" s="13" t="s">
        <v>85</v>
      </c>
      <c r="AW99" s="13" t="s">
        <v>37</v>
      </c>
      <c r="AX99" s="13" t="s">
        <v>77</v>
      </c>
      <c r="AY99" s="210" t="s">
        <v>132</v>
      </c>
    </row>
    <row r="100" spans="1:65" s="14" customFormat="1" ht="11.25">
      <c r="B100" s="211"/>
      <c r="C100" s="212"/>
      <c r="D100" s="194" t="s">
        <v>145</v>
      </c>
      <c r="E100" s="213" t="s">
        <v>19</v>
      </c>
      <c r="F100" s="214" t="s">
        <v>812</v>
      </c>
      <c r="G100" s="212"/>
      <c r="H100" s="215">
        <v>30</v>
      </c>
      <c r="I100" s="216"/>
      <c r="J100" s="212"/>
      <c r="K100" s="212"/>
      <c r="L100" s="217"/>
      <c r="M100" s="218"/>
      <c r="N100" s="219"/>
      <c r="O100" s="219"/>
      <c r="P100" s="219"/>
      <c r="Q100" s="219"/>
      <c r="R100" s="219"/>
      <c r="S100" s="219"/>
      <c r="T100" s="220"/>
      <c r="AT100" s="221" t="s">
        <v>145</v>
      </c>
      <c r="AU100" s="221" t="s">
        <v>87</v>
      </c>
      <c r="AV100" s="14" t="s">
        <v>87</v>
      </c>
      <c r="AW100" s="14" t="s">
        <v>37</v>
      </c>
      <c r="AX100" s="14" t="s">
        <v>85</v>
      </c>
      <c r="AY100" s="221" t="s">
        <v>132</v>
      </c>
    </row>
    <row r="101" spans="1:65" s="2" customFormat="1" ht="24.2" customHeight="1">
      <c r="A101" s="37"/>
      <c r="B101" s="38"/>
      <c r="C101" s="181" t="s">
        <v>167</v>
      </c>
      <c r="D101" s="181" t="s">
        <v>134</v>
      </c>
      <c r="E101" s="182" t="s">
        <v>813</v>
      </c>
      <c r="F101" s="183" t="s">
        <v>814</v>
      </c>
      <c r="G101" s="184" t="s">
        <v>396</v>
      </c>
      <c r="H101" s="185">
        <v>6</v>
      </c>
      <c r="I101" s="186"/>
      <c r="J101" s="187">
        <f>ROUND(I101*H101,2)</f>
        <v>0</v>
      </c>
      <c r="K101" s="183" t="s">
        <v>436</v>
      </c>
      <c r="L101" s="42"/>
      <c r="M101" s="188" t="s">
        <v>19</v>
      </c>
      <c r="N101" s="189" t="s">
        <v>48</v>
      </c>
      <c r="O101" s="67"/>
      <c r="P101" s="190">
        <f>O101*H101</f>
        <v>0</v>
      </c>
      <c r="Q101" s="190">
        <v>0</v>
      </c>
      <c r="R101" s="190">
        <f>Q101*H101</f>
        <v>0</v>
      </c>
      <c r="S101" s="190">
        <v>0</v>
      </c>
      <c r="T101" s="191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92" t="s">
        <v>139</v>
      </c>
      <c r="AT101" s="192" t="s">
        <v>134</v>
      </c>
      <c r="AU101" s="192" t="s">
        <v>87</v>
      </c>
      <c r="AY101" s="20" t="s">
        <v>132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0" t="s">
        <v>85</v>
      </c>
      <c r="BK101" s="193">
        <f>ROUND(I101*H101,2)</f>
        <v>0</v>
      </c>
      <c r="BL101" s="20" t="s">
        <v>139</v>
      </c>
      <c r="BM101" s="192" t="s">
        <v>815</v>
      </c>
    </row>
    <row r="102" spans="1:65" s="2" customFormat="1" ht="19.5">
      <c r="A102" s="37"/>
      <c r="B102" s="38"/>
      <c r="C102" s="39"/>
      <c r="D102" s="194" t="s">
        <v>141</v>
      </c>
      <c r="E102" s="39"/>
      <c r="F102" s="195" t="s">
        <v>814</v>
      </c>
      <c r="G102" s="39"/>
      <c r="H102" s="39"/>
      <c r="I102" s="196"/>
      <c r="J102" s="39"/>
      <c r="K102" s="39"/>
      <c r="L102" s="42"/>
      <c r="M102" s="197"/>
      <c r="N102" s="198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141</v>
      </c>
      <c r="AU102" s="20" t="s">
        <v>87</v>
      </c>
    </row>
    <row r="103" spans="1:65" s="2" customFormat="1" ht="11.25">
      <c r="A103" s="37"/>
      <c r="B103" s="38"/>
      <c r="C103" s="39"/>
      <c r="D103" s="199" t="s">
        <v>143</v>
      </c>
      <c r="E103" s="39"/>
      <c r="F103" s="200" t="s">
        <v>816</v>
      </c>
      <c r="G103" s="39"/>
      <c r="H103" s="39"/>
      <c r="I103" s="196"/>
      <c r="J103" s="39"/>
      <c r="K103" s="39"/>
      <c r="L103" s="42"/>
      <c r="M103" s="197"/>
      <c r="N103" s="198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143</v>
      </c>
      <c r="AU103" s="20" t="s">
        <v>87</v>
      </c>
    </row>
    <row r="104" spans="1:65" s="13" customFormat="1" ht="11.25">
      <c r="B104" s="201"/>
      <c r="C104" s="202"/>
      <c r="D104" s="194" t="s">
        <v>145</v>
      </c>
      <c r="E104" s="203" t="s">
        <v>19</v>
      </c>
      <c r="F104" s="204" t="s">
        <v>817</v>
      </c>
      <c r="G104" s="202"/>
      <c r="H104" s="203" t="s">
        <v>19</v>
      </c>
      <c r="I104" s="205"/>
      <c r="J104" s="202"/>
      <c r="K104" s="202"/>
      <c r="L104" s="206"/>
      <c r="M104" s="207"/>
      <c r="N104" s="208"/>
      <c r="O104" s="208"/>
      <c r="P104" s="208"/>
      <c r="Q104" s="208"/>
      <c r="R104" s="208"/>
      <c r="S104" s="208"/>
      <c r="T104" s="209"/>
      <c r="AT104" s="210" t="s">
        <v>145</v>
      </c>
      <c r="AU104" s="210" t="s">
        <v>87</v>
      </c>
      <c r="AV104" s="13" t="s">
        <v>85</v>
      </c>
      <c r="AW104" s="13" t="s">
        <v>37</v>
      </c>
      <c r="AX104" s="13" t="s">
        <v>77</v>
      </c>
      <c r="AY104" s="210" t="s">
        <v>132</v>
      </c>
    </row>
    <row r="105" spans="1:65" s="13" customFormat="1" ht="22.5">
      <c r="B105" s="201"/>
      <c r="C105" s="202"/>
      <c r="D105" s="194" t="s">
        <v>145</v>
      </c>
      <c r="E105" s="203" t="s">
        <v>19</v>
      </c>
      <c r="F105" s="204" t="s">
        <v>818</v>
      </c>
      <c r="G105" s="202"/>
      <c r="H105" s="203" t="s">
        <v>19</v>
      </c>
      <c r="I105" s="205"/>
      <c r="J105" s="202"/>
      <c r="K105" s="202"/>
      <c r="L105" s="206"/>
      <c r="M105" s="207"/>
      <c r="N105" s="208"/>
      <c r="O105" s="208"/>
      <c r="P105" s="208"/>
      <c r="Q105" s="208"/>
      <c r="R105" s="208"/>
      <c r="S105" s="208"/>
      <c r="T105" s="209"/>
      <c r="AT105" s="210" t="s">
        <v>145</v>
      </c>
      <c r="AU105" s="210" t="s">
        <v>87</v>
      </c>
      <c r="AV105" s="13" t="s">
        <v>85</v>
      </c>
      <c r="AW105" s="13" t="s">
        <v>37</v>
      </c>
      <c r="AX105" s="13" t="s">
        <v>77</v>
      </c>
      <c r="AY105" s="210" t="s">
        <v>132</v>
      </c>
    </row>
    <row r="106" spans="1:65" s="14" customFormat="1" ht="11.25">
      <c r="B106" s="211"/>
      <c r="C106" s="212"/>
      <c r="D106" s="194" t="s">
        <v>145</v>
      </c>
      <c r="E106" s="213" t="s">
        <v>19</v>
      </c>
      <c r="F106" s="214" t="s">
        <v>193</v>
      </c>
      <c r="G106" s="212"/>
      <c r="H106" s="215">
        <v>6</v>
      </c>
      <c r="I106" s="216"/>
      <c r="J106" s="212"/>
      <c r="K106" s="212"/>
      <c r="L106" s="217"/>
      <c r="M106" s="218"/>
      <c r="N106" s="219"/>
      <c r="O106" s="219"/>
      <c r="P106" s="219"/>
      <c r="Q106" s="219"/>
      <c r="R106" s="219"/>
      <c r="S106" s="219"/>
      <c r="T106" s="220"/>
      <c r="AT106" s="221" t="s">
        <v>145</v>
      </c>
      <c r="AU106" s="221" t="s">
        <v>87</v>
      </c>
      <c r="AV106" s="14" t="s">
        <v>87</v>
      </c>
      <c r="AW106" s="14" t="s">
        <v>37</v>
      </c>
      <c r="AX106" s="14" t="s">
        <v>85</v>
      </c>
      <c r="AY106" s="221" t="s">
        <v>132</v>
      </c>
    </row>
    <row r="107" spans="1:65" s="2" customFormat="1" ht="24.2" customHeight="1">
      <c r="A107" s="37"/>
      <c r="B107" s="38"/>
      <c r="C107" s="244" t="s">
        <v>139</v>
      </c>
      <c r="D107" s="244" t="s">
        <v>264</v>
      </c>
      <c r="E107" s="245" t="s">
        <v>668</v>
      </c>
      <c r="F107" s="246" t="s">
        <v>669</v>
      </c>
      <c r="G107" s="247" t="s">
        <v>670</v>
      </c>
      <c r="H107" s="248">
        <v>3</v>
      </c>
      <c r="I107" s="249"/>
      <c r="J107" s="250">
        <f>ROUND(I107*H107,2)</f>
        <v>0</v>
      </c>
      <c r="K107" s="246" t="s">
        <v>587</v>
      </c>
      <c r="L107" s="251"/>
      <c r="M107" s="252" t="s">
        <v>19</v>
      </c>
      <c r="N107" s="253" t="s">
        <v>48</v>
      </c>
      <c r="O107" s="67"/>
      <c r="P107" s="190">
        <f>O107*H107</f>
        <v>0</v>
      </c>
      <c r="Q107" s="190">
        <v>1E-3</v>
      </c>
      <c r="R107" s="190">
        <f>Q107*H107</f>
        <v>3.0000000000000001E-3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209</v>
      </c>
      <c r="AT107" s="192" t="s">
        <v>264</v>
      </c>
      <c r="AU107" s="192" t="s">
        <v>87</v>
      </c>
      <c r="AY107" s="20" t="s">
        <v>132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85</v>
      </c>
      <c r="BK107" s="193">
        <f>ROUND(I107*H107,2)</f>
        <v>0</v>
      </c>
      <c r="BL107" s="20" t="s">
        <v>139</v>
      </c>
      <c r="BM107" s="192" t="s">
        <v>819</v>
      </c>
    </row>
    <row r="108" spans="1:65" s="2" customFormat="1" ht="19.5">
      <c r="A108" s="37"/>
      <c r="B108" s="38"/>
      <c r="C108" s="39"/>
      <c r="D108" s="194" t="s">
        <v>141</v>
      </c>
      <c r="E108" s="39"/>
      <c r="F108" s="195" t="s">
        <v>669</v>
      </c>
      <c r="G108" s="39"/>
      <c r="H108" s="39"/>
      <c r="I108" s="196"/>
      <c r="J108" s="39"/>
      <c r="K108" s="39"/>
      <c r="L108" s="42"/>
      <c r="M108" s="197"/>
      <c r="N108" s="19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141</v>
      </c>
      <c r="AU108" s="20" t="s">
        <v>87</v>
      </c>
    </row>
    <row r="109" spans="1:65" s="2" customFormat="1" ht="87.75">
      <c r="A109" s="37"/>
      <c r="B109" s="38"/>
      <c r="C109" s="39"/>
      <c r="D109" s="194" t="s">
        <v>305</v>
      </c>
      <c r="E109" s="39"/>
      <c r="F109" s="254" t="s">
        <v>672</v>
      </c>
      <c r="G109" s="39"/>
      <c r="H109" s="39"/>
      <c r="I109" s="196"/>
      <c r="J109" s="39"/>
      <c r="K109" s="39"/>
      <c r="L109" s="42"/>
      <c r="M109" s="197"/>
      <c r="N109" s="198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305</v>
      </c>
      <c r="AU109" s="20" t="s">
        <v>87</v>
      </c>
    </row>
    <row r="110" spans="1:65" s="13" customFormat="1" ht="22.5">
      <c r="B110" s="201"/>
      <c r="C110" s="202"/>
      <c r="D110" s="194" t="s">
        <v>145</v>
      </c>
      <c r="E110" s="203" t="s">
        <v>19</v>
      </c>
      <c r="F110" s="204" t="s">
        <v>664</v>
      </c>
      <c r="G110" s="202"/>
      <c r="H110" s="203" t="s">
        <v>19</v>
      </c>
      <c r="I110" s="205"/>
      <c r="J110" s="202"/>
      <c r="K110" s="202"/>
      <c r="L110" s="206"/>
      <c r="M110" s="207"/>
      <c r="N110" s="208"/>
      <c r="O110" s="208"/>
      <c r="P110" s="208"/>
      <c r="Q110" s="208"/>
      <c r="R110" s="208"/>
      <c r="S110" s="208"/>
      <c r="T110" s="209"/>
      <c r="AT110" s="210" t="s">
        <v>145</v>
      </c>
      <c r="AU110" s="210" t="s">
        <v>87</v>
      </c>
      <c r="AV110" s="13" t="s">
        <v>85</v>
      </c>
      <c r="AW110" s="13" t="s">
        <v>37</v>
      </c>
      <c r="AX110" s="13" t="s">
        <v>77</v>
      </c>
      <c r="AY110" s="210" t="s">
        <v>132</v>
      </c>
    </row>
    <row r="111" spans="1:65" s="13" customFormat="1" ht="11.25">
      <c r="B111" s="201"/>
      <c r="C111" s="202"/>
      <c r="D111" s="194" t="s">
        <v>145</v>
      </c>
      <c r="E111" s="203" t="s">
        <v>19</v>
      </c>
      <c r="F111" s="204" t="s">
        <v>673</v>
      </c>
      <c r="G111" s="202"/>
      <c r="H111" s="203" t="s">
        <v>19</v>
      </c>
      <c r="I111" s="205"/>
      <c r="J111" s="202"/>
      <c r="K111" s="202"/>
      <c r="L111" s="206"/>
      <c r="M111" s="207"/>
      <c r="N111" s="208"/>
      <c r="O111" s="208"/>
      <c r="P111" s="208"/>
      <c r="Q111" s="208"/>
      <c r="R111" s="208"/>
      <c r="S111" s="208"/>
      <c r="T111" s="209"/>
      <c r="AT111" s="210" t="s">
        <v>145</v>
      </c>
      <c r="AU111" s="210" t="s">
        <v>87</v>
      </c>
      <c r="AV111" s="13" t="s">
        <v>85</v>
      </c>
      <c r="AW111" s="13" t="s">
        <v>37</v>
      </c>
      <c r="AX111" s="13" t="s">
        <v>77</v>
      </c>
      <c r="AY111" s="210" t="s">
        <v>132</v>
      </c>
    </row>
    <row r="112" spans="1:65" s="13" customFormat="1" ht="11.25">
      <c r="B112" s="201"/>
      <c r="C112" s="202"/>
      <c r="D112" s="194" t="s">
        <v>145</v>
      </c>
      <c r="E112" s="203" t="s">
        <v>19</v>
      </c>
      <c r="F112" s="204" t="s">
        <v>674</v>
      </c>
      <c r="G112" s="202"/>
      <c r="H112" s="203" t="s">
        <v>19</v>
      </c>
      <c r="I112" s="205"/>
      <c r="J112" s="202"/>
      <c r="K112" s="202"/>
      <c r="L112" s="206"/>
      <c r="M112" s="207"/>
      <c r="N112" s="208"/>
      <c r="O112" s="208"/>
      <c r="P112" s="208"/>
      <c r="Q112" s="208"/>
      <c r="R112" s="208"/>
      <c r="S112" s="208"/>
      <c r="T112" s="209"/>
      <c r="AT112" s="210" t="s">
        <v>145</v>
      </c>
      <c r="AU112" s="210" t="s">
        <v>87</v>
      </c>
      <c r="AV112" s="13" t="s">
        <v>85</v>
      </c>
      <c r="AW112" s="13" t="s">
        <v>37</v>
      </c>
      <c r="AX112" s="13" t="s">
        <v>77</v>
      </c>
      <c r="AY112" s="210" t="s">
        <v>132</v>
      </c>
    </row>
    <row r="113" spans="1:65" s="14" customFormat="1" ht="11.25">
      <c r="B113" s="211"/>
      <c r="C113" s="212"/>
      <c r="D113" s="194" t="s">
        <v>145</v>
      </c>
      <c r="E113" s="213" t="s">
        <v>19</v>
      </c>
      <c r="F113" s="214" t="s">
        <v>584</v>
      </c>
      <c r="G113" s="212"/>
      <c r="H113" s="215">
        <v>3</v>
      </c>
      <c r="I113" s="216"/>
      <c r="J113" s="212"/>
      <c r="K113" s="212"/>
      <c r="L113" s="217"/>
      <c r="M113" s="218"/>
      <c r="N113" s="219"/>
      <c r="O113" s="219"/>
      <c r="P113" s="219"/>
      <c r="Q113" s="219"/>
      <c r="R113" s="219"/>
      <c r="S113" s="219"/>
      <c r="T113" s="220"/>
      <c r="AT113" s="221" t="s">
        <v>145</v>
      </c>
      <c r="AU113" s="221" t="s">
        <v>87</v>
      </c>
      <c r="AV113" s="14" t="s">
        <v>87</v>
      </c>
      <c r="AW113" s="14" t="s">
        <v>37</v>
      </c>
      <c r="AX113" s="14" t="s">
        <v>85</v>
      </c>
      <c r="AY113" s="221" t="s">
        <v>132</v>
      </c>
    </row>
    <row r="114" spans="1:65" s="2" customFormat="1" ht="16.5" customHeight="1">
      <c r="A114" s="37"/>
      <c r="B114" s="38"/>
      <c r="C114" s="181" t="s">
        <v>185</v>
      </c>
      <c r="D114" s="181" t="s">
        <v>134</v>
      </c>
      <c r="E114" s="182" t="s">
        <v>820</v>
      </c>
      <c r="F114" s="183" t="s">
        <v>821</v>
      </c>
      <c r="G114" s="184" t="s">
        <v>396</v>
      </c>
      <c r="H114" s="185">
        <v>12</v>
      </c>
      <c r="I114" s="186"/>
      <c r="J114" s="187">
        <f>ROUND(I114*H114,2)</f>
        <v>0</v>
      </c>
      <c r="K114" s="183" t="s">
        <v>319</v>
      </c>
      <c r="L114" s="42"/>
      <c r="M114" s="188" t="s">
        <v>19</v>
      </c>
      <c r="N114" s="189" t="s">
        <v>48</v>
      </c>
      <c r="O114" s="67"/>
      <c r="P114" s="190">
        <f>O114*H114</f>
        <v>0</v>
      </c>
      <c r="Q114" s="190">
        <v>0</v>
      </c>
      <c r="R114" s="190">
        <f>Q114*H114</f>
        <v>0</v>
      </c>
      <c r="S114" s="190">
        <v>0</v>
      </c>
      <c r="T114" s="191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92" t="s">
        <v>139</v>
      </c>
      <c r="AT114" s="192" t="s">
        <v>134</v>
      </c>
      <c r="AU114" s="192" t="s">
        <v>87</v>
      </c>
      <c r="AY114" s="20" t="s">
        <v>132</v>
      </c>
      <c r="BE114" s="193">
        <f>IF(N114="základní",J114,0)</f>
        <v>0</v>
      </c>
      <c r="BF114" s="193">
        <f>IF(N114="snížená",J114,0)</f>
        <v>0</v>
      </c>
      <c r="BG114" s="193">
        <f>IF(N114="zákl. přenesená",J114,0)</f>
        <v>0</v>
      </c>
      <c r="BH114" s="193">
        <f>IF(N114="sníž. přenesená",J114,0)</f>
        <v>0</v>
      </c>
      <c r="BI114" s="193">
        <f>IF(N114="nulová",J114,0)</f>
        <v>0</v>
      </c>
      <c r="BJ114" s="20" t="s">
        <v>85</v>
      </c>
      <c r="BK114" s="193">
        <f>ROUND(I114*H114,2)</f>
        <v>0</v>
      </c>
      <c r="BL114" s="20" t="s">
        <v>139</v>
      </c>
      <c r="BM114" s="192" t="s">
        <v>822</v>
      </c>
    </row>
    <row r="115" spans="1:65" s="2" customFormat="1" ht="11.25">
      <c r="A115" s="37"/>
      <c r="B115" s="38"/>
      <c r="C115" s="39"/>
      <c r="D115" s="194" t="s">
        <v>141</v>
      </c>
      <c r="E115" s="39"/>
      <c r="F115" s="195" t="s">
        <v>821</v>
      </c>
      <c r="G115" s="39"/>
      <c r="H115" s="39"/>
      <c r="I115" s="196"/>
      <c r="J115" s="39"/>
      <c r="K115" s="39"/>
      <c r="L115" s="42"/>
      <c r="M115" s="197"/>
      <c r="N115" s="198"/>
      <c r="O115" s="67"/>
      <c r="P115" s="67"/>
      <c r="Q115" s="67"/>
      <c r="R115" s="67"/>
      <c r="S115" s="67"/>
      <c r="T115" s="68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20" t="s">
        <v>141</v>
      </c>
      <c r="AU115" s="20" t="s">
        <v>87</v>
      </c>
    </row>
    <row r="116" spans="1:65" s="13" customFormat="1" ht="11.25">
      <c r="B116" s="201"/>
      <c r="C116" s="202"/>
      <c r="D116" s="194" t="s">
        <v>145</v>
      </c>
      <c r="E116" s="203" t="s">
        <v>19</v>
      </c>
      <c r="F116" s="204" t="s">
        <v>823</v>
      </c>
      <c r="G116" s="202"/>
      <c r="H116" s="203" t="s">
        <v>19</v>
      </c>
      <c r="I116" s="205"/>
      <c r="J116" s="202"/>
      <c r="K116" s="202"/>
      <c r="L116" s="206"/>
      <c r="M116" s="207"/>
      <c r="N116" s="208"/>
      <c r="O116" s="208"/>
      <c r="P116" s="208"/>
      <c r="Q116" s="208"/>
      <c r="R116" s="208"/>
      <c r="S116" s="208"/>
      <c r="T116" s="209"/>
      <c r="AT116" s="210" t="s">
        <v>145</v>
      </c>
      <c r="AU116" s="210" t="s">
        <v>87</v>
      </c>
      <c r="AV116" s="13" t="s">
        <v>85</v>
      </c>
      <c r="AW116" s="13" t="s">
        <v>37</v>
      </c>
      <c r="AX116" s="13" t="s">
        <v>77</v>
      </c>
      <c r="AY116" s="210" t="s">
        <v>132</v>
      </c>
    </row>
    <row r="117" spans="1:65" s="14" customFormat="1" ht="11.25">
      <c r="B117" s="211"/>
      <c r="C117" s="212"/>
      <c r="D117" s="194" t="s">
        <v>145</v>
      </c>
      <c r="E117" s="213" t="s">
        <v>19</v>
      </c>
      <c r="F117" s="214" t="s">
        <v>824</v>
      </c>
      <c r="G117" s="212"/>
      <c r="H117" s="215">
        <v>12</v>
      </c>
      <c r="I117" s="216"/>
      <c r="J117" s="212"/>
      <c r="K117" s="212"/>
      <c r="L117" s="217"/>
      <c r="M117" s="218"/>
      <c r="N117" s="219"/>
      <c r="O117" s="219"/>
      <c r="P117" s="219"/>
      <c r="Q117" s="219"/>
      <c r="R117" s="219"/>
      <c r="S117" s="219"/>
      <c r="T117" s="220"/>
      <c r="AT117" s="221" t="s">
        <v>145</v>
      </c>
      <c r="AU117" s="221" t="s">
        <v>87</v>
      </c>
      <c r="AV117" s="14" t="s">
        <v>87</v>
      </c>
      <c r="AW117" s="14" t="s">
        <v>37</v>
      </c>
      <c r="AX117" s="14" t="s">
        <v>85</v>
      </c>
      <c r="AY117" s="221" t="s">
        <v>132</v>
      </c>
    </row>
    <row r="118" spans="1:65" s="2" customFormat="1" ht="16.5" customHeight="1">
      <c r="A118" s="37"/>
      <c r="B118" s="38"/>
      <c r="C118" s="181" t="s">
        <v>193</v>
      </c>
      <c r="D118" s="181" t="s">
        <v>134</v>
      </c>
      <c r="E118" s="182" t="s">
        <v>825</v>
      </c>
      <c r="F118" s="183" t="s">
        <v>826</v>
      </c>
      <c r="G118" s="184" t="s">
        <v>396</v>
      </c>
      <c r="H118" s="185">
        <v>30</v>
      </c>
      <c r="I118" s="186"/>
      <c r="J118" s="187">
        <f>ROUND(I118*H118,2)</f>
        <v>0</v>
      </c>
      <c r="K118" s="183" t="s">
        <v>319</v>
      </c>
      <c r="L118" s="42"/>
      <c r="M118" s="188" t="s">
        <v>19</v>
      </c>
      <c r="N118" s="189" t="s">
        <v>48</v>
      </c>
      <c r="O118" s="67"/>
      <c r="P118" s="190">
        <f>O118*H118</f>
        <v>0</v>
      </c>
      <c r="Q118" s="190">
        <v>2.0000000000000002E-5</v>
      </c>
      <c r="R118" s="190">
        <f>Q118*H118</f>
        <v>6.0000000000000006E-4</v>
      </c>
      <c r="S118" s="190">
        <v>0</v>
      </c>
      <c r="T118" s="191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92" t="s">
        <v>139</v>
      </c>
      <c r="AT118" s="192" t="s">
        <v>134</v>
      </c>
      <c r="AU118" s="192" t="s">
        <v>87</v>
      </c>
      <c r="AY118" s="20" t="s">
        <v>132</v>
      </c>
      <c r="BE118" s="193">
        <f>IF(N118="základní",J118,0)</f>
        <v>0</v>
      </c>
      <c r="BF118" s="193">
        <f>IF(N118="snížená",J118,0)</f>
        <v>0</v>
      </c>
      <c r="BG118" s="193">
        <f>IF(N118="zákl. přenesená",J118,0)</f>
        <v>0</v>
      </c>
      <c r="BH118" s="193">
        <f>IF(N118="sníž. přenesená",J118,0)</f>
        <v>0</v>
      </c>
      <c r="BI118" s="193">
        <f>IF(N118="nulová",J118,0)</f>
        <v>0</v>
      </c>
      <c r="BJ118" s="20" t="s">
        <v>85</v>
      </c>
      <c r="BK118" s="193">
        <f>ROUND(I118*H118,2)</f>
        <v>0</v>
      </c>
      <c r="BL118" s="20" t="s">
        <v>139</v>
      </c>
      <c r="BM118" s="192" t="s">
        <v>827</v>
      </c>
    </row>
    <row r="119" spans="1:65" s="2" customFormat="1" ht="11.25">
      <c r="A119" s="37"/>
      <c r="B119" s="38"/>
      <c r="C119" s="39"/>
      <c r="D119" s="194" t="s">
        <v>141</v>
      </c>
      <c r="E119" s="39"/>
      <c r="F119" s="195" t="s">
        <v>826</v>
      </c>
      <c r="G119" s="39"/>
      <c r="H119" s="39"/>
      <c r="I119" s="196"/>
      <c r="J119" s="39"/>
      <c r="K119" s="39"/>
      <c r="L119" s="42"/>
      <c r="M119" s="197"/>
      <c r="N119" s="198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141</v>
      </c>
      <c r="AU119" s="20" t="s">
        <v>87</v>
      </c>
    </row>
    <row r="120" spans="1:65" s="13" customFormat="1" ht="11.25">
      <c r="B120" s="201"/>
      <c r="C120" s="202"/>
      <c r="D120" s="194" t="s">
        <v>145</v>
      </c>
      <c r="E120" s="203" t="s">
        <v>19</v>
      </c>
      <c r="F120" s="204" t="s">
        <v>828</v>
      </c>
      <c r="G120" s="202"/>
      <c r="H120" s="203" t="s">
        <v>19</v>
      </c>
      <c r="I120" s="205"/>
      <c r="J120" s="202"/>
      <c r="K120" s="202"/>
      <c r="L120" s="206"/>
      <c r="M120" s="207"/>
      <c r="N120" s="208"/>
      <c r="O120" s="208"/>
      <c r="P120" s="208"/>
      <c r="Q120" s="208"/>
      <c r="R120" s="208"/>
      <c r="S120" s="208"/>
      <c r="T120" s="209"/>
      <c r="AT120" s="210" t="s">
        <v>145</v>
      </c>
      <c r="AU120" s="210" t="s">
        <v>87</v>
      </c>
      <c r="AV120" s="13" t="s">
        <v>85</v>
      </c>
      <c r="AW120" s="13" t="s">
        <v>37</v>
      </c>
      <c r="AX120" s="13" t="s">
        <v>77</v>
      </c>
      <c r="AY120" s="210" t="s">
        <v>132</v>
      </c>
    </row>
    <row r="121" spans="1:65" s="14" customFormat="1" ht="11.25">
      <c r="B121" s="211"/>
      <c r="C121" s="212"/>
      <c r="D121" s="194" t="s">
        <v>145</v>
      </c>
      <c r="E121" s="213" t="s">
        <v>19</v>
      </c>
      <c r="F121" s="214" t="s">
        <v>812</v>
      </c>
      <c r="G121" s="212"/>
      <c r="H121" s="215">
        <v>30</v>
      </c>
      <c r="I121" s="216"/>
      <c r="J121" s="212"/>
      <c r="K121" s="212"/>
      <c r="L121" s="217"/>
      <c r="M121" s="218"/>
      <c r="N121" s="219"/>
      <c r="O121" s="219"/>
      <c r="P121" s="219"/>
      <c r="Q121" s="219"/>
      <c r="R121" s="219"/>
      <c r="S121" s="219"/>
      <c r="T121" s="220"/>
      <c r="AT121" s="221" t="s">
        <v>145</v>
      </c>
      <c r="AU121" s="221" t="s">
        <v>87</v>
      </c>
      <c r="AV121" s="14" t="s">
        <v>87</v>
      </c>
      <c r="AW121" s="14" t="s">
        <v>37</v>
      </c>
      <c r="AX121" s="14" t="s">
        <v>85</v>
      </c>
      <c r="AY121" s="221" t="s">
        <v>132</v>
      </c>
    </row>
    <row r="122" spans="1:65" s="2" customFormat="1" ht="16.5" customHeight="1">
      <c r="A122" s="37"/>
      <c r="B122" s="38"/>
      <c r="C122" s="181" t="s">
        <v>198</v>
      </c>
      <c r="D122" s="181" t="s">
        <v>134</v>
      </c>
      <c r="E122" s="182" t="s">
        <v>690</v>
      </c>
      <c r="F122" s="183" t="s">
        <v>691</v>
      </c>
      <c r="G122" s="184" t="s">
        <v>179</v>
      </c>
      <c r="H122" s="185">
        <v>54</v>
      </c>
      <c r="I122" s="186"/>
      <c r="J122" s="187">
        <f>ROUND(I122*H122,2)</f>
        <v>0</v>
      </c>
      <c r="K122" s="183" t="s">
        <v>138</v>
      </c>
      <c r="L122" s="42"/>
      <c r="M122" s="188" t="s">
        <v>19</v>
      </c>
      <c r="N122" s="189" t="s">
        <v>48</v>
      </c>
      <c r="O122" s="67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139</v>
      </c>
      <c r="AT122" s="192" t="s">
        <v>134</v>
      </c>
      <c r="AU122" s="192" t="s">
        <v>87</v>
      </c>
      <c r="AY122" s="20" t="s">
        <v>132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20" t="s">
        <v>85</v>
      </c>
      <c r="BK122" s="193">
        <f>ROUND(I122*H122,2)</f>
        <v>0</v>
      </c>
      <c r="BL122" s="20" t="s">
        <v>139</v>
      </c>
      <c r="BM122" s="192" t="s">
        <v>829</v>
      </c>
    </row>
    <row r="123" spans="1:65" s="2" customFormat="1" ht="11.25">
      <c r="A123" s="37"/>
      <c r="B123" s="38"/>
      <c r="C123" s="39"/>
      <c r="D123" s="194" t="s">
        <v>141</v>
      </c>
      <c r="E123" s="39"/>
      <c r="F123" s="195" t="s">
        <v>693</v>
      </c>
      <c r="G123" s="39"/>
      <c r="H123" s="39"/>
      <c r="I123" s="196"/>
      <c r="J123" s="39"/>
      <c r="K123" s="39"/>
      <c r="L123" s="42"/>
      <c r="M123" s="197"/>
      <c r="N123" s="198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141</v>
      </c>
      <c r="AU123" s="20" t="s">
        <v>87</v>
      </c>
    </row>
    <row r="124" spans="1:65" s="2" customFormat="1" ht="11.25">
      <c r="A124" s="37"/>
      <c r="B124" s="38"/>
      <c r="C124" s="39"/>
      <c r="D124" s="199" t="s">
        <v>143</v>
      </c>
      <c r="E124" s="39"/>
      <c r="F124" s="200" t="s">
        <v>694</v>
      </c>
      <c r="G124" s="39"/>
      <c r="H124" s="39"/>
      <c r="I124" s="196"/>
      <c r="J124" s="39"/>
      <c r="K124" s="39"/>
      <c r="L124" s="42"/>
      <c r="M124" s="197"/>
      <c r="N124" s="198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143</v>
      </c>
      <c r="AU124" s="20" t="s">
        <v>87</v>
      </c>
    </row>
    <row r="125" spans="1:65" s="13" customFormat="1" ht="22.5">
      <c r="B125" s="201"/>
      <c r="C125" s="202"/>
      <c r="D125" s="194" t="s">
        <v>145</v>
      </c>
      <c r="E125" s="203" t="s">
        <v>19</v>
      </c>
      <c r="F125" s="204" t="s">
        <v>830</v>
      </c>
      <c r="G125" s="202"/>
      <c r="H125" s="203" t="s">
        <v>19</v>
      </c>
      <c r="I125" s="205"/>
      <c r="J125" s="202"/>
      <c r="K125" s="202"/>
      <c r="L125" s="206"/>
      <c r="M125" s="207"/>
      <c r="N125" s="208"/>
      <c r="O125" s="208"/>
      <c r="P125" s="208"/>
      <c r="Q125" s="208"/>
      <c r="R125" s="208"/>
      <c r="S125" s="208"/>
      <c r="T125" s="209"/>
      <c r="AT125" s="210" t="s">
        <v>145</v>
      </c>
      <c r="AU125" s="210" t="s">
        <v>87</v>
      </c>
      <c r="AV125" s="13" t="s">
        <v>85</v>
      </c>
      <c r="AW125" s="13" t="s">
        <v>37</v>
      </c>
      <c r="AX125" s="13" t="s">
        <v>77</v>
      </c>
      <c r="AY125" s="210" t="s">
        <v>132</v>
      </c>
    </row>
    <row r="126" spans="1:65" s="13" customFormat="1" ht="11.25">
      <c r="B126" s="201"/>
      <c r="C126" s="202"/>
      <c r="D126" s="194" t="s">
        <v>145</v>
      </c>
      <c r="E126" s="203" t="s">
        <v>19</v>
      </c>
      <c r="F126" s="204" t="s">
        <v>697</v>
      </c>
      <c r="G126" s="202"/>
      <c r="H126" s="203" t="s">
        <v>19</v>
      </c>
      <c r="I126" s="205"/>
      <c r="J126" s="202"/>
      <c r="K126" s="202"/>
      <c r="L126" s="206"/>
      <c r="M126" s="207"/>
      <c r="N126" s="208"/>
      <c r="O126" s="208"/>
      <c r="P126" s="208"/>
      <c r="Q126" s="208"/>
      <c r="R126" s="208"/>
      <c r="S126" s="208"/>
      <c r="T126" s="209"/>
      <c r="AT126" s="210" t="s">
        <v>145</v>
      </c>
      <c r="AU126" s="210" t="s">
        <v>87</v>
      </c>
      <c r="AV126" s="13" t="s">
        <v>85</v>
      </c>
      <c r="AW126" s="13" t="s">
        <v>37</v>
      </c>
      <c r="AX126" s="13" t="s">
        <v>77</v>
      </c>
      <c r="AY126" s="210" t="s">
        <v>132</v>
      </c>
    </row>
    <row r="127" spans="1:65" s="13" customFormat="1" ht="11.25">
      <c r="B127" s="201"/>
      <c r="C127" s="202"/>
      <c r="D127" s="194" t="s">
        <v>145</v>
      </c>
      <c r="E127" s="203" t="s">
        <v>19</v>
      </c>
      <c r="F127" s="204" t="s">
        <v>831</v>
      </c>
      <c r="G127" s="202"/>
      <c r="H127" s="203" t="s">
        <v>19</v>
      </c>
      <c r="I127" s="205"/>
      <c r="J127" s="202"/>
      <c r="K127" s="202"/>
      <c r="L127" s="206"/>
      <c r="M127" s="207"/>
      <c r="N127" s="208"/>
      <c r="O127" s="208"/>
      <c r="P127" s="208"/>
      <c r="Q127" s="208"/>
      <c r="R127" s="208"/>
      <c r="S127" s="208"/>
      <c r="T127" s="209"/>
      <c r="AT127" s="210" t="s">
        <v>145</v>
      </c>
      <c r="AU127" s="210" t="s">
        <v>87</v>
      </c>
      <c r="AV127" s="13" t="s">
        <v>85</v>
      </c>
      <c r="AW127" s="13" t="s">
        <v>37</v>
      </c>
      <c r="AX127" s="13" t="s">
        <v>77</v>
      </c>
      <c r="AY127" s="210" t="s">
        <v>132</v>
      </c>
    </row>
    <row r="128" spans="1:65" s="14" customFormat="1" ht="11.25">
      <c r="B128" s="211"/>
      <c r="C128" s="212"/>
      <c r="D128" s="194" t="s">
        <v>145</v>
      </c>
      <c r="E128" s="213" t="s">
        <v>19</v>
      </c>
      <c r="F128" s="214" t="s">
        <v>832</v>
      </c>
      <c r="G128" s="212"/>
      <c r="H128" s="215">
        <v>54</v>
      </c>
      <c r="I128" s="216"/>
      <c r="J128" s="212"/>
      <c r="K128" s="212"/>
      <c r="L128" s="217"/>
      <c r="M128" s="218"/>
      <c r="N128" s="219"/>
      <c r="O128" s="219"/>
      <c r="P128" s="219"/>
      <c r="Q128" s="219"/>
      <c r="R128" s="219"/>
      <c r="S128" s="219"/>
      <c r="T128" s="220"/>
      <c r="AT128" s="221" t="s">
        <v>145</v>
      </c>
      <c r="AU128" s="221" t="s">
        <v>87</v>
      </c>
      <c r="AV128" s="14" t="s">
        <v>87</v>
      </c>
      <c r="AW128" s="14" t="s">
        <v>37</v>
      </c>
      <c r="AX128" s="14" t="s">
        <v>85</v>
      </c>
      <c r="AY128" s="221" t="s">
        <v>132</v>
      </c>
    </row>
    <row r="129" spans="1:65" s="2" customFormat="1" ht="21.75" customHeight="1">
      <c r="A129" s="37"/>
      <c r="B129" s="38"/>
      <c r="C129" s="181" t="s">
        <v>209</v>
      </c>
      <c r="D129" s="181" t="s">
        <v>134</v>
      </c>
      <c r="E129" s="182" t="s">
        <v>699</v>
      </c>
      <c r="F129" s="183" t="s">
        <v>700</v>
      </c>
      <c r="G129" s="184" t="s">
        <v>179</v>
      </c>
      <c r="H129" s="185">
        <v>54</v>
      </c>
      <c r="I129" s="186"/>
      <c r="J129" s="187">
        <f>ROUND(I129*H129,2)</f>
        <v>0</v>
      </c>
      <c r="K129" s="183" t="s">
        <v>138</v>
      </c>
      <c r="L129" s="42"/>
      <c r="M129" s="188" t="s">
        <v>19</v>
      </c>
      <c r="N129" s="189" t="s">
        <v>48</v>
      </c>
      <c r="O129" s="67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139</v>
      </c>
      <c r="AT129" s="192" t="s">
        <v>134</v>
      </c>
      <c r="AU129" s="192" t="s">
        <v>87</v>
      </c>
      <c r="AY129" s="20" t="s">
        <v>132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20" t="s">
        <v>85</v>
      </c>
      <c r="BK129" s="193">
        <f>ROUND(I129*H129,2)</f>
        <v>0</v>
      </c>
      <c r="BL129" s="20" t="s">
        <v>139</v>
      </c>
      <c r="BM129" s="192" t="s">
        <v>833</v>
      </c>
    </row>
    <row r="130" spans="1:65" s="2" customFormat="1" ht="11.25">
      <c r="A130" s="37"/>
      <c r="B130" s="38"/>
      <c r="C130" s="39"/>
      <c r="D130" s="194" t="s">
        <v>141</v>
      </c>
      <c r="E130" s="39"/>
      <c r="F130" s="195" t="s">
        <v>702</v>
      </c>
      <c r="G130" s="39"/>
      <c r="H130" s="39"/>
      <c r="I130" s="196"/>
      <c r="J130" s="39"/>
      <c r="K130" s="39"/>
      <c r="L130" s="42"/>
      <c r="M130" s="197"/>
      <c r="N130" s="198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141</v>
      </c>
      <c r="AU130" s="20" t="s">
        <v>87</v>
      </c>
    </row>
    <row r="131" spans="1:65" s="2" customFormat="1" ht="11.25">
      <c r="A131" s="37"/>
      <c r="B131" s="38"/>
      <c r="C131" s="39"/>
      <c r="D131" s="199" t="s">
        <v>143</v>
      </c>
      <c r="E131" s="39"/>
      <c r="F131" s="200" t="s">
        <v>703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143</v>
      </c>
      <c r="AU131" s="20" t="s">
        <v>87</v>
      </c>
    </row>
    <row r="132" spans="1:65" s="2" customFormat="1" ht="29.25">
      <c r="A132" s="37"/>
      <c r="B132" s="38"/>
      <c r="C132" s="39"/>
      <c r="D132" s="194" t="s">
        <v>305</v>
      </c>
      <c r="E132" s="39"/>
      <c r="F132" s="254" t="s">
        <v>834</v>
      </c>
      <c r="G132" s="39"/>
      <c r="H132" s="39"/>
      <c r="I132" s="196"/>
      <c r="J132" s="39"/>
      <c r="K132" s="39"/>
      <c r="L132" s="42"/>
      <c r="M132" s="197"/>
      <c r="N132" s="198"/>
      <c r="O132" s="67"/>
      <c r="P132" s="67"/>
      <c r="Q132" s="67"/>
      <c r="R132" s="67"/>
      <c r="S132" s="67"/>
      <c r="T132" s="68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20" t="s">
        <v>305</v>
      </c>
      <c r="AU132" s="20" t="s">
        <v>87</v>
      </c>
    </row>
    <row r="133" spans="1:65" s="13" customFormat="1" ht="22.5">
      <c r="B133" s="201"/>
      <c r="C133" s="202"/>
      <c r="D133" s="194" t="s">
        <v>145</v>
      </c>
      <c r="E133" s="203" t="s">
        <v>19</v>
      </c>
      <c r="F133" s="204" t="s">
        <v>830</v>
      </c>
      <c r="G133" s="202"/>
      <c r="H133" s="203" t="s">
        <v>19</v>
      </c>
      <c r="I133" s="205"/>
      <c r="J133" s="202"/>
      <c r="K133" s="202"/>
      <c r="L133" s="206"/>
      <c r="M133" s="207"/>
      <c r="N133" s="208"/>
      <c r="O133" s="208"/>
      <c r="P133" s="208"/>
      <c r="Q133" s="208"/>
      <c r="R133" s="208"/>
      <c r="S133" s="208"/>
      <c r="T133" s="209"/>
      <c r="AT133" s="210" t="s">
        <v>145</v>
      </c>
      <c r="AU133" s="210" t="s">
        <v>87</v>
      </c>
      <c r="AV133" s="13" t="s">
        <v>85</v>
      </c>
      <c r="AW133" s="13" t="s">
        <v>37</v>
      </c>
      <c r="AX133" s="13" t="s">
        <v>77</v>
      </c>
      <c r="AY133" s="210" t="s">
        <v>132</v>
      </c>
    </row>
    <row r="134" spans="1:65" s="13" customFormat="1" ht="11.25">
      <c r="B134" s="201"/>
      <c r="C134" s="202"/>
      <c r="D134" s="194" t="s">
        <v>145</v>
      </c>
      <c r="E134" s="203" t="s">
        <v>19</v>
      </c>
      <c r="F134" s="204" t="s">
        <v>697</v>
      </c>
      <c r="G134" s="202"/>
      <c r="H134" s="203" t="s">
        <v>19</v>
      </c>
      <c r="I134" s="205"/>
      <c r="J134" s="202"/>
      <c r="K134" s="202"/>
      <c r="L134" s="206"/>
      <c r="M134" s="207"/>
      <c r="N134" s="208"/>
      <c r="O134" s="208"/>
      <c r="P134" s="208"/>
      <c r="Q134" s="208"/>
      <c r="R134" s="208"/>
      <c r="S134" s="208"/>
      <c r="T134" s="209"/>
      <c r="AT134" s="210" t="s">
        <v>145</v>
      </c>
      <c r="AU134" s="210" t="s">
        <v>87</v>
      </c>
      <c r="AV134" s="13" t="s">
        <v>85</v>
      </c>
      <c r="AW134" s="13" t="s">
        <v>37</v>
      </c>
      <c r="AX134" s="13" t="s">
        <v>77</v>
      </c>
      <c r="AY134" s="210" t="s">
        <v>132</v>
      </c>
    </row>
    <row r="135" spans="1:65" s="13" customFormat="1" ht="11.25">
      <c r="B135" s="201"/>
      <c r="C135" s="202"/>
      <c r="D135" s="194" t="s">
        <v>145</v>
      </c>
      <c r="E135" s="203" t="s">
        <v>19</v>
      </c>
      <c r="F135" s="204" t="s">
        <v>831</v>
      </c>
      <c r="G135" s="202"/>
      <c r="H135" s="203" t="s">
        <v>19</v>
      </c>
      <c r="I135" s="205"/>
      <c r="J135" s="202"/>
      <c r="K135" s="202"/>
      <c r="L135" s="206"/>
      <c r="M135" s="207"/>
      <c r="N135" s="208"/>
      <c r="O135" s="208"/>
      <c r="P135" s="208"/>
      <c r="Q135" s="208"/>
      <c r="R135" s="208"/>
      <c r="S135" s="208"/>
      <c r="T135" s="209"/>
      <c r="AT135" s="210" t="s">
        <v>145</v>
      </c>
      <c r="AU135" s="210" t="s">
        <v>87</v>
      </c>
      <c r="AV135" s="13" t="s">
        <v>85</v>
      </c>
      <c r="AW135" s="13" t="s">
        <v>37</v>
      </c>
      <c r="AX135" s="13" t="s">
        <v>77</v>
      </c>
      <c r="AY135" s="210" t="s">
        <v>132</v>
      </c>
    </row>
    <row r="136" spans="1:65" s="14" customFormat="1" ht="11.25">
      <c r="B136" s="211"/>
      <c r="C136" s="212"/>
      <c r="D136" s="194" t="s">
        <v>145</v>
      </c>
      <c r="E136" s="213" t="s">
        <v>19</v>
      </c>
      <c r="F136" s="214" t="s">
        <v>832</v>
      </c>
      <c r="G136" s="212"/>
      <c r="H136" s="215">
        <v>54</v>
      </c>
      <c r="I136" s="216"/>
      <c r="J136" s="212"/>
      <c r="K136" s="212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145</v>
      </c>
      <c r="AU136" s="221" t="s">
        <v>87</v>
      </c>
      <c r="AV136" s="14" t="s">
        <v>87</v>
      </c>
      <c r="AW136" s="14" t="s">
        <v>37</v>
      </c>
      <c r="AX136" s="14" t="s">
        <v>85</v>
      </c>
      <c r="AY136" s="221" t="s">
        <v>132</v>
      </c>
    </row>
    <row r="137" spans="1:65" s="2" customFormat="1" ht="24.2" customHeight="1">
      <c r="A137" s="37"/>
      <c r="B137" s="38"/>
      <c r="C137" s="181" t="s">
        <v>218</v>
      </c>
      <c r="D137" s="181" t="s">
        <v>134</v>
      </c>
      <c r="E137" s="182" t="s">
        <v>835</v>
      </c>
      <c r="F137" s="183" t="s">
        <v>836</v>
      </c>
      <c r="G137" s="184" t="s">
        <v>179</v>
      </c>
      <c r="H137" s="185">
        <v>216</v>
      </c>
      <c r="I137" s="186"/>
      <c r="J137" s="187">
        <f>ROUND(I137*H137,2)</f>
        <v>0</v>
      </c>
      <c r="K137" s="183" t="s">
        <v>138</v>
      </c>
      <c r="L137" s="42"/>
      <c r="M137" s="188" t="s">
        <v>19</v>
      </c>
      <c r="N137" s="189" t="s">
        <v>48</v>
      </c>
      <c r="O137" s="67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139</v>
      </c>
      <c r="AT137" s="192" t="s">
        <v>134</v>
      </c>
      <c r="AU137" s="192" t="s">
        <v>87</v>
      </c>
      <c r="AY137" s="20" t="s">
        <v>132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20" t="s">
        <v>85</v>
      </c>
      <c r="BK137" s="193">
        <f>ROUND(I137*H137,2)</f>
        <v>0</v>
      </c>
      <c r="BL137" s="20" t="s">
        <v>139</v>
      </c>
      <c r="BM137" s="192" t="s">
        <v>837</v>
      </c>
    </row>
    <row r="138" spans="1:65" s="2" customFormat="1" ht="19.5">
      <c r="A138" s="37"/>
      <c r="B138" s="38"/>
      <c r="C138" s="39"/>
      <c r="D138" s="194" t="s">
        <v>141</v>
      </c>
      <c r="E138" s="39"/>
      <c r="F138" s="195" t="s">
        <v>838</v>
      </c>
      <c r="G138" s="39"/>
      <c r="H138" s="39"/>
      <c r="I138" s="196"/>
      <c r="J138" s="39"/>
      <c r="K138" s="39"/>
      <c r="L138" s="42"/>
      <c r="M138" s="197"/>
      <c r="N138" s="198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141</v>
      </c>
      <c r="AU138" s="20" t="s">
        <v>87</v>
      </c>
    </row>
    <row r="139" spans="1:65" s="2" customFormat="1" ht="11.25">
      <c r="A139" s="37"/>
      <c r="B139" s="38"/>
      <c r="C139" s="39"/>
      <c r="D139" s="199" t="s">
        <v>143</v>
      </c>
      <c r="E139" s="39"/>
      <c r="F139" s="200" t="s">
        <v>839</v>
      </c>
      <c r="G139" s="39"/>
      <c r="H139" s="39"/>
      <c r="I139" s="196"/>
      <c r="J139" s="39"/>
      <c r="K139" s="39"/>
      <c r="L139" s="42"/>
      <c r="M139" s="197"/>
      <c r="N139" s="198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143</v>
      </c>
      <c r="AU139" s="20" t="s">
        <v>87</v>
      </c>
    </row>
    <row r="140" spans="1:65" s="2" customFormat="1" ht="29.25">
      <c r="A140" s="37"/>
      <c r="B140" s="38"/>
      <c r="C140" s="39"/>
      <c r="D140" s="194" t="s">
        <v>305</v>
      </c>
      <c r="E140" s="39"/>
      <c r="F140" s="254" t="s">
        <v>834</v>
      </c>
      <c r="G140" s="39"/>
      <c r="H140" s="39"/>
      <c r="I140" s="196"/>
      <c r="J140" s="39"/>
      <c r="K140" s="39"/>
      <c r="L140" s="42"/>
      <c r="M140" s="197"/>
      <c r="N140" s="198"/>
      <c r="O140" s="67"/>
      <c r="P140" s="67"/>
      <c r="Q140" s="67"/>
      <c r="R140" s="67"/>
      <c r="S140" s="67"/>
      <c r="T140" s="68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20" t="s">
        <v>305</v>
      </c>
      <c r="AU140" s="20" t="s">
        <v>87</v>
      </c>
    </row>
    <row r="141" spans="1:65" s="13" customFormat="1" ht="11.25">
      <c r="B141" s="201"/>
      <c r="C141" s="202"/>
      <c r="D141" s="194" t="s">
        <v>145</v>
      </c>
      <c r="E141" s="203" t="s">
        <v>19</v>
      </c>
      <c r="F141" s="204" t="s">
        <v>840</v>
      </c>
      <c r="G141" s="202"/>
      <c r="H141" s="203" t="s">
        <v>19</v>
      </c>
      <c r="I141" s="205"/>
      <c r="J141" s="202"/>
      <c r="K141" s="202"/>
      <c r="L141" s="206"/>
      <c r="M141" s="207"/>
      <c r="N141" s="208"/>
      <c r="O141" s="208"/>
      <c r="P141" s="208"/>
      <c r="Q141" s="208"/>
      <c r="R141" s="208"/>
      <c r="S141" s="208"/>
      <c r="T141" s="209"/>
      <c r="AT141" s="210" t="s">
        <v>145</v>
      </c>
      <c r="AU141" s="210" t="s">
        <v>87</v>
      </c>
      <c r="AV141" s="13" t="s">
        <v>85</v>
      </c>
      <c r="AW141" s="13" t="s">
        <v>37</v>
      </c>
      <c r="AX141" s="13" t="s">
        <v>77</v>
      </c>
      <c r="AY141" s="210" t="s">
        <v>132</v>
      </c>
    </row>
    <row r="142" spans="1:65" s="13" customFormat="1" ht="11.25">
      <c r="B142" s="201"/>
      <c r="C142" s="202"/>
      <c r="D142" s="194" t="s">
        <v>145</v>
      </c>
      <c r="E142" s="203" t="s">
        <v>19</v>
      </c>
      <c r="F142" s="204" t="s">
        <v>841</v>
      </c>
      <c r="G142" s="202"/>
      <c r="H142" s="203" t="s">
        <v>19</v>
      </c>
      <c r="I142" s="205"/>
      <c r="J142" s="202"/>
      <c r="K142" s="202"/>
      <c r="L142" s="206"/>
      <c r="M142" s="207"/>
      <c r="N142" s="208"/>
      <c r="O142" s="208"/>
      <c r="P142" s="208"/>
      <c r="Q142" s="208"/>
      <c r="R142" s="208"/>
      <c r="S142" s="208"/>
      <c r="T142" s="209"/>
      <c r="AT142" s="210" t="s">
        <v>145</v>
      </c>
      <c r="AU142" s="210" t="s">
        <v>87</v>
      </c>
      <c r="AV142" s="13" t="s">
        <v>85</v>
      </c>
      <c r="AW142" s="13" t="s">
        <v>37</v>
      </c>
      <c r="AX142" s="13" t="s">
        <v>77</v>
      </c>
      <c r="AY142" s="210" t="s">
        <v>132</v>
      </c>
    </row>
    <row r="143" spans="1:65" s="14" customFormat="1" ht="11.25">
      <c r="B143" s="211"/>
      <c r="C143" s="212"/>
      <c r="D143" s="194" t="s">
        <v>145</v>
      </c>
      <c r="E143" s="213" t="s">
        <v>19</v>
      </c>
      <c r="F143" s="214" t="s">
        <v>842</v>
      </c>
      <c r="G143" s="212"/>
      <c r="H143" s="215">
        <v>216</v>
      </c>
      <c r="I143" s="216"/>
      <c r="J143" s="212"/>
      <c r="K143" s="212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145</v>
      </c>
      <c r="AU143" s="221" t="s">
        <v>87</v>
      </c>
      <c r="AV143" s="14" t="s">
        <v>87</v>
      </c>
      <c r="AW143" s="14" t="s">
        <v>37</v>
      </c>
      <c r="AX143" s="14" t="s">
        <v>85</v>
      </c>
      <c r="AY143" s="221" t="s">
        <v>132</v>
      </c>
    </row>
    <row r="144" spans="1:65" s="12" customFormat="1" ht="22.9" customHeight="1">
      <c r="B144" s="165"/>
      <c r="C144" s="166"/>
      <c r="D144" s="167" t="s">
        <v>76</v>
      </c>
      <c r="E144" s="179" t="s">
        <v>209</v>
      </c>
      <c r="F144" s="179" t="s">
        <v>364</v>
      </c>
      <c r="G144" s="166"/>
      <c r="H144" s="166"/>
      <c r="I144" s="169"/>
      <c r="J144" s="180">
        <f>BK144</f>
        <v>0</v>
      </c>
      <c r="K144" s="166"/>
      <c r="L144" s="171"/>
      <c r="M144" s="172"/>
      <c r="N144" s="173"/>
      <c r="O144" s="173"/>
      <c r="P144" s="174">
        <f>SUM(P145:P149)</f>
        <v>0</v>
      </c>
      <c r="Q144" s="173"/>
      <c r="R144" s="174">
        <f>SUM(R145:R149)</f>
        <v>0</v>
      </c>
      <c r="S144" s="173"/>
      <c r="T144" s="175">
        <f>SUM(T145:T149)</f>
        <v>0</v>
      </c>
      <c r="AR144" s="176" t="s">
        <v>85</v>
      </c>
      <c r="AT144" s="177" t="s">
        <v>76</v>
      </c>
      <c r="AU144" s="177" t="s">
        <v>85</v>
      </c>
      <c r="AY144" s="176" t="s">
        <v>132</v>
      </c>
      <c r="BK144" s="178">
        <f>SUM(BK145:BK149)</f>
        <v>0</v>
      </c>
    </row>
    <row r="145" spans="1:65" s="2" customFormat="1" ht="24.2" customHeight="1">
      <c r="A145" s="37"/>
      <c r="B145" s="38"/>
      <c r="C145" s="181" t="s">
        <v>228</v>
      </c>
      <c r="D145" s="181" t="s">
        <v>134</v>
      </c>
      <c r="E145" s="182" t="s">
        <v>843</v>
      </c>
      <c r="F145" s="183" t="s">
        <v>844</v>
      </c>
      <c r="G145" s="184" t="s">
        <v>396</v>
      </c>
      <c r="H145" s="185">
        <v>30</v>
      </c>
      <c r="I145" s="186"/>
      <c r="J145" s="187">
        <f>ROUND(I145*H145,2)</f>
        <v>0</v>
      </c>
      <c r="K145" s="183" t="s">
        <v>845</v>
      </c>
      <c r="L145" s="42"/>
      <c r="M145" s="188" t="s">
        <v>19</v>
      </c>
      <c r="N145" s="189" t="s">
        <v>48</v>
      </c>
      <c r="O145" s="67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139</v>
      </c>
      <c r="AT145" s="192" t="s">
        <v>134</v>
      </c>
      <c r="AU145" s="192" t="s">
        <v>87</v>
      </c>
      <c r="AY145" s="20" t="s">
        <v>132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20" t="s">
        <v>85</v>
      </c>
      <c r="BK145" s="193">
        <f>ROUND(I145*H145,2)</f>
        <v>0</v>
      </c>
      <c r="BL145" s="20" t="s">
        <v>139</v>
      </c>
      <c r="BM145" s="192" t="s">
        <v>846</v>
      </c>
    </row>
    <row r="146" spans="1:65" s="2" customFormat="1" ht="19.5">
      <c r="A146" s="37"/>
      <c r="B146" s="38"/>
      <c r="C146" s="39"/>
      <c r="D146" s="194" t="s">
        <v>141</v>
      </c>
      <c r="E146" s="39"/>
      <c r="F146" s="195" t="s">
        <v>844</v>
      </c>
      <c r="G146" s="39"/>
      <c r="H146" s="39"/>
      <c r="I146" s="196"/>
      <c r="J146" s="39"/>
      <c r="K146" s="39"/>
      <c r="L146" s="42"/>
      <c r="M146" s="197"/>
      <c r="N146" s="198"/>
      <c r="O146" s="67"/>
      <c r="P146" s="67"/>
      <c r="Q146" s="67"/>
      <c r="R146" s="67"/>
      <c r="S146" s="67"/>
      <c r="T146" s="68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20" t="s">
        <v>141</v>
      </c>
      <c r="AU146" s="20" t="s">
        <v>87</v>
      </c>
    </row>
    <row r="147" spans="1:65" s="13" customFormat="1" ht="11.25">
      <c r="B147" s="201"/>
      <c r="C147" s="202"/>
      <c r="D147" s="194" t="s">
        <v>145</v>
      </c>
      <c r="E147" s="203" t="s">
        <v>19</v>
      </c>
      <c r="F147" s="204" t="s">
        <v>847</v>
      </c>
      <c r="G147" s="202"/>
      <c r="H147" s="203" t="s">
        <v>19</v>
      </c>
      <c r="I147" s="205"/>
      <c r="J147" s="202"/>
      <c r="K147" s="202"/>
      <c r="L147" s="206"/>
      <c r="M147" s="207"/>
      <c r="N147" s="208"/>
      <c r="O147" s="208"/>
      <c r="P147" s="208"/>
      <c r="Q147" s="208"/>
      <c r="R147" s="208"/>
      <c r="S147" s="208"/>
      <c r="T147" s="209"/>
      <c r="AT147" s="210" t="s">
        <v>145</v>
      </c>
      <c r="AU147" s="210" t="s">
        <v>87</v>
      </c>
      <c r="AV147" s="13" t="s">
        <v>85</v>
      </c>
      <c r="AW147" s="13" t="s">
        <v>37</v>
      </c>
      <c r="AX147" s="13" t="s">
        <v>77</v>
      </c>
      <c r="AY147" s="210" t="s">
        <v>132</v>
      </c>
    </row>
    <row r="148" spans="1:65" s="13" customFormat="1" ht="11.25">
      <c r="B148" s="201"/>
      <c r="C148" s="202"/>
      <c r="D148" s="194" t="s">
        <v>145</v>
      </c>
      <c r="E148" s="203" t="s">
        <v>19</v>
      </c>
      <c r="F148" s="204" t="s">
        <v>848</v>
      </c>
      <c r="G148" s="202"/>
      <c r="H148" s="203" t="s">
        <v>19</v>
      </c>
      <c r="I148" s="205"/>
      <c r="J148" s="202"/>
      <c r="K148" s="202"/>
      <c r="L148" s="206"/>
      <c r="M148" s="207"/>
      <c r="N148" s="208"/>
      <c r="O148" s="208"/>
      <c r="P148" s="208"/>
      <c r="Q148" s="208"/>
      <c r="R148" s="208"/>
      <c r="S148" s="208"/>
      <c r="T148" s="209"/>
      <c r="AT148" s="210" t="s">
        <v>145</v>
      </c>
      <c r="AU148" s="210" t="s">
        <v>87</v>
      </c>
      <c r="AV148" s="13" t="s">
        <v>85</v>
      </c>
      <c r="AW148" s="13" t="s">
        <v>37</v>
      </c>
      <c r="AX148" s="13" t="s">
        <v>77</v>
      </c>
      <c r="AY148" s="210" t="s">
        <v>132</v>
      </c>
    </row>
    <row r="149" spans="1:65" s="14" customFormat="1" ht="11.25">
      <c r="B149" s="211"/>
      <c r="C149" s="212"/>
      <c r="D149" s="194" t="s">
        <v>145</v>
      </c>
      <c r="E149" s="213" t="s">
        <v>19</v>
      </c>
      <c r="F149" s="214" t="s">
        <v>812</v>
      </c>
      <c r="G149" s="212"/>
      <c r="H149" s="215">
        <v>30</v>
      </c>
      <c r="I149" s="216"/>
      <c r="J149" s="212"/>
      <c r="K149" s="212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145</v>
      </c>
      <c r="AU149" s="221" t="s">
        <v>87</v>
      </c>
      <c r="AV149" s="14" t="s">
        <v>87</v>
      </c>
      <c r="AW149" s="14" t="s">
        <v>37</v>
      </c>
      <c r="AX149" s="14" t="s">
        <v>85</v>
      </c>
      <c r="AY149" s="221" t="s">
        <v>132</v>
      </c>
    </row>
    <row r="150" spans="1:65" s="12" customFormat="1" ht="22.9" customHeight="1">
      <c r="B150" s="165"/>
      <c r="C150" s="166"/>
      <c r="D150" s="167" t="s">
        <v>76</v>
      </c>
      <c r="E150" s="179" t="s">
        <v>537</v>
      </c>
      <c r="F150" s="179" t="s">
        <v>538</v>
      </c>
      <c r="G150" s="166"/>
      <c r="H150" s="166"/>
      <c r="I150" s="169"/>
      <c r="J150" s="180">
        <f>BK150</f>
        <v>0</v>
      </c>
      <c r="K150" s="166"/>
      <c r="L150" s="171"/>
      <c r="M150" s="172"/>
      <c r="N150" s="173"/>
      <c r="O150" s="173"/>
      <c r="P150" s="174">
        <f>SUM(P151:P153)</f>
        <v>0</v>
      </c>
      <c r="Q150" s="173"/>
      <c r="R150" s="174">
        <f>SUM(R151:R153)</f>
        <v>0</v>
      </c>
      <c r="S150" s="173"/>
      <c r="T150" s="175">
        <f>SUM(T151:T153)</f>
        <v>0</v>
      </c>
      <c r="AR150" s="176" t="s">
        <v>85</v>
      </c>
      <c r="AT150" s="177" t="s">
        <v>76</v>
      </c>
      <c r="AU150" s="177" t="s">
        <v>85</v>
      </c>
      <c r="AY150" s="176" t="s">
        <v>132</v>
      </c>
      <c r="BK150" s="178">
        <f>SUM(BK151:BK153)</f>
        <v>0</v>
      </c>
    </row>
    <row r="151" spans="1:65" s="2" customFormat="1" ht="24.2" customHeight="1">
      <c r="A151" s="37"/>
      <c r="B151" s="38"/>
      <c r="C151" s="181" t="s">
        <v>237</v>
      </c>
      <c r="D151" s="181" t="s">
        <v>134</v>
      </c>
      <c r="E151" s="182" t="s">
        <v>778</v>
      </c>
      <c r="F151" s="183" t="s">
        <v>779</v>
      </c>
      <c r="G151" s="184" t="s">
        <v>231</v>
      </c>
      <c r="H151" s="185">
        <v>4.0000000000000001E-3</v>
      </c>
      <c r="I151" s="186"/>
      <c r="J151" s="187">
        <f>ROUND(I151*H151,2)</f>
        <v>0</v>
      </c>
      <c r="K151" s="183" t="s">
        <v>138</v>
      </c>
      <c r="L151" s="42"/>
      <c r="M151" s="188" t="s">
        <v>19</v>
      </c>
      <c r="N151" s="189" t="s">
        <v>48</v>
      </c>
      <c r="O151" s="67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139</v>
      </c>
      <c r="AT151" s="192" t="s">
        <v>134</v>
      </c>
      <c r="AU151" s="192" t="s">
        <v>87</v>
      </c>
      <c r="AY151" s="20" t="s">
        <v>132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20" t="s">
        <v>85</v>
      </c>
      <c r="BK151" s="193">
        <f>ROUND(I151*H151,2)</f>
        <v>0</v>
      </c>
      <c r="BL151" s="20" t="s">
        <v>139</v>
      </c>
      <c r="BM151" s="192" t="s">
        <v>849</v>
      </c>
    </row>
    <row r="152" spans="1:65" s="2" customFormat="1" ht="19.5">
      <c r="A152" s="37"/>
      <c r="B152" s="38"/>
      <c r="C152" s="39"/>
      <c r="D152" s="194" t="s">
        <v>141</v>
      </c>
      <c r="E152" s="39"/>
      <c r="F152" s="195" t="s">
        <v>781</v>
      </c>
      <c r="G152" s="39"/>
      <c r="H152" s="39"/>
      <c r="I152" s="196"/>
      <c r="J152" s="39"/>
      <c r="K152" s="39"/>
      <c r="L152" s="42"/>
      <c r="M152" s="197"/>
      <c r="N152" s="198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20" t="s">
        <v>141</v>
      </c>
      <c r="AU152" s="20" t="s">
        <v>87</v>
      </c>
    </row>
    <row r="153" spans="1:65" s="2" customFormat="1" ht="11.25">
      <c r="A153" s="37"/>
      <c r="B153" s="38"/>
      <c r="C153" s="39"/>
      <c r="D153" s="199" t="s">
        <v>143</v>
      </c>
      <c r="E153" s="39"/>
      <c r="F153" s="200" t="s">
        <v>782</v>
      </c>
      <c r="G153" s="39"/>
      <c r="H153" s="39"/>
      <c r="I153" s="196"/>
      <c r="J153" s="39"/>
      <c r="K153" s="39"/>
      <c r="L153" s="42"/>
      <c r="M153" s="258"/>
      <c r="N153" s="259"/>
      <c r="O153" s="260"/>
      <c r="P153" s="260"/>
      <c r="Q153" s="260"/>
      <c r="R153" s="260"/>
      <c r="S153" s="260"/>
      <c r="T153" s="26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143</v>
      </c>
      <c r="AU153" s="20" t="s">
        <v>87</v>
      </c>
    </row>
    <row r="154" spans="1:65" s="2" customFormat="1" ht="6.95" customHeight="1">
      <c r="A154" s="37"/>
      <c r="B154" s="50"/>
      <c r="C154" s="51"/>
      <c r="D154" s="51"/>
      <c r="E154" s="51"/>
      <c r="F154" s="51"/>
      <c r="G154" s="51"/>
      <c r="H154" s="51"/>
      <c r="I154" s="51"/>
      <c r="J154" s="51"/>
      <c r="K154" s="51"/>
      <c r="L154" s="42"/>
      <c r="M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</row>
  </sheetData>
  <sheetProtection algorithmName="SHA-512" hashValue="vcMEnMZMdz38Wkiz+AiGSaMnqS8nuIWv06nQ8rEJT/TwEIDv2YRuzsCW7n2+0Ff/92mcG5+fWsjggFi11lYmVw==" saltValue="JkPS6mKY/tyQHeKZYg8qFH/uJp31Ab2+5cpVGrrfM0qkYfaL6Z4DEIbMq0ZYuWvFUm572WPHzDoIvlcu81R4IA==" spinCount="100000" sheet="1" objects="1" scenarios="1" formatColumns="0" formatRows="0" autoFilter="0"/>
  <autoFilter ref="C88:K153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hyperlinks>
    <hyperlink ref="F98" r:id="rId1"/>
    <hyperlink ref="F103" r:id="rId2"/>
    <hyperlink ref="F124" r:id="rId3"/>
    <hyperlink ref="F131" r:id="rId4"/>
    <hyperlink ref="F139" r:id="rId5"/>
    <hyperlink ref="F153" r:id="rId6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5"/>
  <sheetViews>
    <sheetView showGridLines="0" workbookViewId="0">
      <selection activeCell="D6" sqref="D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AT2" s="20" t="s">
        <v>99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87</v>
      </c>
    </row>
    <row r="4" spans="1:46" s="1" customFormat="1" ht="24.95" customHeight="1">
      <c r="B4" s="23"/>
      <c r="D4" s="113" t="s">
        <v>100</v>
      </c>
      <c r="L4" s="23"/>
      <c r="M4" s="114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15" t="s">
        <v>16</v>
      </c>
      <c r="L6" s="23"/>
    </row>
    <row r="7" spans="1:46" s="1" customFormat="1" ht="16.5" customHeight="1">
      <c r="B7" s="23"/>
      <c r="E7" s="394" t="str">
        <f>'Rekapitulace stavby'!K6</f>
        <v>Tábor, ZŠ Zborovská - Návrh vegetačních úprav</v>
      </c>
      <c r="F7" s="395"/>
      <c r="G7" s="395"/>
      <c r="H7" s="395"/>
      <c r="L7" s="23"/>
    </row>
    <row r="8" spans="1:46" s="2" customFormat="1" ht="12" customHeight="1">
      <c r="A8" s="37"/>
      <c r="B8" s="42"/>
      <c r="C8" s="37"/>
      <c r="D8" s="115" t="s">
        <v>101</v>
      </c>
      <c r="E8" s="37"/>
      <c r="F8" s="37"/>
      <c r="G8" s="37"/>
      <c r="H8" s="37"/>
      <c r="I8" s="37"/>
      <c r="J8" s="37"/>
      <c r="K8" s="37"/>
      <c r="L8" s="116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6" t="s">
        <v>850</v>
      </c>
      <c r="F9" s="397"/>
      <c r="G9" s="397"/>
      <c r="H9" s="397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15" t="s">
        <v>18</v>
      </c>
      <c r="E11" s="37"/>
      <c r="F11" s="106" t="s">
        <v>19</v>
      </c>
      <c r="G11" s="37"/>
      <c r="H11" s="37"/>
      <c r="I11" s="115" t="s">
        <v>20</v>
      </c>
      <c r="J11" s="106" t="s">
        <v>19</v>
      </c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15" t="s">
        <v>21</v>
      </c>
      <c r="E12" s="37"/>
      <c r="F12" s="106" t="s">
        <v>22</v>
      </c>
      <c r="G12" s="37"/>
      <c r="H12" s="37"/>
      <c r="I12" s="115" t="s">
        <v>23</v>
      </c>
      <c r="J12" s="117" t="str">
        <f>'Rekapitulace stavby'!AN8</f>
        <v>16. 1. 2025</v>
      </c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15" t="s">
        <v>25</v>
      </c>
      <c r="E14" s="37"/>
      <c r="F14" s="37"/>
      <c r="G14" s="37"/>
      <c r="H14" s="37"/>
      <c r="I14" s="115" t="s">
        <v>26</v>
      </c>
      <c r="J14" s="106" t="s">
        <v>27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06" t="s">
        <v>28</v>
      </c>
      <c r="F15" s="37"/>
      <c r="G15" s="37"/>
      <c r="H15" s="37"/>
      <c r="I15" s="115" t="s">
        <v>29</v>
      </c>
      <c r="J15" s="106" t="s">
        <v>30</v>
      </c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15" t="s">
        <v>31</v>
      </c>
      <c r="E17" s="37"/>
      <c r="F17" s="37"/>
      <c r="G17" s="37"/>
      <c r="H17" s="37"/>
      <c r="I17" s="115" t="s">
        <v>26</v>
      </c>
      <c r="J17" s="33" t="str">
        <f>'Rekapitulace stavby'!AN13</f>
        <v>Vyplň údaj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8" t="str">
        <f>'Rekapitulace stavby'!E14</f>
        <v>Vyplň údaj</v>
      </c>
      <c r="F18" s="399"/>
      <c r="G18" s="399"/>
      <c r="H18" s="399"/>
      <c r="I18" s="115" t="s">
        <v>29</v>
      </c>
      <c r="J18" s="33" t="str">
        <f>'Rekapitulace stavby'!AN14</f>
        <v>Vyplň údaj</v>
      </c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15" t="s">
        <v>33</v>
      </c>
      <c r="E20" s="37"/>
      <c r="F20" s="37"/>
      <c r="G20" s="37"/>
      <c r="H20" s="37"/>
      <c r="I20" s="115" t="s">
        <v>26</v>
      </c>
      <c r="J20" s="106" t="s">
        <v>34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06" t="s">
        <v>35</v>
      </c>
      <c r="F21" s="37"/>
      <c r="G21" s="37"/>
      <c r="H21" s="37"/>
      <c r="I21" s="115" t="s">
        <v>29</v>
      </c>
      <c r="J21" s="106" t="s">
        <v>36</v>
      </c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15" t="s">
        <v>38</v>
      </c>
      <c r="E23" s="37"/>
      <c r="F23" s="37"/>
      <c r="G23" s="37"/>
      <c r="H23" s="37"/>
      <c r="I23" s="115" t="s">
        <v>26</v>
      </c>
      <c r="J23" s="106" t="s">
        <v>39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06" t="s">
        <v>40</v>
      </c>
      <c r="F24" s="37"/>
      <c r="G24" s="37"/>
      <c r="H24" s="37"/>
      <c r="I24" s="115" t="s">
        <v>29</v>
      </c>
      <c r="J24" s="106" t="s">
        <v>19</v>
      </c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15" t="s">
        <v>41</v>
      </c>
      <c r="E26" s="37"/>
      <c r="F26" s="37"/>
      <c r="G26" s="37"/>
      <c r="H26" s="37"/>
      <c r="I26" s="37"/>
      <c r="J26" s="37"/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8"/>
      <c r="B27" s="119"/>
      <c r="C27" s="118"/>
      <c r="D27" s="118"/>
      <c r="E27" s="400" t="s">
        <v>19</v>
      </c>
      <c r="F27" s="400"/>
      <c r="G27" s="400"/>
      <c r="H27" s="400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21"/>
      <c r="E29" s="121"/>
      <c r="F29" s="121"/>
      <c r="G29" s="121"/>
      <c r="H29" s="121"/>
      <c r="I29" s="121"/>
      <c r="J29" s="121"/>
      <c r="K29" s="121"/>
      <c r="L29" s="11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22" t="s">
        <v>43</v>
      </c>
      <c r="E30" s="37"/>
      <c r="F30" s="37"/>
      <c r="G30" s="37"/>
      <c r="H30" s="37"/>
      <c r="I30" s="37"/>
      <c r="J30" s="123">
        <f>ROUND(J85, 2)</f>
        <v>0</v>
      </c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24" t="s">
        <v>45</v>
      </c>
      <c r="G32" s="37"/>
      <c r="H32" s="37"/>
      <c r="I32" s="124" t="s">
        <v>44</v>
      </c>
      <c r="J32" s="124" t="s">
        <v>46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25" t="s">
        <v>47</v>
      </c>
      <c r="E33" s="115" t="s">
        <v>48</v>
      </c>
      <c r="F33" s="126">
        <f>ROUND((SUM(BE85:BE124)),  2)</f>
        <v>0</v>
      </c>
      <c r="G33" s="37"/>
      <c r="H33" s="37"/>
      <c r="I33" s="127">
        <v>0.21</v>
      </c>
      <c r="J33" s="126">
        <f>ROUND(((SUM(BE85:BE124))*I33),  2)</f>
        <v>0</v>
      </c>
      <c r="K33" s="37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15" t="s">
        <v>49</v>
      </c>
      <c r="F34" s="126">
        <f>ROUND((SUM(BF85:BF124)),  2)</f>
        <v>0</v>
      </c>
      <c r="G34" s="37"/>
      <c r="H34" s="37"/>
      <c r="I34" s="127">
        <v>0.12</v>
      </c>
      <c r="J34" s="126">
        <f>ROUND(((SUM(BF85:BF124))*I34),  2)</f>
        <v>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15" t="s">
        <v>50</v>
      </c>
      <c r="F35" s="126">
        <f>ROUND((SUM(BG85:BG124)),  2)</f>
        <v>0</v>
      </c>
      <c r="G35" s="37"/>
      <c r="H35" s="37"/>
      <c r="I35" s="127">
        <v>0.21</v>
      </c>
      <c r="J35" s="126">
        <f>0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15" t="s">
        <v>51</v>
      </c>
      <c r="F36" s="126">
        <f>ROUND((SUM(BH85:BH124)),  2)</f>
        <v>0</v>
      </c>
      <c r="G36" s="37"/>
      <c r="H36" s="37"/>
      <c r="I36" s="127">
        <v>0.12</v>
      </c>
      <c r="J36" s="126">
        <f>0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15" t="s">
        <v>52</v>
      </c>
      <c r="F37" s="126">
        <f>ROUND((SUM(BI85:BI124)),  2)</f>
        <v>0</v>
      </c>
      <c r="G37" s="37"/>
      <c r="H37" s="37"/>
      <c r="I37" s="127">
        <v>0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8"/>
      <c r="D39" s="129" t="s">
        <v>53</v>
      </c>
      <c r="E39" s="130"/>
      <c r="F39" s="130"/>
      <c r="G39" s="131" t="s">
        <v>54</v>
      </c>
      <c r="H39" s="132" t="s">
        <v>55</v>
      </c>
      <c r="I39" s="130"/>
      <c r="J39" s="133">
        <f>SUM(J30:J37)</f>
        <v>0</v>
      </c>
      <c r="K39" s="134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103</v>
      </c>
      <c r="D45" s="39"/>
      <c r="E45" s="39"/>
      <c r="F45" s="39"/>
      <c r="G45" s="39"/>
      <c r="H45" s="39"/>
      <c r="I45" s="39"/>
      <c r="J45" s="39"/>
      <c r="K45" s="39"/>
      <c r="L45" s="116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401" t="str">
        <f>E7</f>
        <v>Tábor, ZŠ Zborovská - Návrh vegetačních úprav</v>
      </c>
      <c r="F48" s="402"/>
      <c r="G48" s="402"/>
      <c r="H48" s="402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101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0" t="str">
        <f>E9</f>
        <v>003 - Vedlejší náklady</v>
      </c>
      <c r="F50" s="403"/>
      <c r="G50" s="403"/>
      <c r="H50" s="403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1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k.ú. Tábor; parc.č. 1502/459</v>
      </c>
      <c r="G52" s="39"/>
      <c r="H52" s="39"/>
      <c r="I52" s="32" t="s">
        <v>23</v>
      </c>
      <c r="J52" s="62" t="str">
        <f>IF(J12="","",J12)</f>
        <v>16. 1. 2025</v>
      </c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MĚSTO TÁBOR</v>
      </c>
      <c r="G54" s="39"/>
      <c r="H54" s="39"/>
      <c r="I54" s="32" t="s">
        <v>33</v>
      </c>
      <c r="J54" s="35" t="str">
        <f>E21</f>
        <v>Ing. Pavel Hofman - Landeco atelier</v>
      </c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Pavel Vochozka</v>
      </c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9" t="s">
        <v>104</v>
      </c>
      <c r="D57" s="140"/>
      <c r="E57" s="140"/>
      <c r="F57" s="140"/>
      <c r="G57" s="140"/>
      <c r="H57" s="140"/>
      <c r="I57" s="140"/>
      <c r="J57" s="141" t="s">
        <v>105</v>
      </c>
      <c r="K57" s="140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42" t="s">
        <v>75</v>
      </c>
      <c r="D59" s="39"/>
      <c r="E59" s="39"/>
      <c r="F59" s="39"/>
      <c r="G59" s="39"/>
      <c r="H59" s="39"/>
      <c r="I59" s="39"/>
      <c r="J59" s="80">
        <f>J85</f>
        <v>0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106</v>
      </c>
    </row>
    <row r="60" spans="1:47" s="9" customFormat="1" ht="24.95" customHeight="1">
      <c r="B60" s="143"/>
      <c r="C60" s="144"/>
      <c r="D60" s="145" t="s">
        <v>851</v>
      </c>
      <c r="E60" s="146"/>
      <c r="F60" s="146"/>
      <c r="G60" s="146"/>
      <c r="H60" s="146"/>
      <c r="I60" s="146"/>
      <c r="J60" s="147">
        <f>J86</f>
        <v>0</v>
      </c>
      <c r="K60" s="144"/>
      <c r="L60" s="148"/>
    </row>
    <row r="61" spans="1:47" s="10" customFormat="1" ht="19.899999999999999" customHeight="1">
      <c r="B61" s="149"/>
      <c r="C61" s="100"/>
      <c r="D61" s="150" t="s">
        <v>852</v>
      </c>
      <c r="E61" s="151"/>
      <c r="F61" s="151"/>
      <c r="G61" s="151"/>
      <c r="H61" s="151"/>
      <c r="I61" s="151"/>
      <c r="J61" s="152">
        <f>J87</f>
        <v>0</v>
      </c>
      <c r="K61" s="100"/>
      <c r="L61" s="153"/>
    </row>
    <row r="62" spans="1:47" s="10" customFormat="1" ht="19.899999999999999" customHeight="1">
      <c r="B62" s="149"/>
      <c r="C62" s="100"/>
      <c r="D62" s="150" t="s">
        <v>853</v>
      </c>
      <c r="E62" s="151"/>
      <c r="F62" s="151"/>
      <c r="G62" s="151"/>
      <c r="H62" s="151"/>
      <c r="I62" s="151"/>
      <c r="J62" s="152">
        <f>J97</f>
        <v>0</v>
      </c>
      <c r="K62" s="100"/>
      <c r="L62" s="153"/>
    </row>
    <row r="63" spans="1:47" s="10" customFormat="1" ht="19.899999999999999" customHeight="1">
      <c r="B63" s="149"/>
      <c r="C63" s="100"/>
      <c r="D63" s="150" t="s">
        <v>854</v>
      </c>
      <c r="E63" s="151"/>
      <c r="F63" s="151"/>
      <c r="G63" s="151"/>
      <c r="H63" s="151"/>
      <c r="I63" s="151"/>
      <c r="J63" s="152">
        <f>J113</f>
        <v>0</v>
      </c>
      <c r="K63" s="100"/>
      <c r="L63" s="153"/>
    </row>
    <row r="64" spans="1:47" s="10" customFormat="1" ht="19.899999999999999" customHeight="1">
      <c r="B64" s="149"/>
      <c r="C64" s="100"/>
      <c r="D64" s="150" t="s">
        <v>855</v>
      </c>
      <c r="E64" s="151"/>
      <c r="F64" s="151"/>
      <c r="G64" s="151"/>
      <c r="H64" s="151"/>
      <c r="I64" s="151"/>
      <c r="J64" s="152">
        <f>J117</f>
        <v>0</v>
      </c>
      <c r="K64" s="100"/>
      <c r="L64" s="153"/>
    </row>
    <row r="65" spans="1:31" s="10" customFormat="1" ht="19.899999999999999" customHeight="1">
      <c r="B65" s="149"/>
      <c r="C65" s="100"/>
      <c r="D65" s="150" t="s">
        <v>856</v>
      </c>
      <c r="E65" s="151"/>
      <c r="F65" s="151"/>
      <c r="G65" s="151"/>
      <c r="H65" s="151"/>
      <c r="I65" s="151"/>
      <c r="J65" s="152">
        <f>J121</f>
        <v>0</v>
      </c>
      <c r="K65" s="100"/>
      <c r="L65" s="153"/>
    </row>
    <row r="66" spans="1:31" s="2" customFormat="1" ht="21.75" customHeight="1">
      <c r="A66" s="37"/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116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31" s="2" customFormat="1" ht="6.95" customHeight="1">
      <c r="A67" s="37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16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71" spans="1:31" s="2" customFormat="1" ht="6.95" customHeight="1">
      <c r="A71" s="37"/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24.95" customHeight="1">
      <c r="A72" s="37"/>
      <c r="B72" s="38"/>
      <c r="C72" s="26" t="s">
        <v>117</v>
      </c>
      <c r="D72" s="39"/>
      <c r="E72" s="39"/>
      <c r="F72" s="39"/>
      <c r="G72" s="39"/>
      <c r="H72" s="39"/>
      <c r="I72" s="39"/>
      <c r="J72" s="39"/>
      <c r="K72" s="39"/>
      <c r="L72" s="11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6.9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2" t="s">
        <v>16</v>
      </c>
      <c r="D74" s="39"/>
      <c r="E74" s="39"/>
      <c r="F74" s="39"/>
      <c r="G74" s="39"/>
      <c r="H74" s="39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401" t="str">
        <f>E7</f>
        <v>Tábor, ZŠ Zborovská - Návrh vegetačních úprav</v>
      </c>
      <c r="F75" s="402"/>
      <c r="G75" s="402"/>
      <c r="H75" s="402"/>
      <c r="I75" s="39"/>
      <c r="J75" s="39"/>
      <c r="K75" s="39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101</v>
      </c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6.5" customHeight="1">
      <c r="A77" s="37"/>
      <c r="B77" s="38"/>
      <c r="C77" s="39"/>
      <c r="D77" s="39"/>
      <c r="E77" s="350" t="str">
        <f>E9</f>
        <v>003 - Vedlejší náklady</v>
      </c>
      <c r="F77" s="403"/>
      <c r="G77" s="403"/>
      <c r="H77" s="403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2" customHeight="1">
      <c r="A79" s="37"/>
      <c r="B79" s="38"/>
      <c r="C79" s="32" t="s">
        <v>21</v>
      </c>
      <c r="D79" s="39"/>
      <c r="E79" s="39"/>
      <c r="F79" s="30" t="str">
        <f>F12</f>
        <v>k.ú. Tábor; parc.č. 1502/459</v>
      </c>
      <c r="G79" s="39"/>
      <c r="H79" s="39"/>
      <c r="I79" s="32" t="s">
        <v>23</v>
      </c>
      <c r="J79" s="62" t="str">
        <f>IF(J12="","",J12)</f>
        <v>16. 1. 2025</v>
      </c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25.7" customHeight="1">
      <c r="A81" s="37"/>
      <c r="B81" s="38"/>
      <c r="C81" s="32" t="s">
        <v>25</v>
      </c>
      <c r="D81" s="39"/>
      <c r="E81" s="39"/>
      <c r="F81" s="30" t="str">
        <f>E15</f>
        <v>MĚSTO TÁBOR</v>
      </c>
      <c r="G81" s="39"/>
      <c r="H81" s="39"/>
      <c r="I81" s="32" t="s">
        <v>33</v>
      </c>
      <c r="J81" s="35" t="str">
        <f>E21</f>
        <v>Ing. Pavel Hofman - Landeco atelier</v>
      </c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5.2" customHeight="1">
      <c r="A82" s="37"/>
      <c r="B82" s="38"/>
      <c r="C82" s="32" t="s">
        <v>31</v>
      </c>
      <c r="D82" s="39"/>
      <c r="E82" s="39"/>
      <c r="F82" s="30" t="str">
        <f>IF(E18="","",E18)</f>
        <v>Vyplň údaj</v>
      </c>
      <c r="G82" s="39"/>
      <c r="H82" s="39"/>
      <c r="I82" s="32" t="s">
        <v>38</v>
      </c>
      <c r="J82" s="35" t="str">
        <f>E24</f>
        <v>Ing. Pavel Vochozka</v>
      </c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0.35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11" customFormat="1" ht="29.25" customHeight="1">
      <c r="A84" s="154"/>
      <c r="B84" s="155"/>
      <c r="C84" s="156" t="s">
        <v>118</v>
      </c>
      <c r="D84" s="157" t="s">
        <v>62</v>
      </c>
      <c r="E84" s="157" t="s">
        <v>58</v>
      </c>
      <c r="F84" s="157" t="s">
        <v>59</v>
      </c>
      <c r="G84" s="157" t="s">
        <v>119</v>
      </c>
      <c r="H84" s="157" t="s">
        <v>120</v>
      </c>
      <c r="I84" s="157" t="s">
        <v>121</v>
      </c>
      <c r="J84" s="157" t="s">
        <v>105</v>
      </c>
      <c r="K84" s="158" t="s">
        <v>122</v>
      </c>
      <c r="L84" s="159"/>
      <c r="M84" s="71" t="s">
        <v>19</v>
      </c>
      <c r="N84" s="72" t="s">
        <v>47</v>
      </c>
      <c r="O84" s="72" t="s">
        <v>123</v>
      </c>
      <c r="P84" s="72" t="s">
        <v>124</v>
      </c>
      <c r="Q84" s="72" t="s">
        <v>125</v>
      </c>
      <c r="R84" s="72" t="s">
        <v>126</v>
      </c>
      <c r="S84" s="72" t="s">
        <v>127</v>
      </c>
      <c r="T84" s="73" t="s">
        <v>128</v>
      </c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</row>
    <row r="85" spans="1:65" s="2" customFormat="1" ht="22.9" customHeight="1">
      <c r="A85" s="37"/>
      <c r="B85" s="38"/>
      <c r="C85" s="78" t="s">
        <v>129</v>
      </c>
      <c r="D85" s="39"/>
      <c r="E85" s="39"/>
      <c r="F85" s="39"/>
      <c r="G85" s="39"/>
      <c r="H85" s="39"/>
      <c r="I85" s="39"/>
      <c r="J85" s="160">
        <f>BK85</f>
        <v>0</v>
      </c>
      <c r="K85" s="39"/>
      <c r="L85" s="42"/>
      <c r="M85" s="74"/>
      <c r="N85" s="161"/>
      <c r="O85" s="75"/>
      <c r="P85" s="162">
        <f>P86</f>
        <v>0</v>
      </c>
      <c r="Q85" s="75"/>
      <c r="R85" s="162">
        <f>R86</f>
        <v>0</v>
      </c>
      <c r="S85" s="75"/>
      <c r="T85" s="163">
        <f>T86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20" t="s">
        <v>76</v>
      </c>
      <c r="AU85" s="20" t="s">
        <v>106</v>
      </c>
      <c r="BK85" s="164">
        <f>BK86</f>
        <v>0</v>
      </c>
    </row>
    <row r="86" spans="1:65" s="12" customFormat="1" ht="25.9" customHeight="1">
      <c r="B86" s="165"/>
      <c r="C86" s="166"/>
      <c r="D86" s="167" t="s">
        <v>76</v>
      </c>
      <c r="E86" s="168" t="s">
        <v>857</v>
      </c>
      <c r="F86" s="168" t="s">
        <v>858</v>
      </c>
      <c r="G86" s="166"/>
      <c r="H86" s="166"/>
      <c r="I86" s="169"/>
      <c r="J86" s="170">
        <f>BK86</f>
        <v>0</v>
      </c>
      <c r="K86" s="166"/>
      <c r="L86" s="171"/>
      <c r="M86" s="172"/>
      <c r="N86" s="173"/>
      <c r="O86" s="173"/>
      <c r="P86" s="174">
        <f>P87+P97+P113+P117+P121</f>
        <v>0</v>
      </c>
      <c r="Q86" s="173"/>
      <c r="R86" s="174">
        <f>R87+R97+R113+R117+R121</f>
        <v>0</v>
      </c>
      <c r="S86" s="173"/>
      <c r="T86" s="175">
        <f>T87+T97+T113+T117+T121</f>
        <v>0</v>
      </c>
      <c r="AR86" s="176" t="s">
        <v>185</v>
      </c>
      <c r="AT86" s="177" t="s">
        <v>76</v>
      </c>
      <c r="AU86" s="177" t="s">
        <v>77</v>
      </c>
      <c r="AY86" s="176" t="s">
        <v>132</v>
      </c>
      <c r="BK86" s="178">
        <f>BK87+BK97+BK113+BK117+BK121</f>
        <v>0</v>
      </c>
    </row>
    <row r="87" spans="1:65" s="12" customFormat="1" ht="22.9" customHeight="1">
      <c r="B87" s="165"/>
      <c r="C87" s="166"/>
      <c r="D87" s="167" t="s">
        <v>76</v>
      </c>
      <c r="E87" s="179" t="s">
        <v>859</v>
      </c>
      <c r="F87" s="179" t="s">
        <v>860</v>
      </c>
      <c r="G87" s="166"/>
      <c r="H87" s="166"/>
      <c r="I87" s="169"/>
      <c r="J87" s="180">
        <f>BK87</f>
        <v>0</v>
      </c>
      <c r="K87" s="166"/>
      <c r="L87" s="171"/>
      <c r="M87" s="172"/>
      <c r="N87" s="173"/>
      <c r="O87" s="173"/>
      <c r="P87" s="174">
        <f>SUM(P88:P96)</f>
        <v>0</v>
      </c>
      <c r="Q87" s="173"/>
      <c r="R87" s="174">
        <f>SUM(R88:R96)</f>
        <v>0</v>
      </c>
      <c r="S87" s="173"/>
      <c r="T87" s="175">
        <f>SUM(T88:T96)</f>
        <v>0</v>
      </c>
      <c r="AR87" s="176" t="s">
        <v>185</v>
      </c>
      <c r="AT87" s="177" t="s">
        <v>76</v>
      </c>
      <c r="AU87" s="177" t="s">
        <v>85</v>
      </c>
      <c r="AY87" s="176" t="s">
        <v>132</v>
      </c>
      <c r="BK87" s="178">
        <f>SUM(BK88:BK96)</f>
        <v>0</v>
      </c>
    </row>
    <row r="88" spans="1:65" s="2" customFormat="1" ht="16.5" customHeight="1">
      <c r="A88" s="37"/>
      <c r="B88" s="38"/>
      <c r="C88" s="181" t="s">
        <v>85</v>
      </c>
      <c r="D88" s="181" t="s">
        <v>134</v>
      </c>
      <c r="E88" s="182" t="s">
        <v>861</v>
      </c>
      <c r="F88" s="183" t="s">
        <v>862</v>
      </c>
      <c r="G88" s="184" t="s">
        <v>396</v>
      </c>
      <c r="H88" s="185">
        <v>1</v>
      </c>
      <c r="I88" s="186"/>
      <c r="J88" s="187">
        <f>ROUND(I88*H88,2)</f>
        <v>0</v>
      </c>
      <c r="K88" s="183" t="s">
        <v>138</v>
      </c>
      <c r="L88" s="42"/>
      <c r="M88" s="188" t="s">
        <v>19</v>
      </c>
      <c r="N88" s="189" t="s">
        <v>48</v>
      </c>
      <c r="O88" s="67"/>
      <c r="P88" s="190">
        <f>O88*H88</f>
        <v>0</v>
      </c>
      <c r="Q88" s="190">
        <v>0</v>
      </c>
      <c r="R88" s="190">
        <f>Q88*H88</f>
        <v>0</v>
      </c>
      <c r="S88" s="190">
        <v>0</v>
      </c>
      <c r="T88" s="191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92" t="s">
        <v>863</v>
      </c>
      <c r="AT88" s="192" t="s">
        <v>134</v>
      </c>
      <c r="AU88" s="192" t="s">
        <v>87</v>
      </c>
      <c r="AY88" s="20" t="s">
        <v>132</v>
      </c>
      <c r="BE88" s="193">
        <f>IF(N88="základní",J88,0)</f>
        <v>0</v>
      </c>
      <c r="BF88" s="193">
        <f>IF(N88="snížená",J88,0)</f>
        <v>0</v>
      </c>
      <c r="BG88" s="193">
        <f>IF(N88="zákl. přenesená",J88,0)</f>
        <v>0</v>
      </c>
      <c r="BH88" s="193">
        <f>IF(N88="sníž. přenesená",J88,0)</f>
        <v>0</v>
      </c>
      <c r="BI88" s="193">
        <f>IF(N88="nulová",J88,0)</f>
        <v>0</v>
      </c>
      <c r="BJ88" s="20" t="s">
        <v>85</v>
      </c>
      <c r="BK88" s="193">
        <f>ROUND(I88*H88,2)</f>
        <v>0</v>
      </c>
      <c r="BL88" s="20" t="s">
        <v>863</v>
      </c>
      <c r="BM88" s="192" t="s">
        <v>864</v>
      </c>
    </row>
    <row r="89" spans="1:65" s="2" customFormat="1" ht="11.25">
      <c r="A89" s="37"/>
      <c r="B89" s="38"/>
      <c r="C89" s="39"/>
      <c r="D89" s="194" t="s">
        <v>141</v>
      </c>
      <c r="E89" s="39"/>
      <c r="F89" s="195" t="s">
        <v>862</v>
      </c>
      <c r="G89" s="39"/>
      <c r="H89" s="39"/>
      <c r="I89" s="196"/>
      <c r="J89" s="39"/>
      <c r="K89" s="39"/>
      <c r="L89" s="42"/>
      <c r="M89" s="197"/>
      <c r="N89" s="198"/>
      <c r="O89" s="67"/>
      <c r="P89" s="67"/>
      <c r="Q89" s="67"/>
      <c r="R89" s="67"/>
      <c r="S89" s="67"/>
      <c r="T89" s="68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20" t="s">
        <v>141</v>
      </c>
      <c r="AU89" s="20" t="s">
        <v>87</v>
      </c>
    </row>
    <row r="90" spans="1:65" s="2" customFormat="1" ht="11.25">
      <c r="A90" s="37"/>
      <c r="B90" s="38"/>
      <c r="C90" s="39"/>
      <c r="D90" s="199" t="s">
        <v>143</v>
      </c>
      <c r="E90" s="39"/>
      <c r="F90" s="200" t="s">
        <v>865</v>
      </c>
      <c r="G90" s="39"/>
      <c r="H90" s="39"/>
      <c r="I90" s="196"/>
      <c r="J90" s="39"/>
      <c r="K90" s="39"/>
      <c r="L90" s="42"/>
      <c r="M90" s="197"/>
      <c r="N90" s="198"/>
      <c r="O90" s="67"/>
      <c r="P90" s="67"/>
      <c r="Q90" s="67"/>
      <c r="R90" s="67"/>
      <c r="S90" s="67"/>
      <c r="T90" s="68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20" t="s">
        <v>143</v>
      </c>
      <c r="AU90" s="20" t="s">
        <v>87</v>
      </c>
    </row>
    <row r="91" spans="1:65" s="13" customFormat="1" ht="11.25">
      <c r="B91" s="201"/>
      <c r="C91" s="202"/>
      <c r="D91" s="194" t="s">
        <v>145</v>
      </c>
      <c r="E91" s="203" t="s">
        <v>19</v>
      </c>
      <c r="F91" s="204" t="s">
        <v>866</v>
      </c>
      <c r="G91" s="202"/>
      <c r="H91" s="203" t="s">
        <v>19</v>
      </c>
      <c r="I91" s="205"/>
      <c r="J91" s="202"/>
      <c r="K91" s="202"/>
      <c r="L91" s="206"/>
      <c r="M91" s="207"/>
      <c r="N91" s="208"/>
      <c r="O91" s="208"/>
      <c r="P91" s="208"/>
      <c r="Q91" s="208"/>
      <c r="R91" s="208"/>
      <c r="S91" s="208"/>
      <c r="T91" s="209"/>
      <c r="AT91" s="210" t="s">
        <v>145</v>
      </c>
      <c r="AU91" s="210" t="s">
        <v>87</v>
      </c>
      <c r="AV91" s="13" t="s">
        <v>85</v>
      </c>
      <c r="AW91" s="13" t="s">
        <v>37</v>
      </c>
      <c r="AX91" s="13" t="s">
        <v>77</v>
      </c>
      <c r="AY91" s="210" t="s">
        <v>132</v>
      </c>
    </row>
    <row r="92" spans="1:65" s="14" customFormat="1" ht="11.25">
      <c r="B92" s="211"/>
      <c r="C92" s="212"/>
      <c r="D92" s="194" t="s">
        <v>145</v>
      </c>
      <c r="E92" s="213" t="s">
        <v>19</v>
      </c>
      <c r="F92" s="214" t="s">
        <v>85</v>
      </c>
      <c r="G92" s="212"/>
      <c r="H92" s="215">
        <v>1</v>
      </c>
      <c r="I92" s="216"/>
      <c r="J92" s="212"/>
      <c r="K92" s="212"/>
      <c r="L92" s="217"/>
      <c r="M92" s="218"/>
      <c r="N92" s="219"/>
      <c r="O92" s="219"/>
      <c r="P92" s="219"/>
      <c r="Q92" s="219"/>
      <c r="R92" s="219"/>
      <c r="S92" s="219"/>
      <c r="T92" s="220"/>
      <c r="AT92" s="221" t="s">
        <v>145</v>
      </c>
      <c r="AU92" s="221" t="s">
        <v>87</v>
      </c>
      <c r="AV92" s="14" t="s">
        <v>87</v>
      </c>
      <c r="AW92" s="14" t="s">
        <v>37</v>
      </c>
      <c r="AX92" s="14" t="s">
        <v>85</v>
      </c>
      <c r="AY92" s="221" t="s">
        <v>132</v>
      </c>
    </row>
    <row r="93" spans="1:65" s="2" customFormat="1" ht="16.5" customHeight="1">
      <c r="A93" s="37"/>
      <c r="B93" s="38"/>
      <c r="C93" s="181" t="s">
        <v>87</v>
      </c>
      <c r="D93" s="181" t="s">
        <v>134</v>
      </c>
      <c r="E93" s="182" t="s">
        <v>867</v>
      </c>
      <c r="F93" s="183" t="s">
        <v>868</v>
      </c>
      <c r="G93" s="184" t="s">
        <v>396</v>
      </c>
      <c r="H93" s="185">
        <v>1</v>
      </c>
      <c r="I93" s="186"/>
      <c r="J93" s="187">
        <f>ROUND(I93*H93,2)</f>
        <v>0</v>
      </c>
      <c r="K93" s="183" t="s">
        <v>138</v>
      </c>
      <c r="L93" s="42"/>
      <c r="M93" s="188" t="s">
        <v>19</v>
      </c>
      <c r="N93" s="189" t="s">
        <v>48</v>
      </c>
      <c r="O93" s="67"/>
      <c r="P93" s="190">
        <f>O93*H93</f>
        <v>0</v>
      </c>
      <c r="Q93" s="190">
        <v>0</v>
      </c>
      <c r="R93" s="190">
        <f>Q93*H93</f>
        <v>0</v>
      </c>
      <c r="S93" s="190">
        <v>0</v>
      </c>
      <c r="T93" s="191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92" t="s">
        <v>863</v>
      </c>
      <c r="AT93" s="192" t="s">
        <v>134</v>
      </c>
      <c r="AU93" s="192" t="s">
        <v>87</v>
      </c>
      <c r="AY93" s="20" t="s">
        <v>132</v>
      </c>
      <c r="BE93" s="193">
        <f>IF(N93="základní",J93,0)</f>
        <v>0</v>
      </c>
      <c r="BF93" s="193">
        <f>IF(N93="snížená",J93,0)</f>
        <v>0</v>
      </c>
      <c r="BG93" s="193">
        <f>IF(N93="zákl. přenesená",J93,0)</f>
        <v>0</v>
      </c>
      <c r="BH93" s="193">
        <f>IF(N93="sníž. přenesená",J93,0)</f>
        <v>0</v>
      </c>
      <c r="BI93" s="193">
        <f>IF(N93="nulová",J93,0)</f>
        <v>0</v>
      </c>
      <c r="BJ93" s="20" t="s">
        <v>85</v>
      </c>
      <c r="BK93" s="193">
        <f>ROUND(I93*H93,2)</f>
        <v>0</v>
      </c>
      <c r="BL93" s="20" t="s">
        <v>863</v>
      </c>
      <c r="BM93" s="192" t="s">
        <v>869</v>
      </c>
    </row>
    <row r="94" spans="1:65" s="2" customFormat="1" ht="11.25">
      <c r="A94" s="37"/>
      <c r="B94" s="38"/>
      <c r="C94" s="39"/>
      <c r="D94" s="194" t="s">
        <v>141</v>
      </c>
      <c r="E94" s="39"/>
      <c r="F94" s="195" t="s">
        <v>868</v>
      </c>
      <c r="G94" s="39"/>
      <c r="H94" s="39"/>
      <c r="I94" s="196"/>
      <c r="J94" s="39"/>
      <c r="K94" s="39"/>
      <c r="L94" s="42"/>
      <c r="M94" s="197"/>
      <c r="N94" s="198"/>
      <c r="O94" s="67"/>
      <c r="P94" s="67"/>
      <c r="Q94" s="67"/>
      <c r="R94" s="67"/>
      <c r="S94" s="67"/>
      <c r="T94" s="68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20" t="s">
        <v>141</v>
      </c>
      <c r="AU94" s="20" t="s">
        <v>87</v>
      </c>
    </row>
    <row r="95" spans="1:65" s="2" customFormat="1" ht="11.25">
      <c r="A95" s="37"/>
      <c r="B95" s="38"/>
      <c r="C95" s="39"/>
      <c r="D95" s="199" t="s">
        <v>143</v>
      </c>
      <c r="E95" s="39"/>
      <c r="F95" s="200" t="s">
        <v>870</v>
      </c>
      <c r="G95" s="39"/>
      <c r="H95" s="39"/>
      <c r="I95" s="196"/>
      <c r="J95" s="39"/>
      <c r="K95" s="39"/>
      <c r="L95" s="42"/>
      <c r="M95" s="197"/>
      <c r="N95" s="198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143</v>
      </c>
      <c r="AU95" s="20" t="s">
        <v>87</v>
      </c>
    </row>
    <row r="96" spans="1:65" s="2" customFormat="1" ht="29.25">
      <c r="A96" s="37"/>
      <c r="B96" s="38"/>
      <c r="C96" s="39"/>
      <c r="D96" s="194" t="s">
        <v>305</v>
      </c>
      <c r="E96" s="39"/>
      <c r="F96" s="254" t="s">
        <v>871</v>
      </c>
      <c r="G96" s="39"/>
      <c r="H96" s="39"/>
      <c r="I96" s="196"/>
      <c r="J96" s="39"/>
      <c r="K96" s="39"/>
      <c r="L96" s="42"/>
      <c r="M96" s="197"/>
      <c r="N96" s="198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305</v>
      </c>
      <c r="AU96" s="20" t="s">
        <v>87</v>
      </c>
    </row>
    <row r="97" spans="1:65" s="12" customFormat="1" ht="22.9" customHeight="1">
      <c r="B97" s="165"/>
      <c r="C97" s="166"/>
      <c r="D97" s="167" t="s">
        <v>76</v>
      </c>
      <c r="E97" s="179" t="s">
        <v>872</v>
      </c>
      <c r="F97" s="179" t="s">
        <v>873</v>
      </c>
      <c r="G97" s="166"/>
      <c r="H97" s="166"/>
      <c r="I97" s="169"/>
      <c r="J97" s="180">
        <f>BK97</f>
        <v>0</v>
      </c>
      <c r="K97" s="166"/>
      <c r="L97" s="171"/>
      <c r="M97" s="172"/>
      <c r="N97" s="173"/>
      <c r="O97" s="173"/>
      <c r="P97" s="174">
        <f>SUM(P98:P112)</f>
        <v>0</v>
      </c>
      <c r="Q97" s="173"/>
      <c r="R97" s="174">
        <f>SUM(R98:R112)</f>
        <v>0</v>
      </c>
      <c r="S97" s="173"/>
      <c r="T97" s="175">
        <f>SUM(T98:T112)</f>
        <v>0</v>
      </c>
      <c r="AR97" s="176" t="s">
        <v>185</v>
      </c>
      <c r="AT97" s="177" t="s">
        <v>76</v>
      </c>
      <c r="AU97" s="177" t="s">
        <v>85</v>
      </c>
      <c r="AY97" s="176" t="s">
        <v>132</v>
      </c>
      <c r="BK97" s="178">
        <f>SUM(BK98:BK112)</f>
        <v>0</v>
      </c>
    </row>
    <row r="98" spans="1:65" s="2" customFormat="1" ht="16.5" customHeight="1">
      <c r="A98" s="37"/>
      <c r="B98" s="38"/>
      <c r="C98" s="181" t="s">
        <v>167</v>
      </c>
      <c r="D98" s="181" t="s">
        <v>134</v>
      </c>
      <c r="E98" s="182" t="s">
        <v>874</v>
      </c>
      <c r="F98" s="183" t="s">
        <v>873</v>
      </c>
      <c r="G98" s="184" t="s">
        <v>875</v>
      </c>
      <c r="H98" s="262"/>
      <c r="I98" s="186"/>
      <c r="J98" s="187">
        <f>ROUND(I98*H98,2)</f>
        <v>0</v>
      </c>
      <c r="K98" s="183" t="s">
        <v>138</v>
      </c>
      <c r="L98" s="42"/>
      <c r="M98" s="188" t="s">
        <v>19</v>
      </c>
      <c r="N98" s="189" t="s">
        <v>48</v>
      </c>
      <c r="O98" s="67"/>
      <c r="P98" s="190">
        <f>O98*H98</f>
        <v>0</v>
      </c>
      <c r="Q98" s="190">
        <v>0</v>
      </c>
      <c r="R98" s="190">
        <f>Q98*H98</f>
        <v>0</v>
      </c>
      <c r="S98" s="190">
        <v>0</v>
      </c>
      <c r="T98" s="191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92" t="s">
        <v>863</v>
      </c>
      <c r="AT98" s="192" t="s">
        <v>134</v>
      </c>
      <c r="AU98" s="192" t="s">
        <v>87</v>
      </c>
      <c r="AY98" s="20" t="s">
        <v>132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20" t="s">
        <v>85</v>
      </c>
      <c r="BK98" s="193">
        <f>ROUND(I98*H98,2)</f>
        <v>0</v>
      </c>
      <c r="BL98" s="20" t="s">
        <v>863</v>
      </c>
      <c r="BM98" s="192" t="s">
        <v>876</v>
      </c>
    </row>
    <row r="99" spans="1:65" s="2" customFormat="1" ht="11.25">
      <c r="A99" s="37"/>
      <c r="B99" s="38"/>
      <c r="C99" s="39"/>
      <c r="D99" s="194" t="s">
        <v>141</v>
      </c>
      <c r="E99" s="39"/>
      <c r="F99" s="195" t="s">
        <v>873</v>
      </c>
      <c r="G99" s="39"/>
      <c r="H99" s="39"/>
      <c r="I99" s="196"/>
      <c r="J99" s="39"/>
      <c r="K99" s="39"/>
      <c r="L99" s="42"/>
      <c r="M99" s="197"/>
      <c r="N99" s="198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141</v>
      </c>
      <c r="AU99" s="20" t="s">
        <v>87</v>
      </c>
    </row>
    <row r="100" spans="1:65" s="2" customFormat="1" ht="11.25">
      <c r="A100" s="37"/>
      <c r="B100" s="38"/>
      <c r="C100" s="39"/>
      <c r="D100" s="199" t="s">
        <v>143</v>
      </c>
      <c r="E100" s="39"/>
      <c r="F100" s="200" t="s">
        <v>877</v>
      </c>
      <c r="G100" s="39"/>
      <c r="H100" s="39"/>
      <c r="I100" s="196"/>
      <c r="J100" s="39"/>
      <c r="K100" s="39"/>
      <c r="L100" s="42"/>
      <c r="M100" s="197"/>
      <c r="N100" s="198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143</v>
      </c>
      <c r="AU100" s="20" t="s">
        <v>87</v>
      </c>
    </row>
    <row r="101" spans="1:65" s="2" customFormat="1" ht="107.25">
      <c r="A101" s="37"/>
      <c r="B101" s="38"/>
      <c r="C101" s="39"/>
      <c r="D101" s="194" t="s">
        <v>305</v>
      </c>
      <c r="E101" s="39"/>
      <c r="F101" s="254" t="s">
        <v>878</v>
      </c>
      <c r="G101" s="39"/>
      <c r="H101" s="39"/>
      <c r="I101" s="196"/>
      <c r="J101" s="39"/>
      <c r="K101" s="39"/>
      <c r="L101" s="42"/>
      <c r="M101" s="197"/>
      <c r="N101" s="198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305</v>
      </c>
      <c r="AU101" s="20" t="s">
        <v>87</v>
      </c>
    </row>
    <row r="102" spans="1:65" s="2" customFormat="1" ht="16.5" customHeight="1">
      <c r="A102" s="37"/>
      <c r="B102" s="38"/>
      <c r="C102" s="181" t="s">
        <v>139</v>
      </c>
      <c r="D102" s="181" t="s">
        <v>134</v>
      </c>
      <c r="E102" s="182" t="s">
        <v>879</v>
      </c>
      <c r="F102" s="183" t="s">
        <v>880</v>
      </c>
      <c r="G102" s="184" t="s">
        <v>318</v>
      </c>
      <c r="H102" s="185">
        <v>1</v>
      </c>
      <c r="I102" s="186"/>
      <c r="J102" s="187">
        <f>ROUND(I102*H102,2)</f>
        <v>0</v>
      </c>
      <c r="K102" s="183" t="s">
        <v>138</v>
      </c>
      <c r="L102" s="42"/>
      <c r="M102" s="188" t="s">
        <v>19</v>
      </c>
      <c r="N102" s="189" t="s">
        <v>48</v>
      </c>
      <c r="O102" s="67"/>
      <c r="P102" s="190">
        <f>O102*H102</f>
        <v>0</v>
      </c>
      <c r="Q102" s="190">
        <v>0</v>
      </c>
      <c r="R102" s="190">
        <f>Q102*H102</f>
        <v>0</v>
      </c>
      <c r="S102" s="190">
        <v>0</v>
      </c>
      <c r="T102" s="191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92" t="s">
        <v>863</v>
      </c>
      <c r="AT102" s="192" t="s">
        <v>134</v>
      </c>
      <c r="AU102" s="192" t="s">
        <v>87</v>
      </c>
      <c r="AY102" s="20" t="s">
        <v>132</v>
      </c>
      <c r="BE102" s="193">
        <f>IF(N102="základní",J102,0)</f>
        <v>0</v>
      </c>
      <c r="BF102" s="193">
        <f>IF(N102="snížená",J102,0)</f>
        <v>0</v>
      </c>
      <c r="BG102" s="193">
        <f>IF(N102="zákl. přenesená",J102,0)</f>
        <v>0</v>
      </c>
      <c r="BH102" s="193">
        <f>IF(N102="sníž. přenesená",J102,0)</f>
        <v>0</v>
      </c>
      <c r="BI102" s="193">
        <f>IF(N102="nulová",J102,0)</f>
        <v>0</v>
      </c>
      <c r="BJ102" s="20" t="s">
        <v>85</v>
      </c>
      <c r="BK102" s="193">
        <f>ROUND(I102*H102,2)</f>
        <v>0</v>
      </c>
      <c r="BL102" s="20" t="s">
        <v>863</v>
      </c>
      <c r="BM102" s="192" t="s">
        <v>881</v>
      </c>
    </row>
    <row r="103" spans="1:65" s="2" customFormat="1" ht="11.25">
      <c r="A103" s="37"/>
      <c r="B103" s="38"/>
      <c r="C103" s="39"/>
      <c r="D103" s="194" t="s">
        <v>141</v>
      </c>
      <c r="E103" s="39"/>
      <c r="F103" s="195" t="s">
        <v>880</v>
      </c>
      <c r="G103" s="39"/>
      <c r="H103" s="39"/>
      <c r="I103" s="196"/>
      <c r="J103" s="39"/>
      <c r="K103" s="39"/>
      <c r="L103" s="42"/>
      <c r="M103" s="197"/>
      <c r="N103" s="198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141</v>
      </c>
      <c r="AU103" s="20" t="s">
        <v>87</v>
      </c>
    </row>
    <row r="104" spans="1:65" s="2" customFormat="1" ht="11.25">
      <c r="A104" s="37"/>
      <c r="B104" s="38"/>
      <c r="C104" s="39"/>
      <c r="D104" s="199" t="s">
        <v>143</v>
      </c>
      <c r="E104" s="39"/>
      <c r="F104" s="200" t="s">
        <v>882</v>
      </c>
      <c r="G104" s="39"/>
      <c r="H104" s="39"/>
      <c r="I104" s="196"/>
      <c r="J104" s="39"/>
      <c r="K104" s="39"/>
      <c r="L104" s="42"/>
      <c r="M104" s="197"/>
      <c r="N104" s="198"/>
      <c r="O104" s="67"/>
      <c r="P104" s="67"/>
      <c r="Q104" s="67"/>
      <c r="R104" s="67"/>
      <c r="S104" s="67"/>
      <c r="T104" s="68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20" t="s">
        <v>143</v>
      </c>
      <c r="AU104" s="20" t="s">
        <v>87</v>
      </c>
    </row>
    <row r="105" spans="1:65" s="2" customFormat="1" ht="39">
      <c r="A105" s="37"/>
      <c r="B105" s="38"/>
      <c r="C105" s="39"/>
      <c r="D105" s="194" t="s">
        <v>305</v>
      </c>
      <c r="E105" s="39"/>
      <c r="F105" s="254" t="s">
        <v>883</v>
      </c>
      <c r="G105" s="39"/>
      <c r="H105" s="39"/>
      <c r="I105" s="196"/>
      <c r="J105" s="39"/>
      <c r="K105" s="39"/>
      <c r="L105" s="42"/>
      <c r="M105" s="197"/>
      <c r="N105" s="198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305</v>
      </c>
      <c r="AU105" s="20" t="s">
        <v>87</v>
      </c>
    </row>
    <row r="106" spans="1:65" s="13" customFormat="1" ht="22.5">
      <c r="B106" s="201"/>
      <c r="C106" s="202"/>
      <c r="D106" s="194" t="s">
        <v>145</v>
      </c>
      <c r="E106" s="203" t="s">
        <v>19</v>
      </c>
      <c r="F106" s="204" t="s">
        <v>884</v>
      </c>
      <c r="G106" s="202"/>
      <c r="H106" s="203" t="s">
        <v>19</v>
      </c>
      <c r="I106" s="205"/>
      <c r="J106" s="202"/>
      <c r="K106" s="202"/>
      <c r="L106" s="206"/>
      <c r="M106" s="207"/>
      <c r="N106" s="208"/>
      <c r="O106" s="208"/>
      <c r="P106" s="208"/>
      <c r="Q106" s="208"/>
      <c r="R106" s="208"/>
      <c r="S106" s="208"/>
      <c r="T106" s="209"/>
      <c r="AT106" s="210" t="s">
        <v>145</v>
      </c>
      <c r="AU106" s="210" t="s">
        <v>87</v>
      </c>
      <c r="AV106" s="13" t="s">
        <v>85</v>
      </c>
      <c r="AW106" s="13" t="s">
        <v>37</v>
      </c>
      <c r="AX106" s="13" t="s">
        <v>77</v>
      </c>
      <c r="AY106" s="210" t="s">
        <v>132</v>
      </c>
    </row>
    <row r="107" spans="1:65" s="14" customFormat="1" ht="11.25">
      <c r="B107" s="211"/>
      <c r="C107" s="212"/>
      <c r="D107" s="194" t="s">
        <v>145</v>
      </c>
      <c r="E107" s="213" t="s">
        <v>19</v>
      </c>
      <c r="F107" s="214" t="s">
        <v>85</v>
      </c>
      <c r="G107" s="212"/>
      <c r="H107" s="215">
        <v>1</v>
      </c>
      <c r="I107" s="216"/>
      <c r="J107" s="212"/>
      <c r="K107" s="212"/>
      <c r="L107" s="217"/>
      <c r="M107" s="218"/>
      <c r="N107" s="219"/>
      <c r="O107" s="219"/>
      <c r="P107" s="219"/>
      <c r="Q107" s="219"/>
      <c r="R107" s="219"/>
      <c r="S107" s="219"/>
      <c r="T107" s="220"/>
      <c r="AT107" s="221" t="s">
        <v>145</v>
      </c>
      <c r="AU107" s="221" t="s">
        <v>87</v>
      </c>
      <c r="AV107" s="14" t="s">
        <v>87</v>
      </c>
      <c r="AW107" s="14" t="s">
        <v>37</v>
      </c>
      <c r="AX107" s="14" t="s">
        <v>85</v>
      </c>
      <c r="AY107" s="221" t="s">
        <v>132</v>
      </c>
    </row>
    <row r="108" spans="1:65" s="2" customFormat="1" ht="16.5" customHeight="1">
      <c r="A108" s="37"/>
      <c r="B108" s="38"/>
      <c r="C108" s="181" t="s">
        <v>185</v>
      </c>
      <c r="D108" s="181" t="s">
        <v>134</v>
      </c>
      <c r="E108" s="182" t="s">
        <v>885</v>
      </c>
      <c r="F108" s="183" t="s">
        <v>886</v>
      </c>
      <c r="G108" s="184" t="s">
        <v>396</v>
      </c>
      <c r="H108" s="185">
        <v>1</v>
      </c>
      <c r="I108" s="186"/>
      <c r="J108" s="187">
        <f>ROUND(I108*H108,2)</f>
        <v>0</v>
      </c>
      <c r="K108" s="183" t="s">
        <v>138</v>
      </c>
      <c r="L108" s="42"/>
      <c r="M108" s="188" t="s">
        <v>19</v>
      </c>
      <c r="N108" s="189" t="s">
        <v>48</v>
      </c>
      <c r="O108" s="67"/>
      <c r="P108" s="190">
        <f>O108*H108</f>
        <v>0</v>
      </c>
      <c r="Q108" s="190">
        <v>0</v>
      </c>
      <c r="R108" s="190">
        <f>Q108*H108</f>
        <v>0</v>
      </c>
      <c r="S108" s="190">
        <v>0</v>
      </c>
      <c r="T108" s="191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92" t="s">
        <v>863</v>
      </c>
      <c r="AT108" s="192" t="s">
        <v>134</v>
      </c>
      <c r="AU108" s="192" t="s">
        <v>87</v>
      </c>
      <c r="AY108" s="20" t="s">
        <v>132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20" t="s">
        <v>85</v>
      </c>
      <c r="BK108" s="193">
        <f>ROUND(I108*H108,2)</f>
        <v>0</v>
      </c>
      <c r="BL108" s="20" t="s">
        <v>863</v>
      </c>
      <c r="BM108" s="192" t="s">
        <v>887</v>
      </c>
    </row>
    <row r="109" spans="1:65" s="2" customFormat="1" ht="11.25">
      <c r="A109" s="37"/>
      <c r="B109" s="38"/>
      <c r="C109" s="39"/>
      <c r="D109" s="194" t="s">
        <v>141</v>
      </c>
      <c r="E109" s="39"/>
      <c r="F109" s="195" t="s">
        <v>886</v>
      </c>
      <c r="G109" s="39"/>
      <c r="H109" s="39"/>
      <c r="I109" s="196"/>
      <c r="J109" s="39"/>
      <c r="K109" s="39"/>
      <c r="L109" s="42"/>
      <c r="M109" s="197"/>
      <c r="N109" s="198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141</v>
      </c>
      <c r="AU109" s="20" t="s">
        <v>87</v>
      </c>
    </row>
    <row r="110" spans="1:65" s="2" customFormat="1" ht="11.25">
      <c r="A110" s="37"/>
      <c r="B110" s="38"/>
      <c r="C110" s="39"/>
      <c r="D110" s="199" t="s">
        <v>143</v>
      </c>
      <c r="E110" s="39"/>
      <c r="F110" s="200" t="s">
        <v>888</v>
      </c>
      <c r="G110" s="39"/>
      <c r="H110" s="39"/>
      <c r="I110" s="196"/>
      <c r="J110" s="39"/>
      <c r="K110" s="39"/>
      <c r="L110" s="42"/>
      <c r="M110" s="197"/>
      <c r="N110" s="198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143</v>
      </c>
      <c r="AU110" s="20" t="s">
        <v>87</v>
      </c>
    </row>
    <row r="111" spans="1:65" s="13" customFormat="1" ht="11.25">
      <c r="B111" s="201"/>
      <c r="C111" s="202"/>
      <c r="D111" s="194" t="s">
        <v>145</v>
      </c>
      <c r="E111" s="203" t="s">
        <v>19</v>
      </c>
      <c r="F111" s="204" t="s">
        <v>889</v>
      </c>
      <c r="G111" s="202"/>
      <c r="H111" s="203" t="s">
        <v>19</v>
      </c>
      <c r="I111" s="205"/>
      <c r="J111" s="202"/>
      <c r="K111" s="202"/>
      <c r="L111" s="206"/>
      <c r="M111" s="207"/>
      <c r="N111" s="208"/>
      <c r="O111" s="208"/>
      <c r="P111" s="208"/>
      <c r="Q111" s="208"/>
      <c r="R111" s="208"/>
      <c r="S111" s="208"/>
      <c r="T111" s="209"/>
      <c r="AT111" s="210" t="s">
        <v>145</v>
      </c>
      <c r="AU111" s="210" t="s">
        <v>87</v>
      </c>
      <c r="AV111" s="13" t="s">
        <v>85</v>
      </c>
      <c r="AW111" s="13" t="s">
        <v>37</v>
      </c>
      <c r="AX111" s="13" t="s">
        <v>77</v>
      </c>
      <c r="AY111" s="210" t="s">
        <v>132</v>
      </c>
    </row>
    <row r="112" spans="1:65" s="14" customFormat="1" ht="11.25">
      <c r="B112" s="211"/>
      <c r="C112" s="212"/>
      <c r="D112" s="194" t="s">
        <v>145</v>
      </c>
      <c r="E112" s="213" t="s">
        <v>19</v>
      </c>
      <c r="F112" s="214" t="s">
        <v>85</v>
      </c>
      <c r="G112" s="212"/>
      <c r="H112" s="215">
        <v>1</v>
      </c>
      <c r="I112" s="216"/>
      <c r="J112" s="212"/>
      <c r="K112" s="212"/>
      <c r="L112" s="217"/>
      <c r="M112" s="218"/>
      <c r="N112" s="219"/>
      <c r="O112" s="219"/>
      <c r="P112" s="219"/>
      <c r="Q112" s="219"/>
      <c r="R112" s="219"/>
      <c r="S112" s="219"/>
      <c r="T112" s="220"/>
      <c r="AT112" s="221" t="s">
        <v>145</v>
      </c>
      <c r="AU112" s="221" t="s">
        <v>87</v>
      </c>
      <c r="AV112" s="14" t="s">
        <v>87</v>
      </c>
      <c r="AW112" s="14" t="s">
        <v>37</v>
      </c>
      <c r="AX112" s="14" t="s">
        <v>85</v>
      </c>
      <c r="AY112" s="221" t="s">
        <v>132</v>
      </c>
    </row>
    <row r="113" spans="1:65" s="12" customFormat="1" ht="22.9" customHeight="1">
      <c r="B113" s="165"/>
      <c r="C113" s="166"/>
      <c r="D113" s="167" t="s">
        <v>76</v>
      </c>
      <c r="E113" s="179" t="s">
        <v>890</v>
      </c>
      <c r="F113" s="179" t="s">
        <v>891</v>
      </c>
      <c r="G113" s="166"/>
      <c r="H113" s="166"/>
      <c r="I113" s="169"/>
      <c r="J113" s="180">
        <f>BK113</f>
        <v>0</v>
      </c>
      <c r="K113" s="166"/>
      <c r="L113" s="171"/>
      <c r="M113" s="172"/>
      <c r="N113" s="173"/>
      <c r="O113" s="173"/>
      <c r="P113" s="174">
        <f>SUM(P114:P116)</f>
        <v>0</v>
      </c>
      <c r="Q113" s="173"/>
      <c r="R113" s="174">
        <f>SUM(R114:R116)</f>
        <v>0</v>
      </c>
      <c r="S113" s="173"/>
      <c r="T113" s="175">
        <f>SUM(T114:T116)</f>
        <v>0</v>
      </c>
      <c r="AR113" s="176" t="s">
        <v>185</v>
      </c>
      <c r="AT113" s="177" t="s">
        <v>76</v>
      </c>
      <c r="AU113" s="177" t="s">
        <v>85</v>
      </c>
      <c r="AY113" s="176" t="s">
        <v>132</v>
      </c>
      <c r="BK113" s="178">
        <f>SUM(BK114:BK116)</f>
        <v>0</v>
      </c>
    </row>
    <row r="114" spans="1:65" s="2" customFormat="1" ht="16.5" customHeight="1">
      <c r="A114" s="37"/>
      <c r="B114" s="38"/>
      <c r="C114" s="181" t="s">
        <v>193</v>
      </c>
      <c r="D114" s="181" t="s">
        <v>134</v>
      </c>
      <c r="E114" s="182" t="s">
        <v>892</v>
      </c>
      <c r="F114" s="183" t="s">
        <v>893</v>
      </c>
      <c r="G114" s="184" t="s">
        <v>875</v>
      </c>
      <c r="H114" s="262"/>
      <c r="I114" s="186"/>
      <c r="J114" s="187">
        <f>ROUND(I114*H114,2)</f>
        <v>0</v>
      </c>
      <c r="K114" s="183" t="s">
        <v>138</v>
      </c>
      <c r="L114" s="42"/>
      <c r="M114" s="188" t="s">
        <v>19</v>
      </c>
      <c r="N114" s="189" t="s">
        <v>48</v>
      </c>
      <c r="O114" s="67"/>
      <c r="P114" s="190">
        <f>O114*H114</f>
        <v>0</v>
      </c>
      <c r="Q114" s="190">
        <v>0</v>
      </c>
      <c r="R114" s="190">
        <f>Q114*H114</f>
        <v>0</v>
      </c>
      <c r="S114" s="190">
        <v>0</v>
      </c>
      <c r="T114" s="191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92" t="s">
        <v>863</v>
      </c>
      <c r="AT114" s="192" t="s">
        <v>134</v>
      </c>
      <c r="AU114" s="192" t="s">
        <v>87</v>
      </c>
      <c r="AY114" s="20" t="s">
        <v>132</v>
      </c>
      <c r="BE114" s="193">
        <f>IF(N114="základní",J114,0)</f>
        <v>0</v>
      </c>
      <c r="BF114" s="193">
        <f>IF(N114="snížená",J114,0)</f>
        <v>0</v>
      </c>
      <c r="BG114" s="193">
        <f>IF(N114="zákl. přenesená",J114,0)</f>
        <v>0</v>
      </c>
      <c r="BH114" s="193">
        <f>IF(N114="sníž. přenesená",J114,0)</f>
        <v>0</v>
      </c>
      <c r="BI114" s="193">
        <f>IF(N114="nulová",J114,0)</f>
        <v>0</v>
      </c>
      <c r="BJ114" s="20" t="s">
        <v>85</v>
      </c>
      <c r="BK114" s="193">
        <f>ROUND(I114*H114,2)</f>
        <v>0</v>
      </c>
      <c r="BL114" s="20" t="s">
        <v>863</v>
      </c>
      <c r="BM114" s="192" t="s">
        <v>894</v>
      </c>
    </row>
    <row r="115" spans="1:65" s="2" customFormat="1" ht="11.25">
      <c r="A115" s="37"/>
      <c r="B115" s="38"/>
      <c r="C115" s="39"/>
      <c r="D115" s="194" t="s">
        <v>141</v>
      </c>
      <c r="E115" s="39"/>
      <c r="F115" s="195" t="s">
        <v>893</v>
      </c>
      <c r="G115" s="39"/>
      <c r="H115" s="39"/>
      <c r="I115" s="196"/>
      <c r="J115" s="39"/>
      <c r="K115" s="39"/>
      <c r="L115" s="42"/>
      <c r="M115" s="197"/>
      <c r="N115" s="198"/>
      <c r="O115" s="67"/>
      <c r="P115" s="67"/>
      <c r="Q115" s="67"/>
      <c r="R115" s="67"/>
      <c r="S115" s="67"/>
      <c r="T115" s="68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20" t="s">
        <v>141</v>
      </c>
      <c r="AU115" s="20" t="s">
        <v>87</v>
      </c>
    </row>
    <row r="116" spans="1:65" s="2" customFormat="1" ht="11.25">
      <c r="A116" s="37"/>
      <c r="B116" s="38"/>
      <c r="C116" s="39"/>
      <c r="D116" s="199" t="s">
        <v>143</v>
      </c>
      <c r="E116" s="39"/>
      <c r="F116" s="200" t="s">
        <v>895</v>
      </c>
      <c r="G116" s="39"/>
      <c r="H116" s="39"/>
      <c r="I116" s="196"/>
      <c r="J116" s="39"/>
      <c r="K116" s="39"/>
      <c r="L116" s="42"/>
      <c r="M116" s="197"/>
      <c r="N116" s="198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143</v>
      </c>
      <c r="AU116" s="20" t="s">
        <v>87</v>
      </c>
    </row>
    <row r="117" spans="1:65" s="12" customFormat="1" ht="22.9" customHeight="1">
      <c r="B117" s="165"/>
      <c r="C117" s="166"/>
      <c r="D117" s="167" t="s">
        <v>76</v>
      </c>
      <c r="E117" s="179" t="s">
        <v>896</v>
      </c>
      <c r="F117" s="179" t="s">
        <v>897</v>
      </c>
      <c r="G117" s="166"/>
      <c r="H117" s="166"/>
      <c r="I117" s="169"/>
      <c r="J117" s="180">
        <f>BK117</f>
        <v>0</v>
      </c>
      <c r="K117" s="166"/>
      <c r="L117" s="171"/>
      <c r="M117" s="172"/>
      <c r="N117" s="173"/>
      <c r="O117" s="173"/>
      <c r="P117" s="174">
        <f>SUM(P118:P120)</f>
        <v>0</v>
      </c>
      <c r="Q117" s="173"/>
      <c r="R117" s="174">
        <f>SUM(R118:R120)</f>
        <v>0</v>
      </c>
      <c r="S117" s="173"/>
      <c r="T117" s="175">
        <f>SUM(T118:T120)</f>
        <v>0</v>
      </c>
      <c r="AR117" s="176" t="s">
        <v>185</v>
      </c>
      <c r="AT117" s="177" t="s">
        <v>76</v>
      </c>
      <c r="AU117" s="177" t="s">
        <v>85</v>
      </c>
      <c r="AY117" s="176" t="s">
        <v>132</v>
      </c>
      <c r="BK117" s="178">
        <f>SUM(BK118:BK120)</f>
        <v>0</v>
      </c>
    </row>
    <row r="118" spans="1:65" s="2" customFormat="1" ht="21.75" customHeight="1">
      <c r="A118" s="37"/>
      <c r="B118" s="38"/>
      <c r="C118" s="181" t="s">
        <v>198</v>
      </c>
      <c r="D118" s="181" t="s">
        <v>134</v>
      </c>
      <c r="E118" s="182" t="s">
        <v>898</v>
      </c>
      <c r="F118" s="183" t="s">
        <v>899</v>
      </c>
      <c r="G118" s="184" t="s">
        <v>875</v>
      </c>
      <c r="H118" s="262"/>
      <c r="I118" s="186"/>
      <c r="J118" s="187">
        <f>ROUND(I118*H118,2)</f>
        <v>0</v>
      </c>
      <c r="K118" s="183" t="s">
        <v>138</v>
      </c>
      <c r="L118" s="42"/>
      <c r="M118" s="188" t="s">
        <v>19</v>
      </c>
      <c r="N118" s="189" t="s">
        <v>48</v>
      </c>
      <c r="O118" s="67"/>
      <c r="P118" s="190">
        <f>O118*H118</f>
        <v>0</v>
      </c>
      <c r="Q118" s="190">
        <v>0</v>
      </c>
      <c r="R118" s="190">
        <f>Q118*H118</f>
        <v>0</v>
      </c>
      <c r="S118" s="190">
        <v>0</v>
      </c>
      <c r="T118" s="191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92" t="s">
        <v>863</v>
      </c>
      <c r="AT118" s="192" t="s">
        <v>134</v>
      </c>
      <c r="AU118" s="192" t="s">
        <v>87</v>
      </c>
      <c r="AY118" s="20" t="s">
        <v>132</v>
      </c>
      <c r="BE118" s="193">
        <f>IF(N118="základní",J118,0)</f>
        <v>0</v>
      </c>
      <c r="BF118" s="193">
        <f>IF(N118="snížená",J118,0)</f>
        <v>0</v>
      </c>
      <c r="BG118" s="193">
        <f>IF(N118="zákl. přenesená",J118,0)</f>
        <v>0</v>
      </c>
      <c r="BH118" s="193">
        <f>IF(N118="sníž. přenesená",J118,0)</f>
        <v>0</v>
      </c>
      <c r="BI118" s="193">
        <f>IF(N118="nulová",J118,0)</f>
        <v>0</v>
      </c>
      <c r="BJ118" s="20" t="s">
        <v>85</v>
      </c>
      <c r="BK118" s="193">
        <f>ROUND(I118*H118,2)</f>
        <v>0</v>
      </c>
      <c r="BL118" s="20" t="s">
        <v>863</v>
      </c>
      <c r="BM118" s="192" t="s">
        <v>900</v>
      </c>
    </row>
    <row r="119" spans="1:65" s="2" customFormat="1" ht="11.25">
      <c r="A119" s="37"/>
      <c r="B119" s="38"/>
      <c r="C119" s="39"/>
      <c r="D119" s="194" t="s">
        <v>141</v>
      </c>
      <c r="E119" s="39"/>
      <c r="F119" s="195" t="s">
        <v>899</v>
      </c>
      <c r="G119" s="39"/>
      <c r="H119" s="39"/>
      <c r="I119" s="196"/>
      <c r="J119" s="39"/>
      <c r="K119" s="39"/>
      <c r="L119" s="42"/>
      <c r="M119" s="197"/>
      <c r="N119" s="198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141</v>
      </c>
      <c r="AU119" s="20" t="s">
        <v>87</v>
      </c>
    </row>
    <row r="120" spans="1:65" s="2" customFormat="1" ht="11.25">
      <c r="A120" s="37"/>
      <c r="B120" s="38"/>
      <c r="C120" s="39"/>
      <c r="D120" s="199" t="s">
        <v>143</v>
      </c>
      <c r="E120" s="39"/>
      <c r="F120" s="200" t="s">
        <v>901</v>
      </c>
      <c r="G120" s="39"/>
      <c r="H120" s="39"/>
      <c r="I120" s="196"/>
      <c r="J120" s="39"/>
      <c r="K120" s="39"/>
      <c r="L120" s="42"/>
      <c r="M120" s="197"/>
      <c r="N120" s="198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143</v>
      </c>
      <c r="AU120" s="20" t="s">
        <v>87</v>
      </c>
    </row>
    <row r="121" spans="1:65" s="12" customFormat="1" ht="22.9" customHeight="1">
      <c r="B121" s="165"/>
      <c r="C121" s="166"/>
      <c r="D121" s="167" t="s">
        <v>76</v>
      </c>
      <c r="E121" s="179" t="s">
        <v>902</v>
      </c>
      <c r="F121" s="179" t="s">
        <v>903</v>
      </c>
      <c r="G121" s="166"/>
      <c r="H121" s="166"/>
      <c r="I121" s="169"/>
      <c r="J121" s="180">
        <f>BK121</f>
        <v>0</v>
      </c>
      <c r="K121" s="166"/>
      <c r="L121" s="171"/>
      <c r="M121" s="172"/>
      <c r="N121" s="173"/>
      <c r="O121" s="173"/>
      <c r="P121" s="174">
        <f>SUM(P122:P124)</f>
        <v>0</v>
      </c>
      <c r="Q121" s="173"/>
      <c r="R121" s="174">
        <f>SUM(R122:R124)</f>
        <v>0</v>
      </c>
      <c r="S121" s="173"/>
      <c r="T121" s="175">
        <f>SUM(T122:T124)</f>
        <v>0</v>
      </c>
      <c r="AR121" s="176" t="s">
        <v>185</v>
      </c>
      <c r="AT121" s="177" t="s">
        <v>76</v>
      </c>
      <c r="AU121" s="177" t="s">
        <v>85</v>
      </c>
      <c r="AY121" s="176" t="s">
        <v>132</v>
      </c>
      <c r="BK121" s="178">
        <f>SUM(BK122:BK124)</f>
        <v>0</v>
      </c>
    </row>
    <row r="122" spans="1:65" s="2" customFormat="1" ht="16.5" customHeight="1">
      <c r="A122" s="37"/>
      <c r="B122" s="38"/>
      <c r="C122" s="181" t="s">
        <v>209</v>
      </c>
      <c r="D122" s="181" t="s">
        <v>134</v>
      </c>
      <c r="E122" s="182" t="s">
        <v>904</v>
      </c>
      <c r="F122" s="183" t="s">
        <v>905</v>
      </c>
      <c r="G122" s="184" t="s">
        <v>875</v>
      </c>
      <c r="H122" s="262"/>
      <c r="I122" s="186"/>
      <c r="J122" s="187">
        <f>ROUND(I122*H122,2)</f>
        <v>0</v>
      </c>
      <c r="K122" s="183" t="s">
        <v>138</v>
      </c>
      <c r="L122" s="42"/>
      <c r="M122" s="188" t="s">
        <v>19</v>
      </c>
      <c r="N122" s="189" t="s">
        <v>48</v>
      </c>
      <c r="O122" s="67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863</v>
      </c>
      <c r="AT122" s="192" t="s">
        <v>134</v>
      </c>
      <c r="AU122" s="192" t="s">
        <v>87</v>
      </c>
      <c r="AY122" s="20" t="s">
        <v>132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20" t="s">
        <v>85</v>
      </c>
      <c r="BK122" s="193">
        <f>ROUND(I122*H122,2)</f>
        <v>0</v>
      </c>
      <c r="BL122" s="20" t="s">
        <v>863</v>
      </c>
      <c r="BM122" s="192" t="s">
        <v>906</v>
      </c>
    </row>
    <row r="123" spans="1:65" s="2" customFormat="1" ht="11.25">
      <c r="A123" s="37"/>
      <c r="B123" s="38"/>
      <c r="C123" s="39"/>
      <c r="D123" s="194" t="s">
        <v>141</v>
      </c>
      <c r="E123" s="39"/>
      <c r="F123" s="195" t="s">
        <v>905</v>
      </c>
      <c r="G123" s="39"/>
      <c r="H123" s="39"/>
      <c r="I123" s="196"/>
      <c r="J123" s="39"/>
      <c r="K123" s="39"/>
      <c r="L123" s="42"/>
      <c r="M123" s="197"/>
      <c r="N123" s="198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141</v>
      </c>
      <c r="AU123" s="20" t="s">
        <v>87</v>
      </c>
    </row>
    <row r="124" spans="1:65" s="2" customFormat="1" ht="11.25">
      <c r="A124" s="37"/>
      <c r="B124" s="38"/>
      <c r="C124" s="39"/>
      <c r="D124" s="199" t="s">
        <v>143</v>
      </c>
      <c r="E124" s="39"/>
      <c r="F124" s="200" t="s">
        <v>907</v>
      </c>
      <c r="G124" s="39"/>
      <c r="H124" s="39"/>
      <c r="I124" s="196"/>
      <c r="J124" s="39"/>
      <c r="K124" s="39"/>
      <c r="L124" s="42"/>
      <c r="M124" s="258"/>
      <c r="N124" s="259"/>
      <c r="O124" s="260"/>
      <c r="P124" s="260"/>
      <c r="Q124" s="260"/>
      <c r="R124" s="260"/>
      <c r="S124" s="260"/>
      <c r="T124" s="261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143</v>
      </c>
      <c r="AU124" s="20" t="s">
        <v>87</v>
      </c>
    </row>
    <row r="125" spans="1:65" s="2" customFormat="1" ht="6.95" customHeight="1">
      <c r="A125" s="37"/>
      <c r="B125" s="50"/>
      <c r="C125" s="51"/>
      <c r="D125" s="51"/>
      <c r="E125" s="51"/>
      <c r="F125" s="51"/>
      <c r="G125" s="51"/>
      <c r="H125" s="51"/>
      <c r="I125" s="51"/>
      <c r="J125" s="51"/>
      <c r="K125" s="51"/>
      <c r="L125" s="42"/>
      <c r="M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</sheetData>
  <sheetProtection algorithmName="SHA-512" hashValue="8Wztqko/pBVq/DU8ATAa7RExOknGtLH6sMTURwwa5uiOutNAg7aShBLu5HbTHpsoKMaR46dN+c2WBfuB/Dq9cg==" saltValue="7USMtLLDGHVHTEPDEUgV0pJ0s2MhFLgSlmhaYfDazleJgc/e806ISgJkH7nfZbiNaXWbTYhJjFQwFLD95xQMUQ==" spinCount="100000" sheet="1" objects="1" scenarios="1" formatColumns="0" formatRows="0" autoFilter="0"/>
  <autoFilter ref="C84:K124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90" r:id="rId1"/>
    <hyperlink ref="F95" r:id="rId2"/>
    <hyperlink ref="F100" r:id="rId3"/>
    <hyperlink ref="F104" r:id="rId4"/>
    <hyperlink ref="F110" r:id="rId5"/>
    <hyperlink ref="F116" r:id="rId6"/>
    <hyperlink ref="F120" r:id="rId7"/>
    <hyperlink ref="F124" r:id="rId8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63" customWidth="1"/>
    <col min="2" max="2" width="1.6640625" style="263" customWidth="1"/>
    <col min="3" max="4" width="5" style="263" customWidth="1"/>
    <col min="5" max="5" width="11.6640625" style="263" customWidth="1"/>
    <col min="6" max="6" width="9.1640625" style="263" customWidth="1"/>
    <col min="7" max="7" width="5" style="263" customWidth="1"/>
    <col min="8" max="8" width="77.83203125" style="263" customWidth="1"/>
    <col min="9" max="10" width="20" style="263" customWidth="1"/>
    <col min="11" max="11" width="1.6640625" style="263" customWidth="1"/>
  </cols>
  <sheetData>
    <row r="1" spans="2:11" s="1" customFormat="1" ht="37.5" customHeight="1"/>
    <row r="2" spans="2:11" s="1" customFormat="1" ht="7.5" customHeight="1">
      <c r="B2" s="264"/>
      <c r="C2" s="265"/>
      <c r="D2" s="265"/>
      <c r="E2" s="265"/>
      <c r="F2" s="265"/>
      <c r="G2" s="265"/>
      <c r="H2" s="265"/>
      <c r="I2" s="265"/>
      <c r="J2" s="265"/>
      <c r="K2" s="266"/>
    </row>
    <row r="3" spans="2:11" s="17" customFormat="1" ht="45" customHeight="1">
      <c r="B3" s="267"/>
      <c r="C3" s="406" t="s">
        <v>908</v>
      </c>
      <c r="D3" s="406"/>
      <c r="E3" s="406"/>
      <c r="F3" s="406"/>
      <c r="G3" s="406"/>
      <c r="H3" s="406"/>
      <c r="I3" s="406"/>
      <c r="J3" s="406"/>
      <c r="K3" s="268"/>
    </row>
    <row r="4" spans="2:11" s="1" customFormat="1" ht="25.5" customHeight="1">
      <c r="B4" s="269"/>
      <c r="C4" s="405" t="s">
        <v>909</v>
      </c>
      <c r="D4" s="405"/>
      <c r="E4" s="405"/>
      <c r="F4" s="405"/>
      <c r="G4" s="405"/>
      <c r="H4" s="405"/>
      <c r="I4" s="405"/>
      <c r="J4" s="405"/>
      <c r="K4" s="270"/>
    </row>
    <row r="5" spans="2:11" s="1" customFormat="1" ht="5.25" customHeight="1">
      <c r="B5" s="269"/>
      <c r="C5" s="271"/>
      <c r="D5" s="271"/>
      <c r="E5" s="271"/>
      <c r="F5" s="271"/>
      <c r="G5" s="271"/>
      <c r="H5" s="271"/>
      <c r="I5" s="271"/>
      <c r="J5" s="271"/>
      <c r="K5" s="270"/>
    </row>
    <row r="6" spans="2:11" s="1" customFormat="1" ht="15" customHeight="1">
      <c r="B6" s="269"/>
      <c r="C6" s="404" t="s">
        <v>910</v>
      </c>
      <c r="D6" s="404"/>
      <c r="E6" s="404"/>
      <c r="F6" s="404"/>
      <c r="G6" s="404"/>
      <c r="H6" s="404"/>
      <c r="I6" s="404"/>
      <c r="J6" s="404"/>
      <c r="K6" s="270"/>
    </row>
    <row r="7" spans="2:11" s="1" customFormat="1" ht="15" customHeight="1">
      <c r="B7" s="273"/>
      <c r="C7" s="404" t="s">
        <v>911</v>
      </c>
      <c r="D7" s="404"/>
      <c r="E7" s="404"/>
      <c r="F7" s="404"/>
      <c r="G7" s="404"/>
      <c r="H7" s="404"/>
      <c r="I7" s="404"/>
      <c r="J7" s="404"/>
      <c r="K7" s="270"/>
    </row>
    <row r="8" spans="2:11" s="1" customFormat="1" ht="12.75" customHeight="1">
      <c r="B8" s="273"/>
      <c r="C8" s="272"/>
      <c r="D8" s="272"/>
      <c r="E8" s="272"/>
      <c r="F8" s="272"/>
      <c r="G8" s="272"/>
      <c r="H8" s="272"/>
      <c r="I8" s="272"/>
      <c r="J8" s="272"/>
      <c r="K8" s="270"/>
    </row>
    <row r="9" spans="2:11" s="1" customFormat="1" ht="15" customHeight="1">
      <c r="B9" s="273"/>
      <c r="C9" s="404" t="s">
        <v>912</v>
      </c>
      <c r="D9" s="404"/>
      <c r="E9" s="404"/>
      <c r="F9" s="404"/>
      <c r="G9" s="404"/>
      <c r="H9" s="404"/>
      <c r="I9" s="404"/>
      <c r="J9" s="404"/>
      <c r="K9" s="270"/>
    </row>
    <row r="10" spans="2:11" s="1" customFormat="1" ht="15" customHeight="1">
      <c r="B10" s="273"/>
      <c r="C10" s="272"/>
      <c r="D10" s="404" t="s">
        <v>913</v>
      </c>
      <c r="E10" s="404"/>
      <c r="F10" s="404"/>
      <c r="G10" s="404"/>
      <c r="H10" s="404"/>
      <c r="I10" s="404"/>
      <c r="J10" s="404"/>
      <c r="K10" s="270"/>
    </row>
    <row r="11" spans="2:11" s="1" customFormat="1" ht="15" customHeight="1">
      <c r="B11" s="273"/>
      <c r="C11" s="274"/>
      <c r="D11" s="404" t="s">
        <v>914</v>
      </c>
      <c r="E11" s="404"/>
      <c r="F11" s="404"/>
      <c r="G11" s="404"/>
      <c r="H11" s="404"/>
      <c r="I11" s="404"/>
      <c r="J11" s="404"/>
      <c r="K11" s="270"/>
    </row>
    <row r="12" spans="2:11" s="1" customFormat="1" ht="15" customHeight="1">
      <c r="B12" s="273"/>
      <c r="C12" s="274"/>
      <c r="D12" s="272"/>
      <c r="E12" s="272"/>
      <c r="F12" s="272"/>
      <c r="G12" s="272"/>
      <c r="H12" s="272"/>
      <c r="I12" s="272"/>
      <c r="J12" s="272"/>
      <c r="K12" s="270"/>
    </row>
    <row r="13" spans="2:11" s="1" customFormat="1" ht="15" customHeight="1">
      <c r="B13" s="273"/>
      <c r="C13" s="274"/>
      <c r="D13" s="275" t="s">
        <v>915</v>
      </c>
      <c r="E13" s="272"/>
      <c r="F13" s="272"/>
      <c r="G13" s="272"/>
      <c r="H13" s="272"/>
      <c r="I13" s="272"/>
      <c r="J13" s="272"/>
      <c r="K13" s="270"/>
    </row>
    <row r="14" spans="2:11" s="1" customFormat="1" ht="12.75" customHeight="1">
      <c r="B14" s="273"/>
      <c r="C14" s="274"/>
      <c r="D14" s="274"/>
      <c r="E14" s="274"/>
      <c r="F14" s="274"/>
      <c r="G14" s="274"/>
      <c r="H14" s="274"/>
      <c r="I14" s="274"/>
      <c r="J14" s="274"/>
      <c r="K14" s="270"/>
    </row>
    <row r="15" spans="2:11" s="1" customFormat="1" ht="15" customHeight="1">
      <c r="B15" s="273"/>
      <c r="C15" s="274"/>
      <c r="D15" s="404" t="s">
        <v>916</v>
      </c>
      <c r="E15" s="404"/>
      <c r="F15" s="404"/>
      <c r="G15" s="404"/>
      <c r="H15" s="404"/>
      <c r="I15" s="404"/>
      <c r="J15" s="404"/>
      <c r="K15" s="270"/>
    </row>
    <row r="16" spans="2:11" s="1" customFormat="1" ht="15" customHeight="1">
      <c r="B16" s="273"/>
      <c r="C16" s="274"/>
      <c r="D16" s="404" t="s">
        <v>917</v>
      </c>
      <c r="E16" s="404"/>
      <c r="F16" s="404"/>
      <c r="G16" s="404"/>
      <c r="H16" s="404"/>
      <c r="I16" s="404"/>
      <c r="J16" s="404"/>
      <c r="K16" s="270"/>
    </row>
    <row r="17" spans="2:11" s="1" customFormat="1" ht="15" customHeight="1">
      <c r="B17" s="273"/>
      <c r="C17" s="274"/>
      <c r="D17" s="404" t="s">
        <v>918</v>
      </c>
      <c r="E17" s="404"/>
      <c r="F17" s="404"/>
      <c r="G17" s="404"/>
      <c r="H17" s="404"/>
      <c r="I17" s="404"/>
      <c r="J17" s="404"/>
      <c r="K17" s="270"/>
    </row>
    <row r="18" spans="2:11" s="1" customFormat="1" ht="15" customHeight="1">
      <c r="B18" s="273"/>
      <c r="C18" s="274"/>
      <c r="D18" s="274"/>
      <c r="E18" s="276" t="s">
        <v>84</v>
      </c>
      <c r="F18" s="404" t="s">
        <v>919</v>
      </c>
      <c r="G18" s="404"/>
      <c r="H18" s="404"/>
      <c r="I18" s="404"/>
      <c r="J18" s="404"/>
      <c r="K18" s="270"/>
    </row>
    <row r="19" spans="2:11" s="1" customFormat="1" ht="15" customHeight="1">
      <c r="B19" s="273"/>
      <c r="C19" s="274"/>
      <c r="D19" s="274"/>
      <c r="E19" s="276" t="s">
        <v>920</v>
      </c>
      <c r="F19" s="404" t="s">
        <v>921</v>
      </c>
      <c r="G19" s="404"/>
      <c r="H19" s="404"/>
      <c r="I19" s="404"/>
      <c r="J19" s="404"/>
      <c r="K19" s="270"/>
    </row>
    <row r="20" spans="2:11" s="1" customFormat="1" ht="15" customHeight="1">
      <c r="B20" s="273"/>
      <c r="C20" s="274"/>
      <c r="D20" s="274"/>
      <c r="E20" s="276" t="s">
        <v>922</v>
      </c>
      <c r="F20" s="404" t="s">
        <v>923</v>
      </c>
      <c r="G20" s="404"/>
      <c r="H20" s="404"/>
      <c r="I20" s="404"/>
      <c r="J20" s="404"/>
      <c r="K20" s="270"/>
    </row>
    <row r="21" spans="2:11" s="1" customFormat="1" ht="15" customHeight="1">
      <c r="B21" s="273"/>
      <c r="C21" s="274"/>
      <c r="D21" s="274"/>
      <c r="E21" s="276" t="s">
        <v>98</v>
      </c>
      <c r="F21" s="404" t="s">
        <v>924</v>
      </c>
      <c r="G21" s="404"/>
      <c r="H21" s="404"/>
      <c r="I21" s="404"/>
      <c r="J21" s="404"/>
      <c r="K21" s="270"/>
    </row>
    <row r="22" spans="2:11" s="1" customFormat="1" ht="15" customHeight="1">
      <c r="B22" s="273"/>
      <c r="C22" s="274"/>
      <c r="D22" s="274"/>
      <c r="E22" s="276" t="s">
        <v>545</v>
      </c>
      <c r="F22" s="404" t="s">
        <v>546</v>
      </c>
      <c r="G22" s="404"/>
      <c r="H22" s="404"/>
      <c r="I22" s="404"/>
      <c r="J22" s="404"/>
      <c r="K22" s="270"/>
    </row>
    <row r="23" spans="2:11" s="1" customFormat="1" ht="15" customHeight="1">
      <c r="B23" s="273"/>
      <c r="C23" s="274"/>
      <c r="D23" s="274"/>
      <c r="E23" s="276" t="s">
        <v>91</v>
      </c>
      <c r="F23" s="404" t="s">
        <v>925</v>
      </c>
      <c r="G23" s="404"/>
      <c r="H23" s="404"/>
      <c r="I23" s="404"/>
      <c r="J23" s="404"/>
      <c r="K23" s="270"/>
    </row>
    <row r="24" spans="2:11" s="1" customFormat="1" ht="12.75" customHeight="1">
      <c r="B24" s="273"/>
      <c r="C24" s="274"/>
      <c r="D24" s="274"/>
      <c r="E24" s="274"/>
      <c r="F24" s="274"/>
      <c r="G24" s="274"/>
      <c r="H24" s="274"/>
      <c r="I24" s="274"/>
      <c r="J24" s="274"/>
      <c r="K24" s="270"/>
    </row>
    <row r="25" spans="2:11" s="1" customFormat="1" ht="15" customHeight="1">
      <c r="B25" s="273"/>
      <c r="C25" s="404" t="s">
        <v>926</v>
      </c>
      <c r="D25" s="404"/>
      <c r="E25" s="404"/>
      <c r="F25" s="404"/>
      <c r="G25" s="404"/>
      <c r="H25" s="404"/>
      <c r="I25" s="404"/>
      <c r="J25" s="404"/>
      <c r="K25" s="270"/>
    </row>
    <row r="26" spans="2:11" s="1" customFormat="1" ht="15" customHeight="1">
      <c r="B26" s="273"/>
      <c r="C26" s="404" t="s">
        <v>927</v>
      </c>
      <c r="D26" s="404"/>
      <c r="E26" s="404"/>
      <c r="F26" s="404"/>
      <c r="G26" s="404"/>
      <c r="H26" s="404"/>
      <c r="I26" s="404"/>
      <c r="J26" s="404"/>
      <c r="K26" s="270"/>
    </row>
    <row r="27" spans="2:11" s="1" customFormat="1" ht="15" customHeight="1">
      <c r="B27" s="273"/>
      <c r="C27" s="272"/>
      <c r="D27" s="404" t="s">
        <v>928</v>
      </c>
      <c r="E27" s="404"/>
      <c r="F27" s="404"/>
      <c r="G27" s="404"/>
      <c r="H27" s="404"/>
      <c r="I27" s="404"/>
      <c r="J27" s="404"/>
      <c r="K27" s="270"/>
    </row>
    <row r="28" spans="2:11" s="1" customFormat="1" ht="15" customHeight="1">
      <c r="B28" s="273"/>
      <c r="C28" s="274"/>
      <c r="D28" s="404" t="s">
        <v>929</v>
      </c>
      <c r="E28" s="404"/>
      <c r="F28" s="404"/>
      <c r="G28" s="404"/>
      <c r="H28" s="404"/>
      <c r="I28" s="404"/>
      <c r="J28" s="404"/>
      <c r="K28" s="270"/>
    </row>
    <row r="29" spans="2:11" s="1" customFormat="1" ht="12.75" customHeight="1">
      <c r="B29" s="273"/>
      <c r="C29" s="274"/>
      <c r="D29" s="274"/>
      <c r="E29" s="274"/>
      <c r="F29" s="274"/>
      <c r="G29" s="274"/>
      <c r="H29" s="274"/>
      <c r="I29" s="274"/>
      <c r="J29" s="274"/>
      <c r="K29" s="270"/>
    </row>
    <row r="30" spans="2:11" s="1" customFormat="1" ht="15" customHeight="1">
      <c r="B30" s="273"/>
      <c r="C30" s="274"/>
      <c r="D30" s="404" t="s">
        <v>930</v>
      </c>
      <c r="E30" s="404"/>
      <c r="F30" s="404"/>
      <c r="G30" s="404"/>
      <c r="H30" s="404"/>
      <c r="I30" s="404"/>
      <c r="J30" s="404"/>
      <c r="K30" s="270"/>
    </row>
    <row r="31" spans="2:11" s="1" customFormat="1" ht="15" customHeight="1">
      <c r="B31" s="273"/>
      <c r="C31" s="274"/>
      <c r="D31" s="404" t="s">
        <v>931</v>
      </c>
      <c r="E31" s="404"/>
      <c r="F31" s="404"/>
      <c r="G31" s="404"/>
      <c r="H31" s="404"/>
      <c r="I31" s="404"/>
      <c r="J31" s="404"/>
      <c r="K31" s="270"/>
    </row>
    <row r="32" spans="2:11" s="1" customFormat="1" ht="12.75" customHeight="1">
      <c r="B32" s="273"/>
      <c r="C32" s="274"/>
      <c r="D32" s="274"/>
      <c r="E32" s="274"/>
      <c r="F32" s="274"/>
      <c r="G32" s="274"/>
      <c r="H32" s="274"/>
      <c r="I32" s="274"/>
      <c r="J32" s="274"/>
      <c r="K32" s="270"/>
    </row>
    <row r="33" spans="2:11" s="1" customFormat="1" ht="15" customHeight="1">
      <c r="B33" s="273"/>
      <c r="C33" s="274"/>
      <c r="D33" s="404" t="s">
        <v>932</v>
      </c>
      <c r="E33" s="404"/>
      <c r="F33" s="404"/>
      <c r="G33" s="404"/>
      <c r="H33" s="404"/>
      <c r="I33" s="404"/>
      <c r="J33" s="404"/>
      <c r="K33" s="270"/>
    </row>
    <row r="34" spans="2:11" s="1" customFormat="1" ht="15" customHeight="1">
      <c r="B34" s="273"/>
      <c r="C34" s="274"/>
      <c r="D34" s="404" t="s">
        <v>933</v>
      </c>
      <c r="E34" s="404"/>
      <c r="F34" s="404"/>
      <c r="G34" s="404"/>
      <c r="H34" s="404"/>
      <c r="I34" s="404"/>
      <c r="J34" s="404"/>
      <c r="K34" s="270"/>
    </row>
    <row r="35" spans="2:11" s="1" customFormat="1" ht="15" customHeight="1">
      <c r="B35" s="273"/>
      <c r="C35" s="274"/>
      <c r="D35" s="404" t="s">
        <v>934</v>
      </c>
      <c r="E35" s="404"/>
      <c r="F35" s="404"/>
      <c r="G35" s="404"/>
      <c r="H35" s="404"/>
      <c r="I35" s="404"/>
      <c r="J35" s="404"/>
      <c r="K35" s="270"/>
    </row>
    <row r="36" spans="2:11" s="1" customFormat="1" ht="15" customHeight="1">
      <c r="B36" s="273"/>
      <c r="C36" s="274"/>
      <c r="D36" s="272"/>
      <c r="E36" s="275" t="s">
        <v>118</v>
      </c>
      <c r="F36" s="272"/>
      <c r="G36" s="404" t="s">
        <v>935</v>
      </c>
      <c r="H36" s="404"/>
      <c r="I36" s="404"/>
      <c r="J36" s="404"/>
      <c r="K36" s="270"/>
    </row>
    <row r="37" spans="2:11" s="1" customFormat="1" ht="30.75" customHeight="1">
      <c r="B37" s="273"/>
      <c r="C37" s="274"/>
      <c r="D37" s="272"/>
      <c r="E37" s="275" t="s">
        <v>936</v>
      </c>
      <c r="F37" s="272"/>
      <c r="G37" s="404" t="s">
        <v>937</v>
      </c>
      <c r="H37" s="404"/>
      <c r="I37" s="404"/>
      <c r="J37" s="404"/>
      <c r="K37" s="270"/>
    </row>
    <row r="38" spans="2:11" s="1" customFormat="1" ht="15" customHeight="1">
      <c r="B38" s="273"/>
      <c r="C38" s="274"/>
      <c r="D38" s="272"/>
      <c r="E38" s="275" t="s">
        <v>58</v>
      </c>
      <c r="F38" s="272"/>
      <c r="G38" s="404" t="s">
        <v>938</v>
      </c>
      <c r="H38" s="404"/>
      <c r="I38" s="404"/>
      <c r="J38" s="404"/>
      <c r="K38" s="270"/>
    </row>
    <row r="39" spans="2:11" s="1" customFormat="1" ht="15" customHeight="1">
      <c r="B39" s="273"/>
      <c r="C39" s="274"/>
      <c r="D39" s="272"/>
      <c r="E39" s="275" t="s">
        <v>59</v>
      </c>
      <c r="F39" s="272"/>
      <c r="G39" s="404" t="s">
        <v>939</v>
      </c>
      <c r="H39" s="404"/>
      <c r="I39" s="404"/>
      <c r="J39" s="404"/>
      <c r="K39" s="270"/>
    </row>
    <row r="40" spans="2:11" s="1" customFormat="1" ht="15" customHeight="1">
      <c r="B40" s="273"/>
      <c r="C40" s="274"/>
      <c r="D40" s="272"/>
      <c r="E40" s="275" t="s">
        <v>119</v>
      </c>
      <c r="F40" s="272"/>
      <c r="G40" s="404" t="s">
        <v>940</v>
      </c>
      <c r="H40" s="404"/>
      <c r="I40" s="404"/>
      <c r="J40" s="404"/>
      <c r="K40" s="270"/>
    </row>
    <row r="41" spans="2:11" s="1" customFormat="1" ht="15" customHeight="1">
      <c r="B41" s="273"/>
      <c r="C41" s="274"/>
      <c r="D41" s="272"/>
      <c r="E41" s="275" t="s">
        <v>120</v>
      </c>
      <c r="F41" s="272"/>
      <c r="G41" s="404" t="s">
        <v>941</v>
      </c>
      <c r="H41" s="404"/>
      <c r="I41" s="404"/>
      <c r="J41" s="404"/>
      <c r="K41" s="270"/>
    </row>
    <row r="42" spans="2:11" s="1" customFormat="1" ht="15" customHeight="1">
      <c r="B42" s="273"/>
      <c r="C42" s="274"/>
      <c r="D42" s="272"/>
      <c r="E42" s="275" t="s">
        <v>942</v>
      </c>
      <c r="F42" s="272"/>
      <c r="G42" s="404" t="s">
        <v>943</v>
      </c>
      <c r="H42" s="404"/>
      <c r="I42" s="404"/>
      <c r="J42" s="404"/>
      <c r="K42" s="270"/>
    </row>
    <row r="43" spans="2:11" s="1" customFormat="1" ht="15" customHeight="1">
      <c r="B43" s="273"/>
      <c r="C43" s="274"/>
      <c r="D43" s="272"/>
      <c r="E43" s="275"/>
      <c r="F43" s="272"/>
      <c r="G43" s="404" t="s">
        <v>944</v>
      </c>
      <c r="H43" s="404"/>
      <c r="I43" s="404"/>
      <c r="J43" s="404"/>
      <c r="K43" s="270"/>
    </row>
    <row r="44" spans="2:11" s="1" customFormat="1" ht="15" customHeight="1">
      <c r="B44" s="273"/>
      <c r="C44" s="274"/>
      <c r="D44" s="272"/>
      <c r="E44" s="275" t="s">
        <v>945</v>
      </c>
      <c r="F44" s="272"/>
      <c r="G44" s="404" t="s">
        <v>946</v>
      </c>
      <c r="H44" s="404"/>
      <c r="I44" s="404"/>
      <c r="J44" s="404"/>
      <c r="K44" s="270"/>
    </row>
    <row r="45" spans="2:11" s="1" customFormat="1" ht="15" customHeight="1">
      <c r="B45" s="273"/>
      <c r="C45" s="274"/>
      <c r="D45" s="272"/>
      <c r="E45" s="275" t="s">
        <v>122</v>
      </c>
      <c r="F45" s="272"/>
      <c r="G45" s="404" t="s">
        <v>947</v>
      </c>
      <c r="H45" s="404"/>
      <c r="I45" s="404"/>
      <c r="J45" s="404"/>
      <c r="K45" s="270"/>
    </row>
    <row r="46" spans="2:11" s="1" customFormat="1" ht="12.75" customHeight="1">
      <c r="B46" s="273"/>
      <c r="C46" s="274"/>
      <c r="D46" s="272"/>
      <c r="E46" s="272"/>
      <c r="F46" s="272"/>
      <c r="G46" s="272"/>
      <c r="H46" s="272"/>
      <c r="I46" s="272"/>
      <c r="J46" s="272"/>
      <c r="K46" s="270"/>
    </row>
    <row r="47" spans="2:11" s="1" customFormat="1" ht="15" customHeight="1">
      <c r="B47" s="273"/>
      <c r="C47" s="274"/>
      <c r="D47" s="404" t="s">
        <v>948</v>
      </c>
      <c r="E47" s="404"/>
      <c r="F47" s="404"/>
      <c r="G47" s="404"/>
      <c r="H47" s="404"/>
      <c r="I47" s="404"/>
      <c r="J47" s="404"/>
      <c r="K47" s="270"/>
    </row>
    <row r="48" spans="2:11" s="1" customFormat="1" ht="15" customHeight="1">
      <c r="B48" s="273"/>
      <c r="C48" s="274"/>
      <c r="D48" s="274"/>
      <c r="E48" s="404" t="s">
        <v>949</v>
      </c>
      <c r="F48" s="404"/>
      <c r="G48" s="404"/>
      <c r="H48" s="404"/>
      <c r="I48" s="404"/>
      <c r="J48" s="404"/>
      <c r="K48" s="270"/>
    </row>
    <row r="49" spans="2:11" s="1" customFormat="1" ht="15" customHeight="1">
      <c r="B49" s="273"/>
      <c r="C49" s="274"/>
      <c r="D49" s="274"/>
      <c r="E49" s="404" t="s">
        <v>950</v>
      </c>
      <c r="F49" s="404"/>
      <c r="G49" s="404"/>
      <c r="H49" s="404"/>
      <c r="I49" s="404"/>
      <c r="J49" s="404"/>
      <c r="K49" s="270"/>
    </row>
    <row r="50" spans="2:11" s="1" customFormat="1" ht="15" customHeight="1">
      <c r="B50" s="273"/>
      <c r="C50" s="274"/>
      <c r="D50" s="274"/>
      <c r="E50" s="404" t="s">
        <v>951</v>
      </c>
      <c r="F50" s="404"/>
      <c r="G50" s="404"/>
      <c r="H50" s="404"/>
      <c r="I50" s="404"/>
      <c r="J50" s="404"/>
      <c r="K50" s="270"/>
    </row>
    <row r="51" spans="2:11" s="1" customFormat="1" ht="15" customHeight="1">
      <c r="B51" s="273"/>
      <c r="C51" s="274"/>
      <c r="D51" s="404" t="s">
        <v>952</v>
      </c>
      <c r="E51" s="404"/>
      <c r="F51" s="404"/>
      <c r="G51" s="404"/>
      <c r="H51" s="404"/>
      <c r="I51" s="404"/>
      <c r="J51" s="404"/>
      <c r="K51" s="270"/>
    </row>
    <row r="52" spans="2:11" s="1" customFormat="1" ht="25.5" customHeight="1">
      <c r="B52" s="269"/>
      <c r="C52" s="405" t="s">
        <v>953</v>
      </c>
      <c r="D52" s="405"/>
      <c r="E52" s="405"/>
      <c r="F52" s="405"/>
      <c r="G52" s="405"/>
      <c r="H52" s="405"/>
      <c r="I52" s="405"/>
      <c r="J52" s="405"/>
      <c r="K52" s="270"/>
    </row>
    <row r="53" spans="2:11" s="1" customFormat="1" ht="5.25" customHeight="1">
      <c r="B53" s="269"/>
      <c r="C53" s="271"/>
      <c r="D53" s="271"/>
      <c r="E53" s="271"/>
      <c r="F53" s="271"/>
      <c r="G53" s="271"/>
      <c r="H53" s="271"/>
      <c r="I53" s="271"/>
      <c r="J53" s="271"/>
      <c r="K53" s="270"/>
    </row>
    <row r="54" spans="2:11" s="1" customFormat="1" ht="15" customHeight="1">
      <c r="B54" s="269"/>
      <c r="C54" s="404" t="s">
        <v>954</v>
      </c>
      <c r="D54" s="404"/>
      <c r="E54" s="404"/>
      <c r="F54" s="404"/>
      <c r="G54" s="404"/>
      <c r="H54" s="404"/>
      <c r="I54" s="404"/>
      <c r="J54" s="404"/>
      <c r="K54" s="270"/>
    </row>
    <row r="55" spans="2:11" s="1" customFormat="1" ht="15" customHeight="1">
      <c r="B55" s="269"/>
      <c r="C55" s="404" t="s">
        <v>955</v>
      </c>
      <c r="D55" s="404"/>
      <c r="E55" s="404"/>
      <c r="F55" s="404"/>
      <c r="G55" s="404"/>
      <c r="H55" s="404"/>
      <c r="I55" s="404"/>
      <c r="J55" s="404"/>
      <c r="K55" s="270"/>
    </row>
    <row r="56" spans="2:11" s="1" customFormat="1" ht="12.75" customHeight="1">
      <c r="B56" s="269"/>
      <c r="C56" s="272"/>
      <c r="D56" s="272"/>
      <c r="E56" s="272"/>
      <c r="F56" s="272"/>
      <c r="G56" s="272"/>
      <c r="H56" s="272"/>
      <c r="I56" s="272"/>
      <c r="J56" s="272"/>
      <c r="K56" s="270"/>
    </row>
    <row r="57" spans="2:11" s="1" customFormat="1" ht="15" customHeight="1">
      <c r="B57" s="269"/>
      <c r="C57" s="404" t="s">
        <v>956</v>
      </c>
      <c r="D57" s="404"/>
      <c r="E57" s="404"/>
      <c r="F57" s="404"/>
      <c r="G57" s="404"/>
      <c r="H57" s="404"/>
      <c r="I57" s="404"/>
      <c r="J57" s="404"/>
      <c r="K57" s="270"/>
    </row>
    <row r="58" spans="2:11" s="1" customFormat="1" ht="15" customHeight="1">
      <c r="B58" s="269"/>
      <c r="C58" s="274"/>
      <c r="D58" s="404" t="s">
        <v>957</v>
      </c>
      <c r="E58" s="404"/>
      <c r="F58" s="404"/>
      <c r="G58" s="404"/>
      <c r="H58" s="404"/>
      <c r="I58" s="404"/>
      <c r="J58" s="404"/>
      <c r="K58" s="270"/>
    </row>
    <row r="59" spans="2:11" s="1" customFormat="1" ht="15" customHeight="1">
      <c r="B59" s="269"/>
      <c r="C59" s="274"/>
      <c r="D59" s="404" t="s">
        <v>958</v>
      </c>
      <c r="E59" s="404"/>
      <c r="F59" s="404"/>
      <c r="G59" s="404"/>
      <c r="H59" s="404"/>
      <c r="I59" s="404"/>
      <c r="J59" s="404"/>
      <c r="K59" s="270"/>
    </row>
    <row r="60" spans="2:11" s="1" customFormat="1" ht="15" customHeight="1">
      <c r="B60" s="269"/>
      <c r="C60" s="274"/>
      <c r="D60" s="404" t="s">
        <v>959</v>
      </c>
      <c r="E60" s="404"/>
      <c r="F60" s="404"/>
      <c r="G60" s="404"/>
      <c r="H60" s="404"/>
      <c r="I60" s="404"/>
      <c r="J60" s="404"/>
      <c r="K60" s="270"/>
    </row>
    <row r="61" spans="2:11" s="1" customFormat="1" ht="15" customHeight="1">
      <c r="B61" s="269"/>
      <c r="C61" s="274"/>
      <c r="D61" s="404" t="s">
        <v>960</v>
      </c>
      <c r="E61" s="404"/>
      <c r="F61" s="404"/>
      <c r="G61" s="404"/>
      <c r="H61" s="404"/>
      <c r="I61" s="404"/>
      <c r="J61" s="404"/>
      <c r="K61" s="270"/>
    </row>
    <row r="62" spans="2:11" s="1" customFormat="1" ht="15" customHeight="1">
      <c r="B62" s="269"/>
      <c r="C62" s="274"/>
      <c r="D62" s="407" t="s">
        <v>961</v>
      </c>
      <c r="E62" s="407"/>
      <c r="F62" s="407"/>
      <c r="G62" s="407"/>
      <c r="H62" s="407"/>
      <c r="I62" s="407"/>
      <c r="J62" s="407"/>
      <c r="K62" s="270"/>
    </row>
    <row r="63" spans="2:11" s="1" customFormat="1" ht="15" customHeight="1">
      <c r="B63" s="269"/>
      <c r="C63" s="274"/>
      <c r="D63" s="404" t="s">
        <v>962</v>
      </c>
      <c r="E63" s="404"/>
      <c r="F63" s="404"/>
      <c r="G63" s="404"/>
      <c r="H63" s="404"/>
      <c r="I63" s="404"/>
      <c r="J63" s="404"/>
      <c r="K63" s="270"/>
    </row>
    <row r="64" spans="2:11" s="1" customFormat="1" ht="12.75" customHeight="1">
      <c r="B64" s="269"/>
      <c r="C64" s="274"/>
      <c r="D64" s="274"/>
      <c r="E64" s="277"/>
      <c r="F64" s="274"/>
      <c r="G64" s="274"/>
      <c r="H64" s="274"/>
      <c r="I64" s="274"/>
      <c r="J64" s="274"/>
      <c r="K64" s="270"/>
    </row>
    <row r="65" spans="2:11" s="1" customFormat="1" ht="15" customHeight="1">
      <c r="B65" s="269"/>
      <c r="C65" s="274"/>
      <c r="D65" s="404" t="s">
        <v>963</v>
      </c>
      <c r="E65" s="404"/>
      <c r="F65" s="404"/>
      <c r="G65" s="404"/>
      <c r="H65" s="404"/>
      <c r="I65" s="404"/>
      <c r="J65" s="404"/>
      <c r="K65" s="270"/>
    </row>
    <row r="66" spans="2:11" s="1" customFormat="1" ht="15" customHeight="1">
      <c r="B66" s="269"/>
      <c r="C66" s="274"/>
      <c r="D66" s="407" t="s">
        <v>964</v>
      </c>
      <c r="E66" s="407"/>
      <c r="F66" s="407"/>
      <c r="G66" s="407"/>
      <c r="H66" s="407"/>
      <c r="I66" s="407"/>
      <c r="J66" s="407"/>
      <c r="K66" s="270"/>
    </row>
    <row r="67" spans="2:11" s="1" customFormat="1" ht="15" customHeight="1">
      <c r="B67" s="269"/>
      <c r="C67" s="274"/>
      <c r="D67" s="404" t="s">
        <v>965</v>
      </c>
      <c r="E67" s="404"/>
      <c r="F67" s="404"/>
      <c r="G67" s="404"/>
      <c r="H67" s="404"/>
      <c r="I67" s="404"/>
      <c r="J67" s="404"/>
      <c r="K67" s="270"/>
    </row>
    <row r="68" spans="2:11" s="1" customFormat="1" ht="15" customHeight="1">
      <c r="B68" s="269"/>
      <c r="C68" s="274"/>
      <c r="D68" s="404" t="s">
        <v>966</v>
      </c>
      <c r="E68" s="404"/>
      <c r="F68" s="404"/>
      <c r="G68" s="404"/>
      <c r="H68" s="404"/>
      <c r="I68" s="404"/>
      <c r="J68" s="404"/>
      <c r="K68" s="270"/>
    </row>
    <row r="69" spans="2:11" s="1" customFormat="1" ht="15" customHeight="1">
      <c r="B69" s="269"/>
      <c r="C69" s="274"/>
      <c r="D69" s="404" t="s">
        <v>967</v>
      </c>
      <c r="E69" s="404"/>
      <c r="F69" s="404"/>
      <c r="G69" s="404"/>
      <c r="H69" s="404"/>
      <c r="I69" s="404"/>
      <c r="J69" s="404"/>
      <c r="K69" s="270"/>
    </row>
    <row r="70" spans="2:11" s="1" customFormat="1" ht="15" customHeight="1">
      <c r="B70" s="269"/>
      <c r="C70" s="274"/>
      <c r="D70" s="404" t="s">
        <v>968</v>
      </c>
      <c r="E70" s="404"/>
      <c r="F70" s="404"/>
      <c r="G70" s="404"/>
      <c r="H70" s="404"/>
      <c r="I70" s="404"/>
      <c r="J70" s="404"/>
      <c r="K70" s="270"/>
    </row>
    <row r="71" spans="2:11" s="1" customFormat="1" ht="12.75" customHeight="1">
      <c r="B71" s="278"/>
      <c r="C71" s="279"/>
      <c r="D71" s="279"/>
      <c r="E71" s="279"/>
      <c r="F71" s="279"/>
      <c r="G71" s="279"/>
      <c r="H71" s="279"/>
      <c r="I71" s="279"/>
      <c r="J71" s="279"/>
      <c r="K71" s="280"/>
    </row>
    <row r="72" spans="2:11" s="1" customFormat="1" ht="18.75" customHeight="1">
      <c r="B72" s="281"/>
      <c r="C72" s="281"/>
      <c r="D72" s="281"/>
      <c r="E72" s="281"/>
      <c r="F72" s="281"/>
      <c r="G72" s="281"/>
      <c r="H72" s="281"/>
      <c r="I72" s="281"/>
      <c r="J72" s="281"/>
      <c r="K72" s="282"/>
    </row>
    <row r="73" spans="2:11" s="1" customFormat="1" ht="18.75" customHeight="1">
      <c r="B73" s="282"/>
      <c r="C73" s="282"/>
      <c r="D73" s="282"/>
      <c r="E73" s="282"/>
      <c r="F73" s="282"/>
      <c r="G73" s="282"/>
      <c r="H73" s="282"/>
      <c r="I73" s="282"/>
      <c r="J73" s="282"/>
      <c r="K73" s="282"/>
    </row>
    <row r="74" spans="2:11" s="1" customFormat="1" ht="7.5" customHeight="1">
      <c r="B74" s="283"/>
      <c r="C74" s="284"/>
      <c r="D74" s="284"/>
      <c r="E74" s="284"/>
      <c r="F74" s="284"/>
      <c r="G74" s="284"/>
      <c r="H74" s="284"/>
      <c r="I74" s="284"/>
      <c r="J74" s="284"/>
      <c r="K74" s="285"/>
    </row>
    <row r="75" spans="2:11" s="1" customFormat="1" ht="45" customHeight="1">
      <c r="B75" s="286"/>
      <c r="C75" s="408" t="s">
        <v>969</v>
      </c>
      <c r="D75" s="408"/>
      <c r="E75" s="408"/>
      <c r="F75" s="408"/>
      <c r="G75" s="408"/>
      <c r="H75" s="408"/>
      <c r="I75" s="408"/>
      <c r="J75" s="408"/>
      <c r="K75" s="287"/>
    </row>
    <row r="76" spans="2:11" s="1" customFormat="1" ht="17.25" customHeight="1">
      <c r="B76" s="286"/>
      <c r="C76" s="288" t="s">
        <v>970</v>
      </c>
      <c r="D76" s="288"/>
      <c r="E76" s="288"/>
      <c r="F76" s="288" t="s">
        <v>971</v>
      </c>
      <c r="G76" s="289"/>
      <c r="H76" s="288" t="s">
        <v>59</v>
      </c>
      <c r="I76" s="288" t="s">
        <v>62</v>
      </c>
      <c r="J76" s="288" t="s">
        <v>972</v>
      </c>
      <c r="K76" s="287"/>
    </row>
    <row r="77" spans="2:11" s="1" customFormat="1" ht="17.25" customHeight="1">
      <c r="B77" s="286"/>
      <c r="C77" s="290" t="s">
        <v>973</v>
      </c>
      <c r="D77" s="290"/>
      <c r="E77" s="290"/>
      <c r="F77" s="291" t="s">
        <v>974</v>
      </c>
      <c r="G77" s="292"/>
      <c r="H77" s="290"/>
      <c r="I77" s="290"/>
      <c r="J77" s="290" t="s">
        <v>975</v>
      </c>
      <c r="K77" s="287"/>
    </row>
    <row r="78" spans="2:11" s="1" customFormat="1" ht="5.25" customHeight="1">
      <c r="B78" s="286"/>
      <c r="C78" s="293"/>
      <c r="D78" s="293"/>
      <c r="E78" s="293"/>
      <c r="F78" s="293"/>
      <c r="G78" s="294"/>
      <c r="H78" s="293"/>
      <c r="I78" s="293"/>
      <c r="J78" s="293"/>
      <c r="K78" s="287"/>
    </row>
    <row r="79" spans="2:11" s="1" customFormat="1" ht="15" customHeight="1">
      <c r="B79" s="286"/>
      <c r="C79" s="275" t="s">
        <v>58</v>
      </c>
      <c r="D79" s="295"/>
      <c r="E79" s="295"/>
      <c r="F79" s="296" t="s">
        <v>976</v>
      </c>
      <c r="G79" s="297"/>
      <c r="H79" s="275" t="s">
        <v>977</v>
      </c>
      <c r="I79" s="275" t="s">
        <v>978</v>
      </c>
      <c r="J79" s="275">
        <v>20</v>
      </c>
      <c r="K79" s="287"/>
    </row>
    <row r="80" spans="2:11" s="1" customFormat="1" ht="15" customHeight="1">
      <c r="B80" s="286"/>
      <c r="C80" s="275" t="s">
        <v>979</v>
      </c>
      <c r="D80" s="275"/>
      <c r="E80" s="275"/>
      <c r="F80" s="296" t="s">
        <v>976</v>
      </c>
      <c r="G80" s="297"/>
      <c r="H80" s="275" t="s">
        <v>980</v>
      </c>
      <c r="I80" s="275" t="s">
        <v>978</v>
      </c>
      <c r="J80" s="275">
        <v>120</v>
      </c>
      <c r="K80" s="287"/>
    </row>
    <row r="81" spans="2:11" s="1" customFormat="1" ht="15" customHeight="1">
      <c r="B81" s="298"/>
      <c r="C81" s="275" t="s">
        <v>981</v>
      </c>
      <c r="D81" s="275"/>
      <c r="E81" s="275"/>
      <c r="F81" s="296" t="s">
        <v>982</v>
      </c>
      <c r="G81" s="297"/>
      <c r="H81" s="275" t="s">
        <v>983</v>
      </c>
      <c r="I81" s="275" t="s">
        <v>978</v>
      </c>
      <c r="J81" s="275">
        <v>50</v>
      </c>
      <c r="K81" s="287"/>
    </row>
    <row r="82" spans="2:11" s="1" customFormat="1" ht="15" customHeight="1">
      <c r="B82" s="298"/>
      <c r="C82" s="275" t="s">
        <v>984</v>
      </c>
      <c r="D82" s="275"/>
      <c r="E82" s="275"/>
      <c r="F82" s="296" t="s">
        <v>976</v>
      </c>
      <c r="G82" s="297"/>
      <c r="H82" s="275" t="s">
        <v>985</v>
      </c>
      <c r="I82" s="275" t="s">
        <v>986</v>
      </c>
      <c r="J82" s="275"/>
      <c r="K82" s="287"/>
    </row>
    <row r="83" spans="2:11" s="1" customFormat="1" ht="15" customHeight="1">
      <c r="B83" s="298"/>
      <c r="C83" s="299" t="s">
        <v>987</v>
      </c>
      <c r="D83" s="299"/>
      <c r="E83" s="299"/>
      <c r="F83" s="300" t="s">
        <v>982</v>
      </c>
      <c r="G83" s="299"/>
      <c r="H83" s="299" t="s">
        <v>988</v>
      </c>
      <c r="I83" s="299" t="s">
        <v>978</v>
      </c>
      <c r="J83" s="299">
        <v>15</v>
      </c>
      <c r="K83" s="287"/>
    </row>
    <row r="84" spans="2:11" s="1" customFormat="1" ht="15" customHeight="1">
      <c r="B84" s="298"/>
      <c r="C84" s="299" t="s">
        <v>989</v>
      </c>
      <c r="D84" s="299"/>
      <c r="E84" s="299"/>
      <c r="F84" s="300" t="s">
        <v>982</v>
      </c>
      <c r="G84" s="299"/>
      <c r="H84" s="299" t="s">
        <v>990</v>
      </c>
      <c r="I84" s="299" t="s">
        <v>978</v>
      </c>
      <c r="J84" s="299">
        <v>15</v>
      </c>
      <c r="K84" s="287"/>
    </row>
    <row r="85" spans="2:11" s="1" customFormat="1" ht="15" customHeight="1">
      <c r="B85" s="298"/>
      <c r="C85" s="299" t="s">
        <v>991</v>
      </c>
      <c r="D85" s="299"/>
      <c r="E85" s="299"/>
      <c r="F85" s="300" t="s">
        <v>982</v>
      </c>
      <c r="G85" s="299"/>
      <c r="H85" s="299" t="s">
        <v>992</v>
      </c>
      <c r="I85" s="299" t="s">
        <v>978</v>
      </c>
      <c r="J85" s="299">
        <v>20</v>
      </c>
      <c r="K85" s="287"/>
    </row>
    <row r="86" spans="2:11" s="1" customFormat="1" ht="15" customHeight="1">
      <c r="B86" s="298"/>
      <c r="C86" s="299" t="s">
        <v>993</v>
      </c>
      <c r="D86" s="299"/>
      <c r="E86" s="299"/>
      <c r="F86" s="300" t="s">
        <v>982</v>
      </c>
      <c r="G86" s="299"/>
      <c r="H86" s="299" t="s">
        <v>994</v>
      </c>
      <c r="I86" s="299" t="s">
        <v>978</v>
      </c>
      <c r="J86" s="299">
        <v>20</v>
      </c>
      <c r="K86" s="287"/>
    </row>
    <row r="87" spans="2:11" s="1" customFormat="1" ht="15" customHeight="1">
      <c r="B87" s="298"/>
      <c r="C87" s="275" t="s">
        <v>995</v>
      </c>
      <c r="D87" s="275"/>
      <c r="E87" s="275"/>
      <c r="F87" s="296" t="s">
        <v>982</v>
      </c>
      <c r="G87" s="297"/>
      <c r="H87" s="275" t="s">
        <v>996</v>
      </c>
      <c r="I87" s="275" t="s">
        <v>978</v>
      </c>
      <c r="J87" s="275">
        <v>50</v>
      </c>
      <c r="K87" s="287"/>
    </row>
    <row r="88" spans="2:11" s="1" customFormat="1" ht="15" customHeight="1">
      <c r="B88" s="298"/>
      <c r="C88" s="275" t="s">
        <v>997</v>
      </c>
      <c r="D88" s="275"/>
      <c r="E88" s="275"/>
      <c r="F88" s="296" t="s">
        <v>982</v>
      </c>
      <c r="G88" s="297"/>
      <c r="H88" s="275" t="s">
        <v>998</v>
      </c>
      <c r="I88" s="275" t="s">
        <v>978</v>
      </c>
      <c r="J88" s="275">
        <v>20</v>
      </c>
      <c r="K88" s="287"/>
    </row>
    <row r="89" spans="2:11" s="1" customFormat="1" ht="15" customHeight="1">
      <c r="B89" s="298"/>
      <c r="C89" s="275" t="s">
        <v>999</v>
      </c>
      <c r="D89" s="275"/>
      <c r="E89" s="275"/>
      <c r="F89" s="296" t="s">
        <v>982</v>
      </c>
      <c r="G89" s="297"/>
      <c r="H89" s="275" t="s">
        <v>1000</v>
      </c>
      <c r="I89" s="275" t="s">
        <v>978</v>
      </c>
      <c r="J89" s="275">
        <v>20</v>
      </c>
      <c r="K89" s="287"/>
    </row>
    <row r="90" spans="2:11" s="1" customFormat="1" ht="15" customHeight="1">
      <c r="B90" s="298"/>
      <c r="C90" s="275" t="s">
        <v>1001</v>
      </c>
      <c r="D90" s="275"/>
      <c r="E90" s="275"/>
      <c r="F90" s="296" t="s">
        <v>982</v>
      </c>
      <c r="G90" s="297"/>
      <c r="H90" s="275" t="s">
        <v>1002</v>
      </c>
      <c r="I90" s="275" t="s">
        <v>978</v>
      </c>
      <c r="J90" s="275">
        <v>50</v>
      </c>
      <c r="K90" s="287"/>
    </row>
    <row r="91" spans="2:11" s="1" customFormat="1" ht="15" customHeight="1">
      <c r="B91" s="298"/>
      <c r="C91" s="275" t="s">
        <v>1003</v>
      </c>
      <c r="D91" s="275"/>
      <c r="E91" s="275"/>
      <c r="F91" s="296" t="s">
        <v>982</v>
      </c>
      <c r="G91" s="297"/>
      <c r="H91" s="275" t="s">
        <v>1003</v>
      </c>
      <c r="I91" s="275" t="s">
        <v>978</v>
      </c>
      <c r="J91" s="275">
        <v>50</v>
      </c>
      <c r="K91" s="287"/>
    </row>
    <row r="92" spans="2:11" s="1" customFormat="1" ht="15" customHeight="1">
      <c r="B92" s="298"/>
      <c r="C92" s="275" t="s">
        <v>1004</v>
      </c>
      <c r="D92" s="275"/>
      <c r="E92" s="275"/>
      <c r="F92" s="296" t="s">
        <v>982</v>
      </c>
      <c r="G92" s="297"/>
      <c r="H92" s="275" t="s">
        <v>1005</v>
      </c>
      <c r="I92" s="275" t="s">
        <v>978</v>
      </c>
      <c r="J92" s="275">
        <v>255</v>
      </c>
      <c r="K92" s="287"/>
    </row>
    <row r="93" spans="2:11" s="1" customFormat="1" ht="15" customHeight="1">
      <c r="B93" s="298"/>
      <c r="C93" s="275" t="s">
        <v>1006</v>
      </c>
      <c r="D93" s="275"/>
      <c r="E93" s="275"/>
      <c r="F93" s="296" t="s">
        <v>976</v>
      </c>
      <c r="G93" s="297"/>
      <c r="H93" s="275" t="s">
        <v>1007</v>
      </c>
      <c r="I93" s="275" t="s">
        <v>1008</v>
      </c>
      <c r="J93" s="275"/>
      <c r="K93" s="287"/>
    </row>
    <row r="94" spans="2:11" s="1" customFormat="1" ht="15" customHeight="1">
      <c r="B94" s="298"/>
      <c r="C94" s="275" t="s">
        <v>1009</v>
      </c>
      <c r="D94" s="275"/>
      <c r="E94" s="275"/>
      <c r="F94" s="296" t="s">
        <v>976</v>
      </c>
      <c r="G94" s="297"/>
      <c r="H94" s="275" t="s">
        <v>1010</v>
      </c>
      <c r="I94" s="275" t="s">
        <v>1011</v>
      </c>
      <c r="J94" s="275"/>
      <c r="K94" s="287"/>
    </row>
    <row r="95" spans="2:11" s="1" customFormat="1" ht="15" customHeight="1">
      <c r="B95" s="298"/>
      <c r="C95" s="275" t="s">
        <v>1012</v>
      </c>
      <c r="D95" s="275"/>
      <c r="E95" s="275"/>
      <c r="F95" s="296" t="s">
        <v>976</v>
      </c>
      <c r="G95" s="297"/>
      <c r="H95" s="275" t="s">
        <v>1012</v>
      </c>
      <c r="I95" s="275" t="s">
        <v>1011</v>
      </c>
      <c r="J95" s="275"/>
      <c r="K95" s="287"/>
    </row>
    <row r="96" spans="2:11" s="1" customFormat="1" ht="15" customHeight="1">
      <c r="B96" s="298"/>
      <c r="C96" s="275" t="s">
        <v>43</v>
      </c>
      <c r="D96" s="275"/>
      <c r="E96" s="275"/>
      <c r="F96" s="296" t="s">
        <v>976</v>
      </c>
      <c r="G96" s="297"/>
      <c r="H96" s="275" t="s">
        <v>1013</v>
      </c>
      <c r="I96" s="275" t="s">
        <v>1011</v>
      </c>
      <c r="J96" s="275"/>
      <c r="K96" s="287"/>
    </row>
    <row r="97" spans="2:11" s="1" customFormat="1" ht="15" customHeight="1">
      <c r="B97" s="298"/>
      <c r="C97" s="275" t="s">
        <v>53</v>
      </c>
      <c r="D97" s="275"/>
      <c r="E97" s="275"/>
      <c r="F97" s="296" t="s">
        <v>976</v>
      </c>
      <c r="G97" s="297"/>
      <c r="H97" s="275" t="s">
        <v>1014</v>
      </c>
      <c r="I97" s="275" t="s">
        <v>1011</v>
      </c>
      <c r="J97" s="275"/>
      <c r="K97" s="287"/>
    </row>
    <row r="98" spans="2:11" s="1" customFormat="1" ht="15" customHeight="1">
      <c r="B98" s="301"/>
      <c r="C98" s="302"/>
      <c r="D98" s="302"/>
      <c r="E98" s="302"/>
      <c r="F98" s="302"/>
      <c r="G98" s="302"/>
      <c r="H98" s="302"/>
      <c r="I98" s="302"/>
      <c r="J98" s="302"/>
      <c r="K98" s="303"/>
    </row>
    <row r="99" spans="2:11" s="1" customFormat="1" ht="18.75" customHeight="1">
      <c r="B99" s="304"/>
      <c r="C99" s="305"/>
      <c r="D99" s="305"/>
      <c r="E99" s="305"/>
      <c r="F99" s="305"/>
      <c r="G99" s="305"/>
      <c r="H99" s="305"/>
      <c r="I99" s="305"/>
      <c r="J99" s="305"/>
      <c r="K99" s="304"/>
    </row>
    <row r="100" spans="2:11" s="1" customFormat="1" ht="18.75" customHeight="1">
      <c r="B100" s="282"/>
      <c r="C100" s="282"/>
      <c r="D100" s="282"/>
      <c r="E100" s="282"/>
      <c r="F100" s="282"/>
      <c r="G100" s="282"/>
      <c r="H100" s="282"/>
      <c r="I100" s="282"/>
      <c r="J100" s="282"/>
      <c r="K100" s="282"/>
    </row>
    <row r="101" spans="2:11" s="1" customFormat="1" ht="7.5" customHeight="1">
      <c r="B101" s="283"/>
      <c r="C101" s="284"/>
      <c r="D101" s="284"/>
      <c r="E101" s="284"/>
      <c r="F101" s="284"/>
      <c r="G101" s="284"/>
      <c r="H101" s="284"/>
      <c r="I101" s="284"/>
      <c r="J101" s="284"/>
      <c r="K101" s="285"/>
    </row>
    <row r="102" spans="2:11" s="1" customFormat="1" ht="45" customHeight="1">
      <c r="B102" s="286"/>
      <c r="C102" s="408" t="s">
        <v>1015</v>
      </c>
      <c r="D102" s="408"/>
      <c r="E102" s="408"/>
      <c r="F102" s="408"/>
      <c r="G102" s="408"/>
      <c r="H102" s="408"/>
      <c r="I102" s="408"/>
      <c r="J102" s="408"/>
      <c r="K102" s="287"/>
    </row>
    <row r="103" spans="2:11" s="1" customFormat="1" ht="17.25" customHeight="1">
      <c r="B103" s="286"/>
      <c r="C103" s="288" t="s">
        <v>970</v>
      </c>
      <c r="D103" s="288"/>
      <c r="E103" s="288"/>
      <c r="F103" s="288" t="s">
        <v>971</v>
      </c>
      <c r="G103" s="289"/>
      <c r="H103" s="288" t="s">
        <v>59</v>
      </c>
      <c r="I103" s="288" t="s">
        <v>62</v>
      </c>
      <c r="J103" s="288" t="s">
        <v>972</v>
      </c>
      <c r="K103" s="287"/>
    </row>
    <row r="104" spans="2:11" s="1" customFormat="1" ht="17.25" customHeight="1">
      <c r="B104" s="286"/>
      <c r="C104" s="290" t="s">
        <v>973</v>
      </c>
      <c r="D104" s="290"/>
      <c r="E104" s="290"/>
      <c r="F104" s="291" t="s">
        <v>974</v>
      </c>
      <c r="G104" s="292"/>
      <c r="H104" s="290"/>
      <c r="I104" s="290"/>
      <c r="J104" s="290" t="s">
        <v>975</v>
      </c>
      <c r="K104" s="287"/>
    </row>
    <row r="105" spans="2:11" s="1" customFormat="1" ht="5.25" customHeight="1">
      <c r="B105" s="286"/>
      <c r="C105" s="288"/>
      <c r="D105" s="288"/>
      <c r="E105" s="288"/>
      <c r="F105" s="288"/>
      <c r="G105" s="306"/>
      <c r="H105" s="288"/>
      <c r="I105" s="288"/>
      <c r="J105" s="288"/>
      <c r="K105" s="287"/>
    </row>
    <row r="106" spans="2:11" s="1" customFormat="1" ht="15" customHeight="1">
      <c r="B106" s="286"/>
      <c r="C106" s="275" t="s">
        <v>58</v>
      </c>
      <c r="D106" s="295"/>
      <c r="E106" s="295"/>
      <c r="F106" s="296" t="s">
        <v>976</v>
      </c>
      <c r="G106" s="275"/>
      <c r="H106" s="275" t="s">
        <v>1016</v>
      </c>
      <c r="I106" s="275" t="s">
        <v>978</v>
      </c>
      <c r="J106" s="275">
        <v>20</v>
      </c>
      <c r="K106" s="287"/>
    </row>
    <row r="107" spans="2:11" s="1" customFormat="1" ht="15" customHeight="1">
      <c r="B107" s="286"/>
      <c r="C107" s="275" t="s">
        <v>979</v>
      </c>
      <c r="D107" s="275"/>
      <c r="E107" s="275"/>
      <c r="F107" s="296" t="s">
        <v>976</v>
      </c>
      <c r="G107" s="275"/>
      <c r="H107" s="275" t="s">
        <v>1016</v>
      </c>
      <c r="I107" s="275" t="s">
        <v>978</v>
      </c>
      <c r="J107" s="275">
        <v>120</v>
      </c>
      <c r="K107" s="287"/>
    </row>
    <row r="108" spans="2:11" s="1" customFormat="1" ht="15" customHeight="1">
      <c r="B108" s="298"/>
      <c r="C108" s="275" t="s">
        <v>981</v>
      </c>
      <c r="D108" s="275"/>
      <c r="E108" s="275"/>
      <c r="F108" s="296" t="s">
        <v>982</v>
      </c>
      <c r="G108" s="275"/>
      <c r="H108" s="275" t="s">
        <v>1016</v>
      </c>
      <c r="I108" s="275" t="s">
        <v>978</v>
      </c>
      <c r="J108" s="275">
        <v>50</v>
      </c>
      <c r="K108" s="287"/>
    </row>
    <row r="109" spans="2:11" s="1" customFormat="1" ht="15" customHeight="1">
      <c r="B109" s="298"/>
      <c r="C109" s="275" t="s">
        <v>984</v>
      </c>
      <c r="D109" s="275"/>
      <c r="E109" s="275"/>
      <c r="F109" s="296" t="s">
        <v>976</v>
      </c>
      <c r="G109" s="275"/>
      <c r="H109" s="275" t="s">
        <v>1016</v>
      </c>
      <c r="I109" s="275" t="s">
        <v>986</v>
      </c>
      <c r="J109" s="275"/>
      <c r="K109" s="287"/>
    </row>
    <row r="110" spans="2:11" s="1" customFormat="1" ht="15" customHeight="1">
      <c r="B110" s="298"/>
      <c r="C110" s="275" t="s">
        <v>995</v>
      </c>
      <c r="D110" s="275"/>
      <c r="E110" s="275"/>
      <c r="F110" s="296" t="s">
        <v>982</v>
      </c>
      <c r="G110" s="275"/>
      <c r="H110" s="275" t="s">
        <v>1016</v>
      </c>
      <c r="I110" s="275" t="s">
        <v>978</v>
      </c>
      <c r="J110" s="275">
        <v>50</v>
      </c>
      <c r="K110" s="287"/>
    </row>
    <row r="111" spans="2:11" s="1" customFormat="1" ht="15" customHeight="1">
      <c r="B111" s="298"/>
      <c r="C111" s="275" t="s">
        <v>1003</v>
      </c>
      <c r="D111" s="275"/>
      <c r="E111" s="275"/>
      <c r="F111" s="296" t="s">
        <v>982</v>
      </c>
      <c r="G111" s="275"/>
      <c r="H111" s="275" t="s">
        <v>1016</v>
      </c>
      <c r="I111" s="275" t="s">
        <v>978</v>
      </c>
      <c r="J111" s="275">
        <v>50</v>
      </c>
      <c r="K111" s="287"/>
    </row>
    <row r="112" spans="2:11" s="1" customFormat="1" ht="15" customHeight="1">
      <c r="B112" s="298"/>
      <c r="C112" s="275" t="s">
        <v>1001</v>
      </c>
      <c r="D112" s="275"/>
      <c r="E112" s="275"/>
      <c r="F112" s="296" t="s">
        <v>982</v>
      </c>
      <c r="G112" s="275"/>
      <c r="H112" s="275" t="s">
        <v>1016</v>
      </c>
      <c r="I112" s="275" t="s">
        <v>978</v>
      </c>
      <c r="J112" s="275">
        <v>50</v>
      </c>
      <c r="K112" s="287"/>
    </row>
    <row r="113" spans="2:11" s="1" customFormat="1" ht="15" customHeight="1">
      <c r="B113" s="298"/>
      <c r="C113" s="275" t="s">
        <v>58</v>
      </c>
      <c r="D113" s="275"/>
      <c r="E113" s="275"/>
      <c r="F113" s="296" t="s">
        <v>976</v>
      </c>
      <c r="G113" s="275"/>
      <c r="H113" s="275" t="s">
        <v>1017</v>
      </c>
      <c r="I113" s="275" t="s">
        <v>978</v>
      </c>
      <c r="J113" s="275">
        <v>20</v>
      </c>
      <c r="K113" s="287"/>
    </row>
    <row r="114" spans="2:11" s="1" customFormat="1" ht="15" customHeight="1">
      <c r="B114" s="298"/>
      <c r="C114" s="275" t="s">
        <v>1018</v>
      </c>
      <c r="D114" s="275"/>
      <c r="E114" s="275"/>
      <c r="F114" s="296" t="s">
        <v>976</v>
      </c>
      <c r="G114" s="275"/>
      <c r="H114" s="275" t="s">
        <v>1019</v>
      </c>
      <c r="I114" s="275" t="s">
        <v>978</v>
      </c>
      <c r="J114" s="275">
        <v>120</v>
      </c>
      <c r="K114" s="287"/>
    </row>
    <row r="115" spans="2:11" s="1" customFormat="1" ht="15" customHeight="1">
      <c r="B115" s="298"/>
      <c r="C115" s="275" t="s">
        <v>43</v>
      </c>
      <c r="D115" s="275"/>
      <c r="E115" s="275"/>
      <c r="F115" s="296" t="s">
        <v>976</v>
      </c>
      <c r="G115" s="275"/>
      <c r="H115" s="275" t="s">
        <v>1020</v>
      </c>
      <c r="I115" s="275" t="s">
        <v>1011</v>
      </c>
      <c r="J115" s="275"/>
      <c r="K115" s="287"/>
    </row>
    <row r="116" spans="2:11" s="1" customFormat="1" ht="15" customHeight="1">
      <c r="B116" s="298"/>
      <c r="C116" s="275" t="s">
        <v>53</v>
      </c>
      <c r="D116" s="275"/>
      <c r="E116" s="275"/>
      <c r="F116" s="296" t="s">
        <v>976</v>
      </c>
      <c r="G116" s="275"/>
      <c r="H116" s="275" t="s">
        <v>1021</v>
      </c>
      <c r="I116" s="275" t="s">
        <v>1011</v>
      </c>
      <c r="J116" s="275"/>
      <c r="K116" s="287"/>
    </row>
    <row r="117" spans="2:11" s="1" customFormat="1" ht="15" customHeight="1">
      <c r="B117" s="298"/>
      <c r="C117" s="275" t="s">
        <v>62</v>
      </c>
      <c r="D117" s="275"/>
      <c r="E117" s="275"/>
      <c r="F117" s="296" t="s">
        <v>976</v>
      </c>
      <c r="G117" s="275"/>
      <c r="H117" s="275" t="s">
        <v>1022</v>
      </c>
      <c r="I117" s="275" t="s">
        <v>1023</v>
      </c>
      <c r="J117" s="275"/>
      <c r="K117" s="287"/>
    </row>
    <row r="118" spans="2:11" s="1" customFormat="1" ht="15" customHeight="1">
      <c r="B118" s="301"/>
      <c r="C118" s="307"/>
      <c r="D118" s="307"/>
      <c r="E118" s="307"/>
      <c r="F118" s="307"/>
      <c r="G118" s="307"/>
      <c r="H118" s="307"/>
      <c r="I118" s="307"/>
      <c r="J118" s="307"/>
      <c r="K118" s="303"/>
    </row>
    <row r="119" spans="2:11" s="1" customFormat="1" ht="18.75" customHeight="1">
      <c r="B119" s="308"/>
      <c r="C119" s="309"/>
      <c r="D119" s="309"/>
      <c r="E119" s="309"/>
      <c r="F119" s="310"/>
      <c r="G119" s="309"/>
      <c r="H119" s="309"/>
      <c r="I119" s="309"/>
      <c r="J119" s="309"/>
      <c r="K119" s="308"/>
    </row>
    <row r="120" spans="2:11" s="1" customFormat="1" ht="18.75" customHeight="1">
      <c r="B120" s="282"/>
      <c r="C120" s="282"/>
      <c r="D120" s="282"/>
      <c r="E120" s="282"/>
      <c r="F120" s="282"/>
      <c r="G120" s="282"/>
      <c r="H120" s="282"/>
      <c r="I120" s="282"/>
      <c r="J120" s="282"/>
      <c r="K120" s="282"/>
    </row>
    <row r="121" spans="2:11" s="1" customFormat="1" ht="7.5" customHeight="1">
      <c r="B121" s="311"/>
      <c r="C121" s="312"/>
      <c r="D121" s="312"/>
      <c r="E121" s="312"/>
      <c r="F121" s="312"/>
      <c r="G121" s="312"/>
      <c r="H121" s="312"/>
      <c r="I121" s="312"/>
      <c r="J121" s="312"/>
      <c r="K121" s="313"/>
    </row>
    <row r="122" spans="2:11" s="1" customFormat="1" ht="45" customHeight="1">
      <c r="B122" s="314"/>
      <c r="C122" s="406" t="s">
        <v>1024</v>
      </c>
      <c r="D122" s="406"/>
      <c r="E122" s="406"/>
      <c r="F122" s="406"/>
      <c r="G122" s="406"/>
      <c r="H122" s="406"/>
      <c r="I122" s="406"/>
      <c r="J122" s="406"/>
      <c r="K122" s="315"/>
    </row>
    <row r="123" spans="2:11" s="1" customFormat="1" ht="17.25" customHeight="1">
      <c r="B123" s="316"/>
      <c r="C123" s="288" t="s">
        <v>970</v>
      </c>
      <c r="D123" s="288"/>
      <c r="E123" s="288"/>
      <c r="F123" s="288" t="s">
        <v>971</v>
      </c>
      <c r="G123" s="289"/>
      <c r="H123" s="288" t="s">
        <v>59</v>
      </c>
      <c r="I123" s="288" t="s">
        <v>62</v>
      </c>
      <c r="J123" s="288" t="s">
        <v>972</v>
      </c>
      <c r="K123" s="317"/>
    </row>
    <row r="124" spans="2:11" s="1" customFormat="1" ht="17.25" customHeight="1">
      <c r="B124" s="316"/>
      <c r="C124" s="290" t="s">
        <v>973</v>
      </c>
      <c r="D124" s="290"/>
      <c r="E124" s="290"/>
      <c r="F124" s="291" t="s">
        <v>974</v>
      </c>
      <c r="G124" s="292"/>
      <c r="H124" s="290"/>
      <c r="I124" s="290"/>
      <c r="J124" s="290" t="s">
        <v>975</v>
      </c>
      <c r="K124" s="317"/>
    </row>
    <row r="125" spans="2:11" s="1" customFormat="1" ht="5.25" customHeight="1">
      <c r="B125" s="318"/>
      <c r="C125" s="293"/>
      <c r="D125" s="293"/>
      <c r="E125" s="293"/>
      <c r="F125" s="293"/>
      <c r="G125" s="319"/>
      <c r="H125" s="293"/>
      <c r="I125" s="293"/>
      <c r="J125" s="293"/>
      <c r="K125" s="320"/>
    </row>
    <row r="126" spans="2:11" s="1" customFormat="1" ht="15" customHeight="1">
      <c r="B126" s="318"/>
      <c r="C126" s="275" t="s">
        <v>979</v>
      </c>
      <c r="D126" s="295"/>
      <c r="E126" s="295"/>
      <c r="F126" s="296" t="s">
        <v>976</v>
      </c>
      <c r="G126" s="275"/>
      <c r="H126" s="275" t="s">
        <v>1016</v>
      </c>
      <c r="I126" s="275" t="s">
        <v>978</v>
      </c>
      <c r="J126" s="275">
        <v>120</v>
      </c>
      <c r="K126" s="321"/>
    </row>
    <row r="127" spans="2:11" s="1" customFormat="1" ht="15" customHeight="1">
      <c r="B127" s="318"/>
      <c r="C127" s="275" t="s">
        <v>1025</v>
      </c>
      <c r="D127" s="275"/>
      <c r="E127" s="275"/>
      <c r="F127" s="296" t="s">
        <v>976</v>
      </c>
      <c r="G127" s="275"/>
      <c r="H127" s="275" t="s">
        <v>1026</v>
      </c>
      <c r="I127" s="275" t="s">
        <v>978</v>
      </c>
      <c r="J127" s="275" t="s">
        <v>1027</v>
      </c>
      <c r="K127" s="321"/>
    </row>
    <row r="128" spans="2:11" s="1" customFormat="1" ht="15" customHeight="1">
      <c r="B128" s="318"/>
      <c r="C128" s="275" t="s">
        <v>91</v>
      </c>
      <c r="D128" s="275"/>
      <c r="E128" s="275"/>
      <c r="F128" s="296" t="s">
        <v>976</v>
      </c>
      <c r="G128" s="275"/>
      <c r="H128" s="275" t="s">
        <v>1028</v>
      </c>
      <c r="I128" s="275" t="s">
        <v>978</v>
      </c>
      <c r="J128" s="275" t="s">
        <v>1027</v>
      </c>
      <c r="K128" s="321"/>
    </row>
    <row r="129" spans="2:11" s="1" customFormat="1" ht="15" customHeight="1">
      <c r="B129" s="318"/>
      <c r="C129" s="275" t="s">
        <v>987</v>
      </c>
      <c r="D129" s="275"/>
      <c r="E129" s="275"/>
      <c r="F129" s="296" t="s">
        <v>982</v>
      </c>
      <c r="G129" s="275"/>
      <c r="H129" s="275" t="s">
        <v>988</v>
      </c>
      <c r="I129" s="275" t="s">
        <v>978</v>
      </c>
      <c r="J129" s="275">
        <v>15</v>
      </c>
      <c r="K129" s="321"/>
    </row>
    <row r="130" spans="2:11" s="1" customFormat="1" ht="15" customHeight="1">
      <c r="B130" s="318"/>
      <c r="C130" s="299" t="s">
        <v>989</v>
      </c>
      <c r="D130" s="299"/>
      <c r="E130" s="299"/>
      <c r="F130" s="300" t="s">
        <v>982</v>
      </c>
      <c r="G130" s="299"/>
      <c r="H130" s="299" t="s">
        <v>990</v>
      </c>
      <c r="I130" s="299" t="s">
        <v>978</v>
      </c>
      <c r="J130" s="299">
        <v>15</v>
      </c>
      <c r="K130" s="321"/>
    </row>
    <row r="131" spans="2:11" s="1" customFormat="1" ht="15" customHeight="1">
      <c r="B131" s="318"/>
      <c r="C131" s="299" t="s">
        <v>991</v>
      </c>
      <c r="D131" s="299"/>
      <c r="E131" s="299"/>
      <c r="F131" s="300" t="s">
        <v>982</v>
      </c>
      <c r="G131" s="299"/>
      <c r="H131" s="299" t="s">
        <v>992</v>
      </c>
      <c r="I131" s="299" t="s">
        <v>978</v>
      </c>
      <c r="J131" s="299">
        <v>20</v>
      </c>
      <c r="K131" s="321"/>
    </row>
    <row r="132" spans="2:11" s="1" customFormat="1" ht="15" customHeight="1">
      <c r="B132" s="318"/>
      <c r="C132" s="299" t="s">
        <v>993</v>
      </c>
      <c r="D132" s="299"/>
      <c r="E132" s="299"/>
      <c r="F132" s="300" t="s">
        <v>982</v>
      </c>
      <c r="G132" s="299"/>
      <c r="H132" s="299" t="s">
        <v>994</v>
      </c>
      <c r="I132" s="299" t="s">
        <v>978</v>
      </c>
      <c r="J132" s="299">
        <v>20</v>
      </c>
      <c r="K132" s="321"/>
    </row>
    <row r="133" spans="2:11" s="1" customFormat="1" ht="15" customHeight="1">
      <c r="B133" s="318"/>
      <c r="C133" s="275" t="s">
        <v>981</v>
      </c>
      <c r="D133" s="275"/>
      <c r="E133" s="275"/>
      <c r="F133" s="296" t="s">
        <v>982</v>
      </c>
      <c r="G133" s="275"/>
      <c r="H133" s="275" t="s">
        <v>1016</v>
      </c>
      <c r="I133" s="275" t="s">
        <v>978</v>
      </c>
      <c r="J133" s="275">
        <v>50</v>
      </c>
      <c r="K133" s="321"/>
    </row>
    <row r="134" spans="2:11" s="1" customFormat="1" ht="15" customHeight="1">
      <c r="B134" s="318"/>
      <c r="C134" s="275" t="s">
        <v>995</v>
      </c>
      <c r="D134" s="275"/>
      <c r="E134" s="275"/>
      <c r="F134" s="296" t="s">
        <v>982</v>
      </c>
      <c r="G134" s="275"/>
      <c r="H134" s="275" t="s">
        <v>1016</v>
      </c>
      <c r="I134" s="275" t="s">
        <v>978</v>
      </c>
      <c r="J134" s="275">
        <v>50</v>
      </c>
      <c r="K134" s="321"/>
    </row>
    <row r="135" spans="2:11" s="1" customFormat="1" ht="15" customHeight="1">
      <c r="B135" s="318"/>
      <c r="C135" s="275" t="s">
        <v>1001</v>
      </c>
      <c r="D135" s="275"/>
      <c r="E135" s="275"/>
      <c r="F135" s="296" t="s">
        <v>982</v>
      </c>
      <c r="G135" s="275"/>
      <c r="H135" s="275" t="s">
        <v>1016</v>
      </c>
      <c r="I135" s="275" t="s">
        <v>978</v>
      </c>
      <c r="J135" s="275">
        <v>50</v>
      </c>
      <c r="K135" s="321"/>
    </row>
    <row r="136" spans="2:11" s="1" customFormat="1" ht="15" customHeight="1">
      <c r="B136" s="318"/>
      <c r="C136" s="275" t="s">
        <v>1003</v>
      </c>
      <c r="D136" s="275"/>
      <c r="E136" s="275"/>
      <c r="F136" s="296" t="s">
        <v>982</v>
      </c>
      <c r="G136" s="275"/>
      <c r="H136" s="275" t="s">
        <v>1016</v>
      </c>
      <c r="I136" s="275" t="s">
        <v>978</v>
      </c>
      <c r="J136" s="275">
        <v>50</v>
      </c>
      <c r="K136" s="321"/>
    </row>
    <row r="137" spans="2:11" s="1" customFormat="1" ht="15" customHeight="1">
      <c r="B137" s="318"/>
      <c r="C137" s="275" t="s">
        <v>1004</v>
      </c>
      <c r="D137" s="275"/>
      <c r="E137" s="275"/>
      <c r="F137" s="296" t="s">
        <v>982</v>
      </c>
      <c r="G137" s="275"/>
      <c r="H137" s="275" t="s">
        <v>1029</v>
      </c>
      <c r="I137" s="275" t="s">
        <v>978</v>
      </c>
      <c r="J137" s="275">
        <v>255</v>
      </c>
      <c r="K137" s="321"/>
    </row>
    <row r="138" spans="2:11" s="1" customFormat="1" ht="15" customHeight="1">
      <c r="B138" s="318"/>
      <c r="C138" s="275" t="s">
        <v>1006</v>
      </c>
      <c r="D138" s="275"/>
      <c r="E138" s="275"/>
      <c r="F138" s="296" t="s">
        <v>976</v>
      </c>
      <c r="G138" s="275"/>
      <c r="H138" s="275" t="s">
        <v>1030</v>
      </c>
      <c r="I138" s="275" t="s">
        <v>1008</v>
      </c>
      <c r="J138" s="275"/>
      <c r="K138" s="321"/>
    </row>
    <row r="139" spans="2:11" s="1" customFormat="1" ht="15" customHeight="1">
      <c r="B139" s="318"/>
      <c r="C139" s="275" t="s">
        <v>1009</v>
      </c>
      <c r="D139" s="275"/>
      <c r="E139" s="275"/>
      <c r="F139" s="296" t="s">
        <v>976</v>
      </c>
      <c r="G139" s="275"/>
      <c r="H139" s="275" t="s">
        <v>1031</v>
      </c>
      <c r="I139" s="275" t="s">
        <v>1011</v>
      </c>
      <c r="J139" s="275"/>
      <c r="K139" s="321"/>
    </row>
    <row r="140" spans="2:11" s="1" customFormat="1" ht="15" customHeight="1">
      <c r="B140" s="318"/>
      <c r="C140" s="275" t="s">
        <v>1012</v>
      </c>
      <c r="D140" s="275"/>
      <c r="E140" s="275"/>
      <c r="F140" s="296" t="s">
        <v>976</v>
      </c>
      <c r="G140" s="275"/>
      <c r="H140" s="275" t="s">
        <v>1012</v>
      </c>
      <c r="I140" s="275" t="s">
        <v>1011</v>
      </c>
      <c r="J140" s="275"/>
      <c r="K140" s="321"/>
    </row>
    <row r="141" spans="2:11" s="1" customFormat="1" ht="15" customHeight="1">
      <c r="B141" s="318"/>
      <c r="C141" s="275" t="s">
        <v>43</v>
      </c>
      <c r="D141" s="275"/>
      <c r="E141" s="275"/>
      <c r="F141" s="296" t="s">
        <v>976</v>
      </c>
      <c r="G141" s="275"/>
      <c r="H141" s="275" t="s">
        <v>1032</v>
      </c>
      <c r="I141" s="275" t="s">
        <v>1011</v>
      </c>
      <c r="J141" s="275"/>
      <c r="K141" s="321"/>
    </row>
    <row r="142" spans="2:11" s="1" customFormat="1" ht="15" customHeight="1">
      <c r="B142" s="318"/>
      <c r="C142" s="275" t="s">
        <v>1033</v>
      </c>
      <c r="D142" s="275"/>
      <c r="E142" s="275"/>
      <c r="F142" s="296" t="s">
        <v>976</v>
      </c>
      <c r="G142" s="275"/>
      <c r="H142" s="275" t="s">
        <v>1034</v>
      </c>
      <c r="I142" s="275" t="s">
        <v>1011</v>
      </c>
      <c r="J142" s="275"/>
      <c r="K142" s="321"/>
    </row>
    <row r="143" spans="2:11" s="1" customFormat="1" ht="15" customHeight="1">
      <c r="B143" s="322"/>
      <c r="C143" s="323"/>
      <c r="D143" s="323"/>
      <c r="E143" s="323"/>
      <c r="F143" s="323"/>
      <c r="G143" s="323"/>
      <c r="H143" s="323"/>
      <c r="I143" s="323"/>
      <c r="J143" s="323"/>
      <c r="K143" s="324"/>
    </row>
    <row r="144" spans="2:11" s="1" customFormat="1" ht="18.75" customHeight="1">
      <c r="B144" s="309"/>
      <c r="C144" s="309"/>
      <c r="D144" s="309"/>
      <c r="E144" s="309"/>
      <c r="F144" s="310"/>
      <c r="G144" s="309"/>
      <c r="H144" s="309"/>
      <c r="I144" s="309"/>
      <c r="J144" s="309"/>
      <c r="K144" s="309"/>
    </row>
    <row r="145" spans="2:11" s="1" customFormat="1" ht="18.75" customHeight="1">
      <c r="B145" s="282"/>
      <c r="C145" s="282"/>
      <c r="D145" s="282"/>
      <c r="E145" s="282"/>
      <c r="F145" s="282"/>
      <c r="G145" s="282"/>
      <c r="H145" s="282"/>
      <c r="I145" s="282"/>
      <c r="J145" s="282"/>
      <c r="K145" s="282"/>
    </row>
    <row r="146" spans="2:11" s="1" customFormat="1" ht="7.5" customHeight="1">
      <c r="B146" s="283"/>
      <c r="C146" s="284"/>
      <c r="D146" s="284"/>
      <c r="E146" s="284"/>
      <c r="F146" s="284"/>
      <c r="G146" s="284"/>
      <c r="H146" s="284"/>
      <c r="I146" s="284"/>
      <c r="J146" s="284"/>
      <c r="K146" s="285"/>
    </row>
    <row r="147" spans="2:11" s="1" customFormat="1" ht="45" customHeight="1">
      <c r="B147" s="286"/>
      <c r="C147" s="408" t="s">
        <v>1035</v>
      </c>
      <c r="D147" s="408"/>
      <c r="E147" s="408"/>
      <c r="F147" s="408"/>
      <c r="G147" s="408"/>
      <c r="H147" s="408"/>
      <c r="I147" s="408"/>
      <c r="J147" s="408"/>
      <c r="K147" s="287"/>
    </row>
    <row r="148" spans="2:11" s="1" customFormat="1" ht="17.25" customHeight="1">
      <c r="B148" s="286"/>
      <c r="C148" s="288" t="s">
        <v>970</v>
      </c>
      <c r="D148" s="288"/>
      <c r="E148" s="288"/>
      <c r="F148" s="288" t="s">
        <v>971</v>
      </c>
      <c r="G148" s="289"/>
      <c r="H148" s="288" t="s">
        <v>59</v>
      </c>
      <c r="I148" s="288" t="s">
        <v>62</v>
      </c>
      <c r="J148" s="288" t="s">
        <v>972</v>
      </c>
      <c r="K148" s="287"/>
    </row>
    <row r="149" spans="2:11" s="1" customFormat="1" ht="17.25" customHeight="1">
      <c r="B149" s="286"/>
      <c r="C149" s="290" t="s">
        <v>973</v>
      </c>
      <c r="D149" s="290"/>
      <c r="E149" s="290"/>
      <c r="F149" s="291" t="s">
        <v>974</v>
      </c>
      <c r="G149" s="292"/>
      <c r="H149" s="290"/>
      <c r="I149" s="290"/>
      <c r="J149" s="290" t="s">
        <v>975</v>
      </c>
      <c r="K149" s="287"/>
    </row>
    <row r="150" spans="2:11" s="1" customFormat="1" ht="5.25" customHeight="1">
      <c r="B150" s="298"/>
      <c r="C150" s="293"/>
      <c r="D150" s="293"/>
      <c r="E150" s="293"/>
      <c r="F150" s="293"/>
      <c r="G150" s="294"/>
      <c r="H150" s="293"/>
      <c r="I150" s="293"/>
      <c r="J150" s="293"/>
      <c r="K150" s="321"/>
    </row>
    <row r="151" spans="2:11" s="1" customFormat="1" ht="15" customHeight="1">
      <c r="B151" s="298"/>
      <c r="C151" s="325" t="s">
        <v>979</v>
      </c>
      <c r="D151" s="275"/>
      <c r="E151" s="275"/>
      <c r="F151" s="326" t="s">
        <v>976</v>
      </c>
      <c r="G151" s="275"/>
      <c r="H151" s="325" t="s">
        <v>1016</v>
      </c>
      <c r="I151" s="325" t="s">
        <v>978</v>
      </c>
      <c r="J151" s="325">
        <v>120</v>
      </c>
      <c r="K151" s="321"/>
    </row>
    <row r="152" spans="2:11" s="1" customFormat="1" ht="15" customHeight="1">
      <c r="B152" s="298"/>
      <c r="C152" s="325" t="s">
        <v>1025</v>
      </c>
      <c r="D152" s="275"/>
      <c r="E152" s="275"/>
      <c r="F152" s="326" t="s">
        <v>976</v>
      </c>
      <c r="G152" s="275"/>
      <c r="H152" s="325" t="s">
        <v>1036</v>
      </c>
      <c r="I152" s="325" t="s">
        <v>978</v>
      </c>
      <c r="J152" s="325" t="s">
        <v>1027</v>
      </c>
      <c r="K152" s="321"/>
    </row>
    <row r="153" spans="2:11" s="1" customFormat="1" ht="15" customHeight="1">
      <c r="B153" s="298"/>
      <c r="C153" s="325" t="s">
        <v>91</v>
      </c>
      <c r="D153" s="275"/>
      <c r="E153" s="275"/>
      <c r="F153" s="326" t="s">
        <v>976</v>
      </c>
      <c r="G153" s="275"/>
      <c r="H153" s="325" t="s">
        <v>1037</v>
      </c>
      <c r="I153" s="325" t="s">
        <v>978</v>
      </c>
      <c r="J153" s="325" t="s">
        <v>1027</v>
      </c>
      <c r="K153" s="321"/>
    </row>
    <row r="154" spans="2:11" s="1" customFormat="1" ht="15" customHeight="1">
      <c r="B154" s="298"/>
      <c r="C154" s="325" t="s">
        <v>981</v>
      </c>
      <c r="D154" s="275"/>
      <c r="E154" s="275"/>
      <c r="F154" s="326" t="s">
        <v>982</v>
      </c>
      <c r="G154" s="275"/>
      <c r="H154" s="325" t="s">
        <v>1016</v>
      </c>
      <c r="I154" s="325" t="s">
        <v>978</v>
      </c>
      <c r="J154" s="325">
        <v>50</v>
      </c>
      <c r="K154" s="321"/>
    </row>
    <row r="155" spans="2:11" s="1" customFormat="1" ht="15" customHeight="1">
      <c r="B155" s="298"/>
      <c r="C155" s="325" t="s">
        <v>984</v>
      </c>
      <c r="D155" s="275"/>
      <c r="E155" s="275"/>
      <c r="F155" s="326" t="s">
        <v>976</v>
      </c>
      <c r="G155" s="275"/>
      <c r="H155" s="325" t="s">
        <v>1016</v>
      </c>
      <c r="I155" s="325" t="s">
        <v>986</v>
      </c>
      <c r="J155" s="325"/>
      <c r="K155" s="321"/>
    </row>
    <row r="156" spans="2:11" s="1" customFormat="1" ht="15" customHeight="1">
      <c r="B156" s="298"/>
      <c r="C156" s="325" t="s">
        <v>995</v>
      </c>
      <c r="D156" s="275"/>
      <c r="E156" s="275"/>
      <c r="F156" s="326" t="s">
        <v>982</v>
      </c>
      <c r="G156" s="275"/>
      <c r="H156" s="325" t="s">
        <v>1016</v>
      </c>
      <c r="I156" s="325" t="s">
        <v>978</v>
      </c>
      <c r="J156" s="325">
        <v>50</v>
      </c>
      <c r="K156" s="321"/>
    </row>
    <row r="157" spans="2:11" s="1" customFormat="1" ht="15" customHeight="1">
      <c r="B157" s="298"/>
      <c r="C157" s="325" t="s">
        <v>1003</v>
      </c>
      <c r="D157" s="275"/>
      <c r="E157" s="275"/>
      <c r="F157" s="326" t="s">
        <v>982</v>
      </c>
      <c r="G157" s="275"/>
      <c r="H157" s="325" t="s">
        <v>1016</v>
      </c>
      <c r="I157" s="325" t="s">
        <v>978</v>
      </c>
      <c r="J157" s="325">
        <v>50</v>
      </c>
      <c r="K157" s="321"/>
    </row>
    <row r="158" spans="2:11" s="1" customFormat="1" ht="15" customHeight="1">
      <c r="B158" s="298"/>
      <c r="C158" s="325" t="s">
        <v>1001</v>
      </c>
      <c r="D158" s="275"/>
      <c r="E158" s="275"/>
      <c r="F158" s="326" t="s">
        <v>982</v>
      </c>
      <c r="G158" s="275"/>
      <c r="H158" s="325" t="s">
        <v>1016</v>
      </c>
      <c r="I158" s="325" t="s">
        <v>978</v>
      </c>
      <c r="J158" s="325">
        <v>50</v>
      </c>
      <c r="K158" s="321"/>
    </row>
    <row r="159" spans="2:11" s="1" customFormat="1" ht="15" customHeight="1">
      <c r="B159" s="298"/>
      <c r="C159" s="325" t="s">
        <v>104</v>
      </c>
      <c r="D159" s="275"/>
      <c r="E159" s="275"/>
      <c r="F159" s="326" t="s">
        <v>976</v>
      </c>
      <c r="G159" s="275"/>
      <c r="H159" s="325" t="s">
        <v>1038</v>
      </c>
      <c r="I159" s="325" t="s">
        <v>978</v>
      </c>
      <c r="J159" s="325" t="s">
        <v>1039</v>
      </c>
      <c r="K159" s="321"/>
    </row>
    <row r="160" spans="2:11" s="1" customFormat="1" ht="15" customHeight="1">
      <c r="B160" s="298"/>
      <c r="C160" s="325" t="s">
        <v>1040</v>
      </c>
      <c r="D160" s="275"/>
      <c r="E160" s="275"/>
      <c r="F160" s="326" t="s">
        <v>976</v>
      </c>
      <c r="G160" s="275"/>
      <c r="H160" s="325" t="s">
        <v>1041</v>
      </c>
      <c r="I160" s="325" t="s">
        <v>1011</v>
      </c>
      <c r="J160" s="325"/>
      <c r="K160" s="321"/>
    </row>
    <row r="161" spans="2:11" s="1" customFormat="1" ht="15" customHeight="1">
      <c r="B161" s="327"/>
      <c r="C161" s="307"/>
      <c r="D161" s="307"/>
      <c r="E161" s="307"/>
      <c r="F161" s="307"/>
      <c r="G161" s="307"/>
      <c r="H161" s="307"/>
      <c r="I161" s="307"/>
      <c r="J161" s="307"/>
      <c r="K161" s="328"/>
    </row>
    <row r="162" spans="2:11" s="1" customFormat="1" ht="18.75" customHeight="1">
      <c r="B162" s="309"/>
      <c r="C162" s="319"/>
      <c r="D162" s="319"/>
      <c r="E162" s="319"/>
      <c r="F162" s="329"/>
      <c r="G162" s="319"/>
      <c r="H162" s="319"/>
      <c r="I162" s="319"/>
      <c r="J162" s="319"/>
      <c r="K162" s="309"/>
    </row>
    <row r="163" spans="2:11" s="1" customFormat="1" ht="18.75" customHeight="1">
      <c r="B163" s="282"/>
      <c r="C163" s="282"/>
      <c r="D163" s="282"/>
      <c r="E163" s="282"/>
      <c r="F163" s="282"/>
      <c r="G163" s="282"/>
      <c r="H163" s="282"/>
      <c r="I163" s="282"/>
      <c r="J163" s="282"/>
      <c r="K163" s="282"/>
    </row>
    <row r="164" spans="2:11" s="1" customFormat="1" ht="7.5" customHeight="1">
      <c r="B164" s="264"/>
      <c r="C164" s="265"/>
      <c r="D164" s="265"/>
      <c r="E164" s="265"/>
      <c r="F164" s="265"/>
      <c r="G164" s="265"/>
      <c r="H164" s="265"/>
      <c r="I164" s="265"/>
      <c r="J164" s="265"/>
      <c r="K164" s="266"/>
    </row>
    <row r="165" spans="2:11" s="1" customFormat="1" ht="45" customHeight="1">
      <c r="B165" s="267"/>
      <c r="C165" s="406" t="s">
        <v>1042</v>
      </c>
      <c r="D165" s="406"/>
      <c r="E165" s="406"/>
      <c r="F165" s="406"/>
      <c r="G165" s="406"/>
      <c r="H165" s="406"/>
      <c r="I165" s="406"/>
      <c r="J165" s="406"/>
      <c r="K165" s="268"/>
    </row>
    <row r="166" spans="2:11" s="1" customFormat="1" ht="17.25" customHeight="1">
      <c r="B166" s="267"/>
      <c r="C166" s="288" t="s">
        <v>970</v>
      </c>
      <c r="D166" s="288"/>
      <c r="E166" s="288"/>
      <c r="F166" s="288" t="s">
        <v>971</v>
      </c>
      <c r="G166" s="330"/>
      <c r="H166" s="331" t="s">
        <v>59</v>
      </c>
      <c r="I166" s="331" t="s">
        <v>62</v>
      </c>
      <c r="J166" s="288" t="s">
        <v>972</v>
      </c>
      <c r="K166" s="268"/>
    </row>
    <row r="167" spans="2:11" s="1" customFormat="1" ht="17.25" customHeight="1">
      <c r="B167" s="269"/>
      <c r="C167" s="290" t="s">
        <v>973</v>
      </c>
      <c r="D167" s="290"/>
      <c r="E167" s="290"/>
      <c r="F167" s="291" t="s">
        <v>974</v>
      </c>
      <c r="G167" s="332"/>
      <c r="H167" s="333"/>
      <c r="I167" s="333"/>
      <c r="J167" s="290" t="s">
        <v>975</v>
      </c>
      <c r="K167" s="270"/>
    </row>
    <row r="168" spans="2:11" s="1" customFormat="1" ht="5.25" customHeight="1">
      <c r="B168" s="298"/>
      <c r="C168" s="293"/>
      <c r="D168" s="293"/>
      <c r="E168" s="293"/>
      <c r="F168" s="293"/>
      <c r="G168" s="294"/>
      <c r="H168" s="293"/>
      <c r="I168" s="293"/>
      <c r="J168" s="293"/>
      <c r="K168" s="321"/>
    </row>
    <row r="169" spans="2:11" s="1" customFormat="1" ht="15" customHeight="1">
      <c r="B169" s="298"/>
      <c r="C169" s="275" t="s">
        <v>979</v>
      </c>
      <c r="D169" s="275"/>
      <c r="E169" s="275"/>
      <c r="F169" s="296" t="s">
        <v>976</v>
      </c>
      <c r="G169" s="275"/>
      <c r="H169" s="275" t="s">
        <v>1016</v>
      </c>
      <c r="I169" s="275" t="s">
        <v>978</v>
      </c>
      <c r="J169" s="275">
        <v>120</v>
      </c>
      <c r="K169" s="321"/>
    </row>
    <row r="170" spans="2:11" s="1" customFormat="1" ht="15" customHeight="1">
      <c r="B170" s="298"/>
      <c r="C170" s="275" t="s">
        <v>1025</v>
      </c>
      <c r="D170" s="275"/>
      <c r="E170" s="275"/>
      <c r="F170" s="296" t="s">
        <v>976</v>
      </c>
      <c r="G170" s="275"/>
      <c r="H170" s="275" t="s">
        <v>1026</v>
      </c>
      <c r="I170" s="275" t="s">
        <v>978</v>
      </c>
      <c r="J170" s="275" t="s">
        <v>1027</v>
      </c>
      <c r="K170" s="321"/>
    </row>
    <row r="171" spans="2:11" s="1" customFormat="1" ht="15" customHeight="1">
      <c r="B171" s="298"/>
      <c r="C171" s="275" t="s">
        <v>91</v>
      </c>
      <c r="D171" s="275"/>
      <c r="E171" s="275"/>
      <c r="F171" s="296" t="s">
        <v>976</v>
      </c>
      <c r="G171" s="275"/>
      <c r="H171" s="275" t="s">
        <v>1043</v>
      </c>
      <c r="I171" s="275" t="s">
        <v>978</v>
      </c>
      <c r="J171" s="275" t="s">
        <v>1027</v>
      </c>
      <c r="K171" s="321"/>
    </row>
    <row r="172" spans="2:11" s="1" customFormat="1" ht="15" customHeight="1">
      <c r="B172" s="298"/>
      <c r="C172" s="275" t="s">
        <v>981</v>
      </c>
      <c r="D172" s="275"/>
      <c r="E172" s="275"/>
      <c r="F172" s="296" t="s">
        <v>982</v>
      </c>
      <c r="G172" s="275"/>
      <c r="H172" s="275" t="s">
        <v>1043</v>
      </c>
      <c r="I172" s="275" t="s">
        <v>978</v>
      </c>
      <c r="J172" s="275">
        <v>50</v>
      </c>
      <c r="K172" s="321"/>
    </row>
    <row r="173" spans="2:11" s="1" customFormat="1" ht="15" customHeight="1">
      <c r="B173" s="298"/>
      <c r="C173" s="275" t="s">
        <v>984</v>
      </c>
      <c r="D173" s="275"/>
      <c r="E173" s="275"/>
      <c r="F173" s="296" t="s">
        <v>976</v>
      </c>
      <c r="G173" s="275"/>
      <c r="H173" s="275" t="s">
        <v>1043</v>
      </c>
      <c r="I173" s="275" t="s">
        <v>986</v>
      </c>
      <c r="J173" s="275"/>
      <c r="K173" s="321"/>
    </row>
    <row r="174" spans="2:11" s="1" customFormat="1" ht="15" customHeight="1">
      <c r="B174" s="298"/>
      <c r="C174" s="275" t="s">
        <v>995</v>
      </c>
      <c r="D174" s="275"/>
      <c r="E174" s="275"/>
      <c r="F174" s="296" t="s">
        <v>982</v>
      </c>
      <c r="G174" s="275"/>
      <c r="H174" s="275" t="s">
        <v>1043</v>
      </c>
      <c r="I174" s="275" t="s">
        <v>978</v>
      </c>
      <c r="J174" s="275">
        <v>50</v>
      </c>
      <c r="K174" s="321"/>
    </row>
    <row r="175" spans="2:11" s="1" customFormat="1" ht="15" customHeight="1">
      <c r="B175" s="298"/>
      <c r="C175" s="275" t="s">
        <v>1003</v>
      </c>
      <c r="D175" s="275"/>
      <c r="E175" s="275"/>
      <c r="F175" s="296" t="s">
        <v>982</v>
      </c>
      <c r="G175" s="275"/>
      <c r="H175" s="275" t="s">
        <v>1043</v>
      </c>
      <c r="I175" s="275" t="s">
        <v>978</v>
      </c>
      <c r="J175" s="275">
        <v>50</v>
      </c>
      <c r="K175" s="321"/>
    </row>
    <row r="176" spans="2:11" s="1" customFormat="1" ht="15" customHeight="1">
      <c r="B176" s="298"/>
      <c r="C176" s="275" t="s">
        <v>1001</v>
      </c>
      <c r="D176" s="275"/>
      <c r="E176" s="275"/>
      <c r="F176" s="296" t="s">
        <v>982</v>
      </c>
      <c r="G176" s="275"/>
      <c r="H176" s="275" t="s">
        <v>1043</v>
      </c>
      <c r="I176" s="275" t="s">
        <v>978</v>
      </c>
      <c r="J176" s="275">
        <v>50</v>
      </c>
      <c r="K176" s="321"/>
    </row>
    <row r="177" spans="2:11" s="1" customFormat="1" ht="15" customHeight="1">
      <c r="B177" s="298"/>
      <c r="C177" s="275" t="s">
        <v>118</v>
      </c>
      <c r="D177" s="275"/>
      <c r="E177" s="275"/>
      <c r="F177" s="296" t="s">
        <v>976</v>
      </c>
      <c r="G177" s="275"/>
      <c r="H177" s="275" t="s">
        <v>1044</v>
      </c>
      <c r="I177" s="275" t="s">
        <v>1045</v>
      </c>
      <c r="J177" s="275"/>
      <c r="K177" s="321"/>
    </row>
    <row r="178" spans="2:11" s="1" customFormat="1" ht="15" customHeight="1">
      <c r="B178" s="298"/>
      <c r="C178" s="275" t="s">
        <v>62</v>
      </c>
      <c r="D178" s="275"/>
      <c r="E178" s="275"/>
      <c r="F178" s="296" t="s">
        <v>976</v>
      </c>
      <c r="G178" s="275"/>
      <c r="H178" s="275" t="s">
        <v>1046</v>
      </c>
      <c r="I178" s="275" t="s">
        <v>1047</v>
      </c>
      <c r="J178" s="275">
        <v>1</v>
      </c>
      <c r="K178" s="321"/>
    </row>
    <row r="179" spans="2:11" s="1" customFormat="1" ht="15" customHeight="1">
      <c r="B179" s="298"/>
      <c r="C179" s="275" t="s">
        <v>58</v>
      </c>
      <c r="D179" s="275"/>
      <c r="E179" s="275"/>
      <c r="F179" s="296" t="s">
        <v>976</v>
      </c>
      <c r="G179" s="275"/>
      <c r="H179" s="275" t="s">
        <v>1048</v>
      </c>
      <c r="I179" s="275" t="s">
        <v>978</v>
      </c>
      <c r="J179" s="275">
        <v>20</v>
      </c>
      <c r="K179" s="321"/>
    </row>
    <row r="180" spans="2:11" s="1" customFormat="1" ht="15" customHeight="1">
      <c r="B180" s="298"/>
      <c r="C180" s="275" t="s">
        <v>59</v>
      </c>
      <c r="D180" s="275"/>
      <c r="E180" s="275"/>
      <c r="F180" s="296" t="s">
        <v>976</v>
      </c>
      <c r="G180" s="275"/>
      <c r="H180" s="275" t="s">
        <v>1049</v>
      </c>
      <c r="I180" s="275" t="s">
        <v>978</v>
      </c>
      <c r="J180" s="275">
        <v>255</v>
      </c>
      <c r="K180" s="321"/>
    </row>
    <row r="181" spans="2:11" s="1" customFormat="1" ht="15" customHeight="1">
      <c r="B181" s="298"/>
      <c r="C181" s="275" t="s">
        <v>119</v>
      </c>
      <c r="D181" s="275"/>
      <c r="E181" s="275"/>
      <c r="F181" s="296" t="s">
        <v>976</v>
      </c>
      <c r="G181" s="275"/>
      <c r="H181" s="275" t="s">
        <v>940</v>
      </c>
      <c r="I181" s="275" t="s">
        <v>978</v>
      </c>
      <c r="J181" s="275">
        <v>10</v>
      </c>
      <c r="K181" s="321"/>
    </row>
    <row r="182" spans="2:11" s="1" customFormat="1" ht="15" customHeight="1">
      <c r="B182" s="298"/>
      <c r="C182" s="275" t="s">
        <v>120</v>
      </c>
      <c r="D182" s="275"/>
      <c r="E182" s="275"/>
      <c r="F182" s="296" t="s">
        <v>976</v>
      </c>
      <c r="G182" s="275"/>
      <c r="H182" s="275" t="s">
        <v>1050</v>
      </c>
      <c r="I182" s="275" t="s">
        <v>1011</v>
      </c>
      <c r="J182" s="275"/>
      <c r="K182" s="321"/>
    </row>
    <row r="183" spans="2:11" s="1" customFormat="1" ht="15" customHeight="1">
      <c r="B183" s="298"/>
      <c r="C183" s="275" t="s">
        <v>1051</v>
      </c>
      <c r="D183" s="275"/>
      <c r="E183" s="275"/>
      <c r="F183" s="296" t="s">
        <v>976</v>
      </c>
      <c r="G183" s="275"/>
      <c r="H183" s="275" t="s">
        <v>1052</v>
      </c>
      <c r="I183" s="275" t="s">
        <v>1011</v>
      </c>
      <c r="J183" s="275"/>
      <c r="K183" s="321"/>
    </row>
    <row r="184" spans="2:11" s="1" customFormat="1" ht="15" customHeight="1">
      <c r="B184" s="298"/>
      <c r="C184" s="275" t="s">
        <v>1040</v>
      </c>
      <c r="D184" s="275"/>
      <c r="E184" s="275"/>
      <c r="F184" s="296" t="s">
        <v>976</v>
      </c>
      <c r="G184" s="275"/>
      <c r="H184" s="275" t="s">
        <v>1053</v>
      </c>
      <c r="I184" s="275" t="s">
        <v>1011</v>
      </c>
      <c r="J184" s="275"/>
      <c r="K184" s="321"/>
    </row>
    <row r="185" spans="2:11" s="1" customFormat="1" ht="15" customHeight="1">
      <c r="B185" s="298"/>
      <c r="C185" s="275" t="s">
        <v>122</v>
      </c>
      <c r="D185" s="275"/>
      <c r="E185" s="275"/>
      <c r="F185" s="296" t="s">
        <v>982</v>
      </c>
      <c r="G185" s="275"/>
      <c r="H185" s="275" t="s">
        <v>1054</v>
      </c>
      <c r="I185" s="275" t="s">
        <v>978</v>
      </c>
      <c r="J185" s="275">
        <v>50</v>
      </c>
      <c r="K185" s="321"/>
    </row>
    <row r="186" spans="2:11" s="1" customFormat="1" ht="15" customHeight="1">
      <c r="B186" s="298"/>
      <c r="C186" s="275" t="s">
        <v>1055</v>
      </c>
      <c r="D186" s="275"/>
      <c r="E186" s="275"/>
      <c r="F186" s="296" t="s">
        <v>982</v>
      </c>
      <c r="G186" s="275"/>
      <c r="H186" s="275" t="s">
        <v>1056</v>
      </c>
      <c r="I186" s="275" t="s">
        <v>1057</v>
      </c>
      <c r="J186" s="275"/>
      <c r="K186" s="321"/>
    </row>
    <row r="187" spans="2:11" s="1" customFormat="1" ht="15" customHeight="1">
      <c r="B187" s="298"/>
      <c r="C187" s="275" t="s">
        <v>1058</v>
      </c>
      <c r="D187" s="275"/>
      <c r="E187" s="275"/>
      <c r="F187" s="296" t="s">
        <v>982</v>
      </c>
      <c r="G187" s="275"/>
      <c r="H187" s="275" t="s">
        <v>1059</v>
      </c>
      <c r="I187" s="275" t="s">
        <v>1057</v>
      </c>
      <c r="J187" s="275"/>
      <c r="K187" s="321"/>
    </row>
    <row r="188" spans="2:11" s="1" customFormat="1" ht="15" customHeight="1">
      <c r="B188" s="298"/>
      <c r="C188" s="275" t="s">
        <v>1060</v>
      </c>
      <c r="D188" s="275"/>
      <c r="E188" s="275"/>
      <c r="F188" s="296" t="s">
        <v>982</v>
      </c>
      <c r="G188" s="275"/>
      <c r="H188" s="275" t="s">
        <v>1061</v>
      </c>
      <c r="I188" s="275" t="s">
        <v>1057</v>
      </c>
      <c r="J188" s="275"/>
      <c r="K188" s="321"/>
    </row>
    <row r="189" spans="2:11" s="1" customFormat="1" ht="15" customHeight="1">
      <c r="B189" s="298"/>
      <c r="C189" s="334" t="s">
        <v>1062</v>
      </c>
      <c r="D189" s="275"/>
      <c r="E189" s="275"/>
      <c r="F189" s="296" t="s">
        <v>982</v>
      </c>
      <c r="G189" s="275"/>
      <c r="H189" s="275" t="s">
        <v>1063</v>
      </c>
      <c r="I189" s="275" t="s">
        <v>1064</v>
      </c>
      <c r="J189" s="335" t="s">
        <v>1065</v>
      </c>
      <c r="K189" s="321"/>
    </row>
    <row r="190" spans="2:11" s="18" customFormat="1" ht="15" customHeight="1">
      <c r="B190" s="336"/>
      <c r="C190" s="337" t="s">
        <v>1066</v>
      </c>
      <c r="D190" s="338"/>
      <c r="E190" s="338"/>
      <c r="F190" s="339" t="s">
        <v>982</v>
      </c>
      <c r="G190" s="338"/>
      <c r="H190" s="338" t="s">
        <v>1067</v>
      </c>
      <c r="I190" s="338" t="s">
        <v>1064</v>
      </c>
      <c r="J190" s="340" t="s">
        <v>1065</v>
      </c>
      <c r="K190" s="341"/>
    </row>
    <row r="191" spans="2:11" s="1" customFormat="1" ht="15" customHeight="1">
      <c r="B191" s="298"/>
      <c r="C191" s="334" t="s">
        <v>47</v>
      </c>
      <c r="D191" s="275"/>
      <c r="E191" s="275"/>
      <c r="F191" s="296" t="s">
        <v>976</v>
      </c>
      <c r="G191" s="275"/>
      <c r="H191" s="272" t="s">
        <v>1068</v>
      </c>
      <c r="I191" s="275" t="s">
        <v>1069</v>
      </c>
      <c r="J191" s="275"/>
      <c r="K191" s="321"/>
    </row>
    <row r="192" spans="2:11" s="1" customFormat="1" ht="15" customHeight="1">
      <c r="B192" s="298"/>
      <c r="C192" s="334" t="s">
        <v>1070</v>
      </c>
      <c r="D192" s="275"/>
      <c r="E192" s="275"/>
      <c r="F192" s="296" t="s">
        <v>976</v>
      </c>
      <c r="G192" s="275"/>
      <c r="H192" s="275" t="s">
        <v>1071</v>
      </c>
      <c r="I192" s="275" t="s">
        <v>1011</v>
      </c>
      <c r="J192" s="275"/>
      <c r="K192" s="321"/>
    </row>
    <row r="193" spans="2:11" s="1" customFormat="1" ht="15" customHeight="1">
      <c r="B193" s="298"/>
      <c r="C193" s="334" t="s">
        <v>1072</v>
      </c>
      <c r="D193" s="275"/>
      <c r="E193" s="275"/>
      <c r="F193" s="296" t="s">
        <v>976</v>
      </c>
      <c r="G193" s="275"/>
      <c r="H193" s="275" t="s">
        <v>1073</v>
      </c>
      <c r="I193" s="275" t="s">
        <v>1011</v>
      </c>
      <c r="J193" s="275"/>
      <c r="K193" s="321"/>
    </row>
    <row r="194" spans="2:11" s="1" customFormat="1" ht="15" customHeight="1">
      <c r="B194" s="298"/>
      <c r="C194" s="334" t="s">
        <v>1074</v>
      </c>
      <c r="D194" s="275"/>
      <c r="E194" s="275"/>
      <c r="F194" s="296" t="s">
        <v>982</v>
      </c>
      <c r="G194" s="275"/>
      <c r="H194" s="275" t="s">
        <v>1075</v>
      </c>
      <c r="I194" s="275" t="s">
        <v>1011</v>
      </c>
      <c r="J194" s="275"/>
      <c r="K194" s="321"/>
    </row>
    <row r="195" spans="2:11" s="1" customFormat="1" ht="15" customHeight="1">
      <c r="B195" s="327"/>
      <c r="C195" s="342"/>
      <c r="D195" s="307"/>
      <c r="E195" s="307"/>
      <c r="F195" s="307"/>
      <c r="G195" s="307"/>
      <c r="H195" s="307"/>
      <c r="I195" s="307"/>
      <c r="J195" s="307"/>
      <c r="K195" s="328"/>
    </row>
    <row r="196" spans="2:11" s="1" customFormat="1" ht="18.75" customHeight="1">
      <c r="B196" s="309"/>
      <c r="C196" s="319"/>
      <c r="D196" s="319"/>
      <c r="E196" s="319"/>
      <c r="F196" s="329"/>
      <c r="G196" s="319"/>
      <c r="H196" s="319"/>
      <c r="I196" s="319"/>
      <c r="J196" s="319"/>
      <c r="K196" s="309"/>
    </row>
    <row r="197" spans="2:11" s="1" customFormat="1" ht="18.75" customHeight="1">
      <c r="B197" s="309"/>
      <c r="C197" s="319"/>
      <c r="D197" s="319"/>
      <c r="E197" s="319"/>
      <c r="F197" s="329"/>
      <c r="G197" s="319"/>
      <c r="H197" s="319"/>
      <c r="I197" s="319"/>
      <c r="J197" s="319"/>
      <c r="K197" s="309"/>
    </row>
    <row r="198" spans="2:11" s="1" customFormat="1" ht="18.75" customHeight="1">
      <c r="B198" s="282"/>
      <c r="C198" s="282"/>
      <c r="D198" s="282"/>
      <c r="E198" s="282"/>
      <c r="F198" s="282"/>
      <c r="G198" s="282"/>
      <c r="H198" s="282"/>
      <c r="I198" s="282"/>
      <c r="J198" s="282"/>
      <c r="K198" s="282"/>
    </row>
    <row r="199" spans="2:11" s="1" customFormat="1" ht="13.5">
      <c r="B199" s="264"/>
      <c r="C199" s="265"/>
      <c r="D199" s="265"/>
      <c r="E199" s="265"/>
      <c r="F199" s="265"/>
      <c r="G199" s="265"/>
      <c r="H199" s="265"/>
      <c r="I199" s="265"/>
      <c r="J199" s="265"/>
      <c r="K199" s="266"/>
    </row>
    <row r="200" spans="2:11" s="1" customFormat="1" ht="21">
      <c r="B200" s="267"/>
      <c r="C200" s="406" t="s">
        <v>1076</v>
      </c>
      <c r="D200" s="406"/>
      <c r="E200" s="406"/>
      <c r="F200" s="406"/>
      <c r="G200" s="406"/>
      <c r="H200" s="406"/>
      <c r="I200" s="406"/>
      <c r="J200" s="406"/>
      <c r="K200" s="268"/>
    </row>
    <row r="201" spans="2:11" s="1" customFormat="1" ht="25.5" customHeight="1">
      <c r="B201" s="267"/>
      <c r="C201" s="343" t="s">
        <v>1077</v>
      </c>
      <c r="D201" s="343"/>
      <c r="E201" s="343"/>
      <c r="F201" s="343" t="s">
        <v>1078</v>
      </c>
      <c r="G201" s="344"/>
      <c r="H201" s="409" t="s">
        <v>1079</v>
      </c>
      <c r="I201" s="409"/>
      <c r="J201" s="409"/>
      <c r="K201" s="268"/>
    </row>
    <row r="202" spans="2:11" s="1" customFormat="1" ht="5.25" customHeight="1">
      <c r="B202" s="298"/>
      <c r="C202" s="293"/>
      <c r="D202" s="293"/>
      <c r="E202" s="293"/>
      <c r="F202" s="293"/>
      <c r="G202" s="319"/>
      <c r="H202" s="293"/>
      <c r="I202" s="293"/>
      <c r="J202" s="293"/>
      <c r="K202" s="321"/>
    </row>
    <row r="203" spans="2:11" s="1" customFormat="1" ht="15" customHeight="1">
      <c r="B203" s="298"/>
      <c r="C203" s="275" t="s">
        <v>1069</v>
      </c>
      <c r="D203" s="275"/>
      <c r="E203" s="275"/>
      <c r="F203" s="296" t="s">
        <v>48</v>
      </c>
      <c r="G203" s="275"/>
      <c r="H203" s="410" t="s">
        <v>1080</v>
      </c>
      <c r="I203" s="410"/>
      <c r="J203" s="410"/>
      <c r="K203" s="321"/>
    </row>
    <row r="204" spans="2:11" s="1" customFormat="1" ht="15" customHeight="1">
      <c r="B204" s="298"/>
      <c r="C204" s="275"/>
      <c r="D204" s="275"/>
      <c r="E204" s="275"/>
      <c r="F204" s="296" t="s">
        <v>49</v>
      </c>
      <c r="G204" s="275"/>
      <c r="H204" s="410" t="s">
        <v>1081</v>
      </c>
      <c r="I204" s="410"/>
      <c r="J204" s="410"/>
      <c r="K204" s="321"/>
    </row>
    <row r="205" spans="2:11" s="1" customFormat="1" ht="15" customHeight="1">
      <c r="B205" s="298"/>
      <c r="C205" s="275"/>
      <c r="D205" s="275"/>
      <c r="E205" s="275"/>
      <c r="F205" s="296" t="s">
        <v>52</v>
      </c>
      <c r="G205" s="275"/>
      <c r="H205" s="410" t="s">
        <v>1082</v>
      </c>
      <c r="I205" s="410"/>
      <c r="J205" s="410"/>
      <c r="K205" s="321"/>
    </row>
    <row r="206" spans="2:11" s="1" customFormat="1" ht="15" customHeight="1">
      <c r="B206" s="298"/>
      <c r="C206" s="275"/>
      <c r="D206" s="275"/>
      <c r="E206" s="275"/>
      <c r="F206" s="296" t="s">
        <v>50</v>
      </c>
      <c r="G206" s="275"/>
      <c r="H206" s="410" t="s">
        <v>1083</v>
      </c>
      <c r="I206" s="410"/>
      <c r="J206" s="410"/>
      <c r="K206" s="321"/>
    </row>
    <row r="207" spans="2:11" s="1" customFormat="1" ht="15" customHeight="1">
      <c r="B207" s="298"/>
      <c r="C207" s="275"/>
      <c r="D207" s="275"/>
      <c r="E207" s="275"/>
      <c r="F207" s="296" t="s">
        <v>51</v>
      </c>
      <c r="G207" s="275"/>
      <c r="H207" s="410" t="s">
        <v>1084</v>
      </c>
      <c r="I207" s="410"/>
      <c r="J207" s="410"/>
      <c r="K207" s="321"/>
    </row>
    <row r="208" spans="2:11" s="1" customFormat="1" ht="15" customHeight="1">
      <c r="B208" s="298"/>
      <c r="C208" s="275"/>
      <c r="D208" s="275"/>
      <c r="E208" s="275"/>
      <c r="F208" s="296"/>
      <c r="G208" s="275"/>
      <c r="H208" s="275"/>
      <c r="I208" s="275"/>
      <c r="J208" s="275"/>
      <c r="K208" s="321"/>
    </row>
    <row r="209" spans="2:11" s="1" customFormat="1" ht="15" customHeight="1">
      <c r="B209" s="298"/>
      <c r="C209" s="275" t="s">
        <v>1023</v>
      </c>
      <c r="D209" s="275"/>
      <c r="E209" s="275"/>
      <c r="F209" s="296" t="s">
        <v>84</v>
      </c>
      <c r="G209" s="275"/>
      <c r="H209" s="410" t="s">
        <v>1085</v>
      </c>
      <c r="I209" s="410"/>
      <c r="J209" s="410"/>
      <c r="K209" s="321"/>
    </row>
    <row r="210" spans="2:11" s="1" customFormat="1" ht="15" customHeight="1">
      <c r="B210" s="298"/>
      <c r="C210" s="275"/>
      <c r="D210" s="275"/>
      <c r="E210" s="275"/>
      <c r="F210" s="296" t="s">
        <v>922</v>
      </c>
      <c r="G210" s="275"/>
      <c r="H210" s="410" t="s">
        <v>923</v>
      </c>
      <c r="I210" s="410"/>
      <c r="J210" s="410"/>
      <c r="K210" s="321"/>
    </row>
    <row r="211" spans="2:11" s="1" customFormat="1" ht="15" customHeight="1">
      <c r="B211" s="298"/>
      <c r="C211" s="275"/>
      <c r="D211" s="275"/>
      <c r="E211" s="275"/>
      <c r="F211" s="296" t="s">
        <v>920</v>
      </c>
      <c r="G211" s="275"/>
      <c r="H211" s="410" t="s">
        <v>1086</v>
      </c>
      <c r="I211" s="410"/>
      <c r="J211" s="410"/>
      <c r="K211" s="321"/>
    </row>
    <row r="212" spans="2:11" s="1" customFormat="1" ht="15" customHeight="1">
      <c r="B212" s="345"/>
      <c r="C212" s="275"/>
      <c r="D212" s="275"/>
      <c r="E212" s="275"/>
      <c r="F212" s="296" t="s">
        <v>98</v>
      </c>
      <c r="G212" s="334"/>
      <c r="H212" s="411" t="s">
        <v>924</v>
      </c>
      <c r="I212" s="411"/>
      <c r="J212" s="411"/>
      <c r="K212" s="346"/>
    </row>
    <row r="213" spans="2:11" s="1" customFormat="1" ht="15" customHeight="1">
      <c r="B213" s="345"/>
      <c r="C213" s="275"/>
      <c r="D213" s="275"/>
      <c r="E213" s="275"/>
      <c r="F213" s="296" t="s">
        <v>545</v>
      </c>
      <c r="G213" s="334"/>
      <c r="H213" s="411" t="s">
        <v>1087</v>
      </c>
      <c r="I213" s="411"/>
      <c r="J213" s="411"/>
      <c r="K213" s="346"/>
    </row>
    <row r="214" spans="2:11" s="1" customFormat="1" ht="15" customHeight="1">
      <c r="B214" s="345"/>
      <c r="C214" s="275"/>
      <c r="D214" s="275"/>
      <c r="E214" s="275"/>
      <c r="F214" s="296"/>
      <c r="G214" s="334"/>
      <c r="H214" s="325"/>
      <c r="I214" s="325"/>
      <c r="J214" s="325"/>
      <c r="K214" s="346"/>
    </row>
    <row r="215" spans="2:11" s="1" customFormat="1" ht="15" customHeight="1">
      <c r="B215" s="345"/>
      <c r="C215" s="275" t="s">
        <v>1047</v>
      </c>
      <c r="D215" s="275"/>
      <c r="E215" s="275"/>
      <c r="F215" s="296">
        <v>1</v>
      </c>
      <c r="G215" s="334"/>
      <c r="H215" s="411" t="s">
        <v>1088</v>
      </c>
      <c r="I215" s="411"/>
      <c r="J215" s="411"/>
      <c r="K215" s="346"/>
    </row>
    <row r="216" spans="2:11" s="1" customFormat="1" ht="15" customHeight="1">
      <c r="B216" s="345"/>
      <c r="C216" s="275"/>
      <c r="D216" s="275"/>
      <c r="E216" s="275"/>
      <c r="F216" s="296">
        <v>2</v>
      </c>
      <c r="G216" s="334"/>
      <c r="H216" s="411" t="s">
        <v>1089</v>
      </c>
      <c r="I216" s="411"/>
      <c r="J216" s="411"/>
      <c r="K216" s="346"/>
    </row>
    <row r="217" spans="2:11" s="1" customFormat="1" ht="15" customHeight="1">
      <c r="B217" s="345"/>
      <c r="C217" s="275"/>
      <c r="D217" s="275"/>
      <c r="E217" s="275"/>
      <c r="F217" s="296">
        <v>3</v>
      </c>
      <c r="G217" s="334"/>
      <c r="H217" s="411" t="s">
        <v>1090</v>
      </c>
      <c r="I217" s="411"/>
      <c r="J217" s="411"/>
      <c r="K217" s="346"/>
    </row>
    <row r="218" spans="2:11" s="1" customFormat="1" ht="15" customHeight="1">
      <c r="B218" s="345"/>
      <c r="C218" s="275"/>
      <c r="D218" s="275"/>
      <c r="E218" s="275"/>
      <c r="F218" s="296">
        <v>4</v>
      </c>
      <c r="G218" s="334"/>
      <c r="H218" s="411" t="s">
        <v>1091</v>
      </c>
      <c r="I218" s="411"/>
      <c r="J218" s="411"/>
      <c r="K218" s="346"/>
    </row>
    <row r="219" spans="2:11" s="1" customFormat="1" ht="12.75" customHeight="1">
      <c r="B219" s="347"/>
      <c r="C219" s="348"/>
      <c r="D219" s="348"/>
      <c r="E219" s="348"/>
      <c r="F219" s="348"/>
      <c r="G219" s="348"/>
      <c r="H219" s="348"/>
      <c r="I219" s="348"/>
      <c r="J219" s="348"/>
      <c r="K219" s="349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001 - Stavební práce</vt:lpstr>
      <vt:lpstr>002 - Vegetační úpravy</vt:lpstr>
      <vt:lpstr>201 - Povýsadbová péče</vt:lpstr>
      <vt:lpstr>003 - Vedlejší náklady</vt:lpstr>
      <vt:lpstr>Pokyny pro vyplnění</vt:lpstr>
      <vt:lpstr>'001 - Stavební práce'!Názvy_tisku</vt:lpstr>
      <vt:lpstr>'002 - Vegetační úpravy'!Názvy_tisku</vt:lpstr>
      <vt:lpstr>'003 - Vedlejší náklady'!Názvy_tisku</vt:lpstr>
      <vt:lpstr>'201 - Povýsadbová péče'!Názvy_tisku</vt:lpstr>
      <vt:lpstr>'Rekapitulace stavby'!Názvy_tisku</vt:lpstr>
      <vt:lpstr>'001 - Stavební práce'!Oblast_tisku</vt:lpstr>
      <vt:lpstr>'002 - Vegetační úpravy'!Oblast_tisku</vt:lpstr>
      <vt:lpstr>'003 - Vedlejší náklady'!Oblast_tisku</vt:lpstr>
      <vt:lpstr>'201 - Povýsadbová péče'!Oblast_tisku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Vochozka</dc:creator>
  <cp:lastModifiedBy>Pavel Vochozka</cp:lastModifiedBy>
  <dcterms:created xsi:type="dcterms:W3CDTF">2025-01-16T13:51:30Z</dcterms:created>
  <dcterms:modified xsi:type="dcterms:W3CDTF">2025-01-16T14:01:28Z</dcterms:modified>
</cp:coreProperties>
</file>