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anhusak/Honza/Prace/Rok_2020/ZPR-2020/TJ_Sokol_Hodonin/TJSH-pracovni/TJSH-ZD-3-16_6/"/>
    </mc:Choice>
  </mc:AlternateContent>
  <xr:revisionPtr revIDLastSave="0" documentId="13_ncr:1_{94E7AB26-BA4D-5845-8B75-E91269419E19}" xr6:coauthVersionLast="36" xr6:coauthVersionMax="45" xr10:uidLastSave="{00000000-0000-0000-0000-000000000000}"/>
  <bookViews>
    <workbookView xWindow="0" yWindow="460" windowWidth="25600" windowHeight="14240" firstSheet="1" activeTab="5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.1.1.1 000 Pol" sheetId="12" r:id="rId4"/>
    <sheet name="D.1.1.1 001 Pol" sheetId="13" r:id="rId5"/>
    <sheet name="D.1.1.1 002 Pol" sheetId="14" r:id="rId6"/>
    <sheet name="D.1.4.1 001 Pol" sheetId="15" r:id="rId7"/>
    <sheet name="D.1.4.2 001 Pol" sheetId="16" r:id="rId8"/>
    <sheet name="D.1.4.3 001 Pol" sheetId="17" r:id="rId9"/>
    <sheet name="D.1.4.4 001 Pol" sheetId="18" r:id="rId10"/>
    <sheet name="D.1.4.5 001 Pol" sheetId="19" r:id="rId11"/>
    <sheet name="D.1.4.5 002 Pol" sheetId="20" r:id="rId12"/>
    <sheet name="D.1.4.5 003 Pol" sheetId="21" r:id="rId13"/>
    <sheet name="D.1.4.5 004 Pol" sheetId="22" r:id="rId14"/>
    <sheet name="D.1.4.5 005 Pol" sheetId="23" r:id="rId15"/>
    <sheet name="IO01 001 Pol" sheetId="24" r:id="rId16"/>
    <sheet name="IO02 001 Pol" sheetId="25" r:id="rId17"/>
    <sheet name="IO02 002 Pol" sheetId="26" r:id="rId18"/>
    <sheet name="IO02 003 Pol" sheetId="27" r:id="rId19"/>
    <sheet name="IO02 004 Pol" sheetId="28" r:id="rId20"/>
  </sheets>
  <externalReferences>
    <externalReference r:id="rId21"/>
  </externalReferences>
  <definedNames>
    <definedName name="CelkemDPHVypocet" localSheetId="1">Stavba!$H$66</definedName>
    <definedName name="CenaCelkem">Stavba!$G$29</definedName>
    <definedName name="CenaCelkemBezDPH">Stavba!$G$28</definedName>
    <definedName name="CenaCelkemVypocet" localSheetId="1">Stavba!$I$66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'D.1.1.1 000 Pol'!$1:$7</definedName>
    <definedName name="_xlnm.Print_Titles" localSheetId="4">'D.1.1.1 001 Pol'!$1:$7</definedName>
    <definedName name="_xlnm.Print_Titles" localSheetId="5">'D.1.1.1 002 Pol'!$1:$7</definedName>
    <definedName name="_xlnm.Print_Titles" localSheetId="6">'D.1.4.1 001 Pol'!$1:$7</definedName>
    <definedName name="_xlnm.Print_Titles" localSheetId="7">'D.1.4.2 001 Pol'!$1:$7</definedName>
    <definedName name="_xlnm.Print_Titles" localSheetId="8">'D.1.4.3 001 Pol'!$1:$7</definedName>
    <definedName name="_xlnm.Print_Titles" localSheetId="9">'D.1.4.4 001 Pol'!$1:$7</definedName>
    <definedName name="_xlnm.Print_Titles" localSheetId="10">'D.1.4.5 001 Pol'!$1:$7</definedName>
    <definedName name="_xlnm.Print_Titles" localSheetId="11">'D.1.4.5 002 Pol'!$1:$7</definedName>
    <definedName name="_xlnm.Print_Titles" localSheetId="12">'D.1.4.5 003 Pol'!$1:$7</definedName>
    <definedName name="_xlnm.Print_Titles" localSheetId="13">'D.1.4.5 004 Pol'!$1:$7</definedName>
    <definedName name="_xlnm.Print_Titles" localSheetId="14">'D.1.4.5 005 Pol'!$1:$7</definedName>
    <definedName name="_xlnm.Print_Titles" localSheetId="15">'IO01 001 Pol'!$1:$7</definedName>
    <definedName name="_xlnm.Print_Titles" localSheetId="16">'IO02 001 Pol'!$1:$7</definedName>
    <definedName name="_xlnm.Print_Titles" localSheetId="17">'IO02 002 Pol'!$1:$7</definedName>
    <definedName name="_xlnm.Print_Titles" localSheetId="18">'IO02 003 Pol'!$1:$7</definedName>
    <definedName name="_xlnm.Print_Titles" localSheetId="19">'IO02 004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'D.1.1.1 000 Pol'!$A$1:$X$23</definedName>
    <definedName name="_xlnm.Print_Area" localSheetId="4">'D.1.1.1 001 Pol'!$A$1:$X$62</definedName>
    <definedName name="_xlnm.Print_Area" localSheetId="5">'D.1.1.1 002 Pol'!$A$1:$X$274</definedName>
    <definedName name="_xlnm.Print_Area" localSheetId="6">'D.1.4.1 001 Pol'!$A$1:$X$147</definedName>
    <definedName name="_xlnm.Print_Area" localSheetId="7">'D.1.4.2 001 Pol'!$A$1:$X$41</definedName>
    <definedName name="_xlnm.Print_Area" localSheetId="8">'D.1.4.3 001 Pol'!$A$1:$X$122</definedName>
    <definedName name="_xlnm.Print_Area" localSheetId="9">'D.1.4.4 001 Pol'!$A$1:$X$411</definedName>
    <definedName name="_xlnm.Print_Area" localSheetId="10">'D.1.4.5 001 Pol'!$A$1:$X$54</definedName>
    <definedName name="_xlnm.Print_Area" localSheetId="11">'D.1.4.5 002 Pol'!$A$1:$X$32</definedName>
    <definedName name="_xlnm.Print_Area" localSheetId="12">'D.1.4.5 003 Pol'!$A$1:$X$16</definedName>
    <definedName name="_xlnm.Print_Area" localSheetId="13">'D.1.4.5 004 Pol'!$A$1:$X$19</definedName>
    <definedName name="_xlnm.Print_Area" localSheetId="14">'D.1.4.5 005 Pol'!$A$1:$X$45</definedName>
    <definedName name="_xlnm.Print_Area" localSheetId="15">'IO01 001 Pol'!$A$1:$X$60</definedName>
    <definedName name="_xlnm.Print_Area" localSheetId="16">'IO02 001 Pol'!$A$1:$X$40</definedName>
    <definedName name="_xlnm.Print_Area" localSheetId="17">'IO02 002 Pol'!$A$1:$X$44</definedName>
    <definedName name="_xlnm.Print_Area" localSheetId="18">'IO02 003 Pol'!$A$1:$X$43</definedName>
    <definedName name="_xlnm.Print_Area" localSheetId="19">'IO02 004 Pol'!$A$1:$X$46</definedName>
    <definedName name="_xlnm.Print_Area" localSheetId="1">Stavba!$A$1:$J$133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Stavba!$F$66</definedName>
    <definedName name="ZakladDPHZakl">Stavba!$G$25</definedName>
    <definedName name="ZakladDPHZaklVypocet" localSheetId="1">Stavba!$G$66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28" l="1"/>
  <c r="M9" i="28" s="1"/>
  <c r="I9" i="28"/>
  <c r="I8" i="28" s="1"/>
  <c r="K9" i="28"/>
  <c r="K8" i="28" s="1"/>
  <c r="O9" i="28"/>
  <c r="Q9" i="28"/>
  <c r="Q8" i="28" s="1"/>
  <c r="V9" i="28"/>
  <c r="V8" i="28" s="1"/>
  <c r="G10" i="28"/>
  <c r="M10" i="28" s="1"/>
  <c r="I10" i="28"/>
  <c r="K10" i="28"/>
  <c r="O10" i="28"/>
  <c r="Q10" i="28"/>
  <c r="V10" i="28"/>
  <c r="G11" i="28"/>
  <c r="I11" i="28"/>
  <c r="K11" i="28"/>
  <c r="M11" i="28"/>
  <c r="O11" i="28"/>
  <c r="Q11" i="28"/>
  <c r="V11" i="28"/>
  <c r="G12" i="28"/>
  <c r="I12" i="28"/>
  <c r="K12" i="28"/>
  <c r="O12" i="28"/>
  <c r="O8" i="28" s="1"/>
  <c r="Q12" i="28"/>
  <c r="V12" i="28"/>
  <c r="G13" i="28"/>
  <c r="M13" i="28" s="1"/>
  <c r="I13" i="28"/>
  <c r="K13" i="28"/>
  <c r="O13" i="28"/>
  <c r="Q13" i="28"/>
  <c r="V13" i="28"/>
  <c r="G14" i="28"/>
  <c r="M14" i="28" s="1"/>
  <c r="I14" i="28"/>
  <c r="K14" i="28"/>
  <c r="O14" i="28"/>
  <c r="Q14" i="28"/>
  <c r="V14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I18" i="28"/>
  <c r="O18" i="28"/>
  <c r="Q18" i="28"/>
  <c r="G19" i="28"/>
  <c r="M19" i="28" s="1"/>
  <c r="M18" i="28" s="1"/>
  <c r="I19" i="28"/>
  <c r="K19" i="28"/>
  <c r="K18" i="28" s="1"/>
  <c r="O19" i="28"/>
  <c r="Q19" i="28"/>
  <c r="V19" i="28"/>
  <c r="V18" i="28" s="1"/>
  <c r="G21" i="28"/>
  <c r="I21" i="28"/>
  <c r="I20" i="28" s="1"/>
  <c r="K21" i="28"/>
  <c r="O21" i="28"/>
  <c r="O20" i="28" s="1"/>
  <c r="Q21" i="28"/>
  <c r="Q20" i="28" s="1"/>
  <c r="V21" i="28"/>
  <c r="G22" i="28"/>
  <c r="M22" i="28" s="1"/>
  <c r="I22" i="28"/>
  <c r="K22" i="28"/>
  <c r="K20" i="28" s="1"/>
  <c r="O22" i="28"/>
  <c r="Q22" i="28"/>
  <c r="V22" i="28"/>
  <c r="V20" i="28" s="1"/>
  <c r="G23" i="28"/>
  <c r="M23" i="28" s="1"/>
  <c r="I23" i="28"/>
  <c r="K23" i="28"/>
  <c r="O23" i="28"/>
  <c r="Q23" i="28"/>
  <c r="V23" i="28"/>
  <c r="G24" i="28"/>
  <c r="I24" i="28"/>
  <c r="K24" i="28"/>
  <c r="M24" i="28"/>
  <c r="O24" i="28"/>
  <c r="Q24" i="28"/>
  <c r="V24" i="28"/>
  <c r="G25" i="28"/>
  <c r="M25" i="28" s="1"/>
  <c r="I25" i="28"/>
  <c r="K25" i="28"/>
  <c r="O25" i="28"/>
  <c r="Q25" i="28"/>
  <c r="V25" i="28"/>
  <c r="G26" i="28"/>
  <c r="M26" i="28" s="1"/>
  <c r="I26" i="28"/>
  <c r="K26" i="28"/>
  <c r="O26" i="28"/>
  <c r="Q26" i="28"/>
  <c r="V26" i="28"/>
  <c r="G27" i="28"/>
  <c r="I27" i="28"/>
  <c r="K27" i="28"/>
  <c r="M27" i="28"/>
  <c r="O27" i="28"/>
  <c r="Q27" i="28"/>
  <c r="V27" i="28"/>
  <c r="G28" i="28"/>
  <c r="M28" i="28" s="1"/>
  <c r="I28" i="28"/>
  <c r="K28" i="28"/>
  <c r="O28" i="28"/>
  <c r="Q28" i="28"/>
  <c r="V28" i="28"/>
  <c r="G29" i="28"/>
  <c r="I29" i="28"/>
  <c r="K29" i="28"/>
  <c r="O29" i="28"/>
  <c r="Q29" i="28"/>
  <c r="V29" i="28"/>
  <c r="G30" i="28"/>
  <c r="M30" i="28" s="1"/>
  <c r="I30" i="28"/>
  <c r="K30" i="28"/>
  <c r="O30" i="28"/>
  <c r="Q30" i="28"/>
  <c r="V30" i="28"/>
  <c r="G31" i="28"/>
  <c r="M31" i="28" s="1"/>
  <c r="I31" i="28"/>
  <c r="K31" i="28"/>
  <c r="O31" i="28"/>
  <c r="Q31" i="28"/>
  <c r="V31" i="28"/>
  <c r="G32" i="28"/>
  <c r="I32" i="28"/>
  <c r="K32" i="28"/>
  <c r="M32" i="28"/>
  <c r="O32" i="28"/>
  <c r="Q32" i="28"/>
  <c r="V32" i="28"/>
  <c r="G33" i="28"/>
  <c r="M33" i="28" s="1"/>
  <c r="I33" i="28"/>
  <c r="K33" i="28"/>
  <c r="O33" i="28"/>
  <c r="Q33" i="28"/>
  <c r="V33" i="28"/>
  <c r="G34" i="28"/>
  <c r="M34" i="28" s="1"/>
  <c r="I34" i="28"/>
  <c r="K34" i="28"/>
  <c r="O34" i="28"/>
  <c r="Q34" i="28"/>
  <c r="V34" i="28"/>
  <c r="I35" i="28"/>
  <c r="K35" i="28"/>
  <c r="Q35" i="28"/>
  <c r="V35" i="28"/>
  <c r="G36" i="28"/>
  <c r="G35" i="28" s="1"/>
  <c r="I36" i="28"/>
  <c r="K36" i="28"/>
  <c r="O36" i="28"/>
  <c r="O35" i="28" s="1"/>
  <c r="Q36" i="28"/>
  <c r="V36" i="28"/>
  <c r="G38" i="28"/>
  <c r="M38" i="28" s="1"/>
  <c r="I38" i="28"/>
  <c r="I37" i="28" s="1"/>
  <c r="K38" i="28"/>
  <c r="K37" i="28" s="1"/>
  <c r="O38" i="28"/>
  <c r="Q38" i="28"/>
  <c r="Q37" i="28" s="1"/>
  <c r="V38" i="28"/>
  <c r="V37" i="28" s="1"/>
  <c r="G39" i="28"/>
  <c r="M39" i="28" s="1"/>
  <c r="I39" i="28"/>
  <c r="K39" i="28"/>
  <c r="O39" i="28"/>
  <c r="Q39" i="28"/>
  <c r="V39" i="28"/>
  <c r="G40" i="28"/>
  <c r="I40" i="28"/>
  <c r="K40" i="28"/>
  <c r="M40" i="28"/>
  <c r="O40" i="28"/>
  <c r="Q40" i="28"/>
  <c r="V40" i="28"/>
  <c r="G41" i="28"/>
  <c r="I41" i="28"/>
  <c r="K41" i="28"/>
  <c r="O41" i="28"/>
  <c r="O37" i="28" s="1"/>
  <c r="Q41" i="28"/>
  <c r="V41" i="28"/>
  <c r="G42" i="28"/>
  <c r="M42" i="28" s="1"/>
  <c r="I42" i="28"/>
  <c r="K42" i="28"/>
  <c r="O42" i="28"/>
  <c r="Q42" i="28"/>
  <c r="V42" i="28"/>
  <c r="G43" i="28"/>
  <c r="M43" i="28" s="1"/>
  <c r="I43" i="28"/>
  <c r="K43" i="28"/>
  <c r="O43" i="28"/>
  <c r="Q43" i="28"/>
  <c r="V43" i="28"/>
  <c r="AE45" i="28"/>
  <c r="F65" i="1" s="1"/>
  <c r="G9" i="27"/>
  <c r="M9" i="27" s="1"/>
  <c r="I9" i="27"/>
  <c r="I8" i="27" s="1"/>
  <c r="K9" i="27"/>
  <c r="K8" i="27" s="1"/>
  <c r="O9" i="27"/>
  <c r="Q9" i="27"/>
  <c r="Q8" i="27" s="1"/>
  <c r="V9" i="27"/>
  <c r="V8" i="27" s="1"/>
  <c r="G10" i="27"/>
  <c r="M10" i="27" s="1"/>
  <c r="I10" i="27"/>
  <c r="K10" i="27"/>
  <c r="O10" i="27"/>
  <c r="Q10" i="27"/>
  <c r="V10" i="27"/>
  <c r="G11" i="27"/>
  <c r="M11" i="27" s="1"/>
  <c r="I11" i="27"/>
  <c r="K11" i="27"/>
  <c r="O11" i="27"/>
  <c r="Q11" i="27"/>
  <c r="V11" i="27"/>
  <c r="G12" i="27"/>
  <c r="I12" i="27"/>
  <c r="K12" i="27"/>
  <c r="O12" i="27"/>
  <c r="O8" i="27" s="1"/>
  <c r="Q12" i="27"/>
  <c r="V12" i="27"/>
  <c r="G13" i="27"/>
  <c r="M13" i="27" s="1"/>
  <c r="I13" i="27"/>
  <c r="K13" i="27"/>
  <c r="O13" i="27"/>
  <c r="Q13" i="27"/>
  <c r="V13" i="27"/>
  <c r="G14" i="27"/>
  <c r="M14" i="27" s="1"/>
  <c r="I14" i="27"/>
  <c r="K14" i="27"/>
  <c r="O14" i="27"/>
  <c r="Q14" i="27"/>
  <c r="V14" i="27"/>
  <c r="G15" i="27"/>
  <c r="I15" i="27"/>
  <c r="K15" i="27"/>
  <c r="M15" i="27"/>
  <c r="O15" i="27"/>
  <c r="Q15" i="27"/>
  <c r="V15" i="27"/>
  <c r="G16" i="27"/>
  <c r="M16" i="27" s="1"/>
  <c r="I16" i="27"/>
  <c r="K16" i="27"/>
  <c r="O16" i="27"/>
  <c r="Q16" i="27"/>
  <c r="V16" i="27"/>
  <c r="G17" i="27"/>
  <c r="M17" i="27" s="1"/>
  <c r="I17" i="27"/>
  <c r="K17" i="27"/>
  <c r="O17" i="27"/>
  <c r="Q17" i="27"/>
  <c r="V17" i="27"/>
  <c r="G19" i="27"/>
  <c r="M19" i="27" s="1"/>
  <c r="I19" i="27"/>
  <c r="K19" i="27"/>
  <c r="O19" i="27"/>
  <c r="Q19" i="27"/>
  <c r="V19" i="27"/>
  <c r="G21" i="27"/>
  <c r="G20" i="27" s="1"/>
  <c r="I21" i="27"/>
  <c r="I20" i="27" s="1"/>
  <c r="K21" i="27"/>
  <c r="K20" i="27" s="1"/>
  <c r="O21" i="27"/>
  <c r="O20" i="27" s="1"/>
  <c r="Q21" i="27"/>
  <c r="Q20" i="27" s="1"/>
  <c r="V21" i="27"/>
  <c r="V20" i="27" s="1"/>
  <c r="G23" i="27"/>
  <c r="M23" i="27" s="1"/>
  <c r="I23" i="27"/>
  <c r="K23" i="27"/>
  <c r="K22" i="27" s="1"/>
  <c r="O23" i="27"/>
  <c r="Q23" i="27"/>
  <c r="V23" i="27"/>
  <c r="V22" i="27" s="1"/>
  <c r="G24" i="27"/>
  <c r="I24" i="27"/>
  <c r="K24" i="27"/>
  <c r="M24" i="27"/>
  <c r="O24" i="27"/>
  <c r="O22" i="27" s="1"/>
  <c r="Q24" i="27"/>
  <c r="V24" i="27"/>
  <c r="G25" i="27"/>
  <c r="M25" i="27" s="1"/>
  <c r="I25" i="27"/>
  <c r="K25" i="27"/>
  <c r="O25" i="27"/>
  <c r="Q25" i="27"/>
  <c r="V25" i="27"/>
  <c r="G26" i="27"/>
  <c r="M26" i="27" s="1"/>
  <c r="I26" i="27"/>
  <c r="I22" i="27" s="1"/>
  <c r="K26" i="27"/>
  <c r="O26" i="27"/>
  <c r="Q26" i="27"/>
  <c r="Q22" i="27" s="1"/>
  <c r="V26" i="27"/>
  <c r="G27" i="27"/>
  <c r="M27" i="27" s="1"/>
  <c r="I27" i="27"/>
  <c r="K27" i="27"/>
  <c r="O27" i="27"/>
  <c r="Q27" i="27"/>
  <c r="V27" i="27"/>
  <c r="G28" i="27"/>
  <c r="I28" i="27"/>
  <c r="K28" i="27"/>
  <c r="M28" i="27"/>
  <c r="O28" i="27"/>
  <c r="Q28" i="27"/>
  <c r="V28" i="27"/>
  <c r="G29" i="27"/>
  <c r="M29" i="27" s="1"/>
  <c r="I29" i="27"/>
  <c r="K29" i="27"/>
  <c r="O29" i="27"/>
  <c r="Q29" i="27"/>
  <c r="V29" i="27"/>
  <c r="G30" i="27"/>
  <c r="M30" i="27" s="1"/>
  <c r="I30" i="27"/>
  <c r="K30" i="27"/>
  <c r="O30" i="27"/>
  <c r="Q30" i="27"/>
  <c r="V30" i="27"/>
  <c r="K31" i="27"/>
  <c r="V31" i="27"/>
  <c r="G32" i="27"/>
  <c r="G31" i="27" s="1"/>
  <c r="I32" i="27"/>
  <c r="I31" i="27" s="1"/>
  <c r="K32" i="27"/>
  <c r="O32" i="27"/>
  <c r="O31" i="27" s="1"/>
  <c r="Q32" i="27"/>
  <c r="Q31" i="27" s="1"/>
  <c r="V32" i="27"/>
  <c r="G34" i="27"/>
  <c r="M34" i="27" s="1"/>
  <c r="I34" i="27"/>
  <c r="I33" i="27" s="1"/>
  <c r="K34" i="27"/>
  <c r="K33" i="27" s="1"/>
  <c r="O34" i="27"/>
  <c r="Q34" i="27"/>
  <c r="Q33" i="27" s="1"/>
  <c r="V34" i="27"/>
  <c r="V33" i="27" s="1"/>
  <c r="G35" i="27"/>
  <c r="M35" i="27" s="1"/>
  <c r="I35" i="27"/>
  <c r="K35" i="27"/>
  <c r="O35" i="27"/>
  <c r="Q35" i="27"/>
  <c r="V35" i="27"/>
  <c r="G36" i="27"/>
  <c r="M36" i="27" s="1"/>
  <c r="I36" i="27"/>
  <c r="K36" i="27"/>
  <c r="O36" i="27"/>
  <c r="Q36" i="27"/>
  <c r="V36" i="27"/>
  <c r="G37" i="27"/>
  <c r="I37" i="27"/>
  <c r="K37" i="27"/>
  <c r="O37" i="27"/>
  <c r="O33" i="27" s="1"/>
  <c r="Q37" i="27"/>
  <c r="V37" i="27"/>
  <c r="G38" i="27"/>
  <c r="I38" i="27"/>
  <c r="K38" i="27"/>
  <c r="M38" i="27"/>
  <c r="O38" i="27"/>
  <c r="Q38" i="27"/>
  <c r="V38" i="27"/>
  <c r="G39" i="27"/>
  <c r="M39" i="27" s="1"/>
  <c r="I39" i="27"/>
  <c r="K39" i="27"/>
  <c r="O39" i="27"/>
  <c r="Q39" i="27"/>
  <c r="V39" i="27"/>
  <c r="G40" i="27"/>
  <c r="M40" i="27" s="1"/>
  <c r="I40" i="27"/>
  <c r="K40" i="27"/>
  <c r="O40" i="27"/>
  <c r="Q40" i="27"/>
  <c r="V40" i="27"/>
  <c r="AE42" i="27"/>
  <c r="F64" i="1" s="1"/>
  <c r="G9" i="26"/>
  <c r="M9" i="26" s="1"/>
  <c r="I9" i="26"/>
  <c r="I8" i="26" s="1"/>
  <c r="K9" i="26"/>
  <c r="K8" i="26" s="1"/>
  <c r="O9" i="26"/>
  <c r="Q9" i="26"/>
  <c r="Q8" i="26" s="1"/>
  <c r="V9" i="26"/>
  <c r="V8" i="26" s="1"/>
  <c r="G10" i="26"/>
  <c r="M10" i="26" s="1"/>
  <c r="I10" i="26"/>
  <c r="K10" i="26"/>
  <c r="O10" i="26"/>
  <c r="Q10" i="26"/>
  <c r="V10" i="26"/>
  <c r="G11" i="26"/>
  <c r="I11" i="26"/>
  <c r="K11" i="26"/>
  <c r="M11" i="26"/>
  <c r="O11" i="26"/>
  <c r="Q11" i="26"/>
  <c r="V11" i="26"/>
  <c r="G12" i="26"/>
  <c r="G8" i="26" s="1"/>
  <c r="I12" i="26"/>
  <c r="K12" i="26"/>
  <c r="O12" i="26"/>
  <c r="O8" i="26" s="1"/>
  <c r="Q12" i="26"/>
  <c r="V12" i="26"/>
  <c r="G13" i="26"/>
  <c r="M13" i="26" s="1"/>
  <c r="I13" i="26"/>
  <c r="K13" i="26"/>
  <c r="O13" i="26"/>
  <c r="Q13" i="26"/>
  <c r="V13" i="26"/>
  <c r="G14" i="26"/>
  <c r="I14" i="26"/>
  <c r="K14" i="26"/>
  <c r="M14" i="26"/>
  <c r="O14" i="26"/>
  <c r="Q14" i="26"/>
  <c r="V14" i="26"/>
  <c r="G15" i="26"/>
  <c r="M15" i="26" s="1"/>
  <c r="I15" i="26"/>
  <c r="K15" i="26"/>
  <c r="O15" i="26"/>
  <c r="Q15" i="26"/>
  <c r="V15" i="26"/>
  <c r="G16" i="26"/>
  <c r="M16" i="26" s="1"/>
  <c r="I16" i="26"/>
  <c r="K16" i="26"/>
  <c r="O16" i="26"/>
  <c r="Q16" i="26"/>
  <c r="V16" i="26"/>
  <c r="G17" i="26"/>
  <c r="I17" i="26"/>
  <c r="K17" i="26"/>
  <c r="M17" i="26"/>
  <c r="O17" i="26"/>
  <c r="Q17" i="26"/>
  <c r="V17" i="26"/>
  <c r="G19" i="26"/>
  <c r="M19" i="26" s="1"/>
  <c r="I19" i="26"/>
  <c r="K19" i="26"/>
  <c r="O19" i="26"/>
  <c r="Q19" i="26"/>
  <c r="V19" i="26"/>
  <c r="G21" i="26"/>
  <c r="G20" i="26" s="1"/>
  <c r="I21" i="26"/>
  <c r="I20" i="26" s="1"/>
  <c r="K21" i="26"/>
  <c r="K20" i="26" s="1"/>
  <c r="O21" i="26"/>
  <c r="O20" i="26" s="1"/>
  <c r="Q21" i="26"/>
  <c r="Q20" i="26" s="1"/>
  <c r="V21" i="26"/>
  <c r="V20" i="26" s="1"/>
  <c r="G23" i="26"/>
  <c r="M23" i="26" s="1"/>
  <c r="I23" i="26"/>
  <c r="K23" i="26"/>
  <c r="K22" i="26" s="1"/>
  <c r="O23" i="26"/>
  <c r="Q23" i="26"/>
  <c r="V23" i="26"/>
  <c r="V22" i="26" s="1"/>
  <c r="G24" i="26"/>
  <c r="I24" i="26"/>
  <c r="K24" i="26"/>
  <c r="M24" i="26"/>
  <c r="O24" i="26"/>
  <c r="O22" i="26" s="1"/>
  <c r="Q24" i="26"/>
  <c r="V24" i="26"/>
  <c r="G25" i="26"/>
  <c r="M25" i="26" s="1"/>
  <c r="I25" i="26"/>
  <c r="I22" i="26" s="1"/>
  <c r="K25" i="26"/>
  <c r="O25" i="26"/>
  <c r="Q25" i="26"/>
  <c r="Q22" i="26" s="1"/>
  <c r="V25" i="26"/>
  <c r="G26" i="26"/>
  <c r="M26" i="26" s="1"/>
  <c r="I26" i="26"/>
  <c r="K26" i="26"/>
  <c r="O26" i="26"/>
  <c r="Q26" i="26"/>
  <c r="V26" i="26"/>
  <c r="G27" i="26"/>
  <c r="M27" i="26" s="1"/>
  <c r="I27" i="26"/>
  <c r="K27" i="26"/>
  <c r="O27" i="26"/>
  <c r="Q27" i="26"/>
  <c r="V27" i="26"/>
  <c r="G29" i="26"/>
  <c r="I29" i="26"/>
  <c r="K29" i="26"/>
  <c r="M29" i="26"/>
  <c r="O29" i="26"/>
  <c r="Q29" i="26"/>
  <c r="V29" i="26"/>
  <c r="G30" i="26"/>
  <c r="M30" i="26" s="1"/>
  <c r="I30" i="26"/>
  <c r="K30" i="26"/>
  <c r="O30" i="26"/>
  <c r="Q30" i="26"/>
  <c r="V30" i="26"/>
  <c r="G31" i="26"/>
  <c r="M31" i="26" s="1"/>
  <c r="I31" i="26"/>
  <c r="K31" i="26"/>
  <c r="O31" i="26"/>
  <c r="Q31" i="26"/>
  <c r="V31" i="26"/>
  <c r="K32" i="26"/>
  <c r="V32" i="26"/>
  <c r="G33" i="26"/>
  <c r="G32" i="26" s="1"/>
  <c r="I33" i="26"/>
  <c r="I32" i="26" s="1"/>
  <c r="K33" i="26"/>
  <c r="O33" i="26"/>
  <c r="O32" i="26" s="1"/>
  <c r="Q33" i="26"/>
  <c r="Q32" i="26" s="1"/>
  <c r="V33" i="26"/>
  <c r="G35" i="26"/>
  <c r="M35" i="26" s="1"/>
  <c r="I35" i="26"/>
  <c r="I34" i="26" s="1"/>
  <c r="K35" i="26"/>
  <c r="K34" i="26" s="1"/>
  <c r="O35" i="26"/>
  <c r="Q35" i="26"/>
  <c r="Q34" i="26" s="1"/>
  <c r="V35" i="26"/>
  <c r="V34" i="26" s="1"/>
  <c r="G36" i="26"/>
  <c r="M36" i="26" s="1"/>
  <c r="I36" i="26"/>
  <c r="K36" i="26"/>
  <c r="O36" i="26"/>
  <c r="Q36" i="26"/>
  <c r="V36" i="26"/>
  <c r="G37" i="26"/>
  <c r="I37" i="26"/>
  <c r="K37" i="26"/>
  <c r="M37" i="26"/>
  <c r="O37" i="26"/>
  <c r="Q37" i="26"/>
  <c r="V37" i="26"/>
  <c r="G38" i="26"/>
  <c r="G34" i="26" s="1"/>
  <c r="I38" i="26"/>
  <c r="K38" i="26"/>
  <c r="O38" i="26"/>
  <c r="O34" i="26" s="1"/>
  <c r="Q38" i="26"/>
  <c r="V38" i="26"/>
  <c r="G39" i="26"/>
  <c r="M39" i="26" s="1"/>
  <c r="I39" i="26"/>
  <c r="K39" i="26"/>
  <c r="O39" i="26"/>
  <c r="Q39" i="26"/>
  <c r="V39" i="26"/>
  <c r="G40" i="26"/>
  <c r="M40" i="26" s="1"/>
  <c r="I40" i="26"/>
  <c r="K40" i="26"/>
  <c r="O40" i="26"/>
  <c r="Q40" i="26"/>
  <c r="V40" i="26"/>
  <c r="G41" i="26"/>
  <c r="I41" i="26"/>
  <c r="K41" i="26"/>
  <c r="M41" i="26"/>
  <c r="O41" i="26"/>
  <c r="Q41" i="26"/>
  <c r="V41" i="26"/>
  <c r="AE43" i="26"/>
  <c r="F63" i="1" s="1"/>
  <c r="G9" i="25"/>
  <c r="M9" i="25" s="1"/>
  <c r="I9" i="25"/>
  <c r="I8" i="25" s="1"/>
  <c r="K9" i="25"/>
  <c r="K8" i="25" s="1"/>
  <c r="O9" i="25"/>
  <c r="Q9" i="25"/>
  <c r="Q8" i="25" s="1"/>
  <c r="V9" i="25"/>
  <c r="V8" i="25" s="1"/>
  <c r="G10" i="25"/>
  <c r="M10" i="25" s="1"/>
  <c r="I10" i="25"/>
  <c r="K10" i="25"/>
  <c r="O10" i="25"/>
  <c r="Q10" i="25"/>
  <c r="V10" i="25"/>
  <c r="G12" i="25"/>
  <c r="M12" i="25" s="1"/>
  <c r="I12" i="25"/>
  <c r="K12" i="25"/>
  <c r="O12" i="25"/>
  <c r="Q12" i="25"/>
  <c r="V12" i="25"/>
  <c r="G13" i="25"/>
  <c r="I13" i="25"/>
  <c r="K13" i="25"/>
  <c r="O13" i="25"/>
  <c r="O8" i="25" s="1"/>
  <c r="Q13" i="25"/>
  <c r="V13" i="25"/>
  <c r="G14" i="25"/>
  <c r="M14" i="25" s="1"/>
  <c r="I14" i="25"/>
  <c r="K14" i="25"/>
  <c r="O14" i="25"/>
  <c r="Q14" i="25"/>
  <c r="V14" i="25"/>
  <c r="G15" i="25"/>
  <c r="I15" i="25"/>
  <c r="K15" i="25"/>
  <c r="M15" i="25"/>
  <c r="O15" i="25"/>
  <c r="Q15" i="25"/>
  <c r="V15" i="25"/>
  <c r="G16" i="25"/>
  <c r="M16" i="25" s="1"/>
  <c r="I16" i="25"/>
  <c r="K16" i="25"/>
  <c r="O16" i="25"/>
  <c r="Q16" i="25"/>
  <c r="V16" i="25"/>
  <c r="G17" i="25"/>
  <c r="M17" i="25" s="1"/>
  <c r="I17" i="25"/>
  <c r="K17" i="25"/>
  <c r="O17" i="25"/>
  <c r="Q17" i="25"/>
  <c r="V17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G21" i="25" s="1"/>
  <c r="I22" i="25"/>
  <c r="I21" i="25" s="1"/>
  <c r="K22" i="25"/>
  <c r="K21" i="25" s="1"/>
  <c r="O22" i="25"/>
  <c r="O21" i="25" s="1"/>
  <c r="Q22" i="25"/>
  <c r="Q21" i="25" s="1"/>
  <c r="V22" i="25"/>
  <c r="V21" i="25" s="1"/>
  <c r="G24" i="25"/>
  <c r="M24" i="25" s="1"/>
  <c r="I24" i="25"/>
  <c r="K24" i="25"/>
  <c r="K23" i="25" s="1"/>
  <c r="O24" i="25"/>
  <c r="Q24" i="25"/>
  <c r="V24" i="25"/>
  <c r="V23" i="25" s="1"/>
  <c r="G25" i="25"/>
  <c r="I25" i="25"/>
  <c r="K25" i="25"/>
  <c r="O25" i="25"/>
  <c r="O23" i="25" s="1"/>
  <c r="Q25" i="25"/>
  <c r="V25" i="25"/>
  <c r="G26" i="25"/>
  <c r="M26" i="25" s="1"/>
  <c r="I26" i="25"/>
  <c r="I23" i="25" s="1"/>
  <c r="K26" i="25"/>
  <c r="O26" i="25"/>
  <c r="Q26" i="25"/>
  <c r="Q23" i="25" s="1"/>
  <c r="V26" i="25"/>
  <c r="G28" i="25"/>
  <c r="M28" i="25" s="1"/>
  <c r="I28" i="25"/>
  <c r="K28" i="25"/>
  <c r="O28" i="25"/>
  <c r="Q28" i="25"/>
  <c r="V28" i="25"/>
  <c r="G29" i="25"/>
  <c r="M29" i="25" s="1"/>
  <c r="I29" i="25"/>
  <c r="K29" i="25"/>
  <c r="O29" i="25"/>
  <c r="Q29" i="25"/>
  <c r="V29" i="25"/>
  <c r="G31" i="25"/>
  <c r="I31" i="25"/>
  <c r="I30" i="25" s="1"/>
  <c r="K31" i="25"/>
  <c r="O31" i="25"/>
  <c r="Q31" i="25"/>
  <c r="Q30" i="25" s="1"/>
  <c r="V31" i="25"/>
  <c r="G32" i="25"/>
  <c r="M32" i="25" s="1"/>
  <c r="I32" i="25"/>
  <c r="K32" i="25"/>
  <c r="K30" i="25" s="1"/>
  <c r="O32" i="25"/>
  <c r="Q32" i="25"/>
  <c r="V32" i="25"/>
  <c r="V30" i="25" s="1"/>
  <c r="G33" i="25"/>
  <c r="M33" i="25" s="1"/>
  <c r="I33" i="25"/>
  <c r="K33" i="25"/>
  <c r="O33" i="25"/>
  <c r="Q33" i="25"/>
  <c r="V33" i="25"/>
  <c r="G34" i="25"/>
  <c r="M34" i="25" s="1"/>
  <c r="I34" i="25"/>
  <c r="K34" i="25"/>
  <c r="O34" i="25"/>
  <c r="O30" i="25" s="1"/>
  <c r="Q34" i="25"/>
  <c r="V34" i="25"/>
  <c r="G35" i="25"/>
  <c r="M35" i="25" s="1"/>
  <c r="I35" i="25"/>
  <c r="K35" i="25"/>
  <c r="O35" i="25"/>
  <c r="Q35" i="25"/>
  <c r="V35" i="25"/>
  <c r="G36" i="25"/>
  <c r="M36" i="25" s="1"/>
  <c r="I36" i="25"/>
  <c r="K36" i="25"/>
  <c r="O36" i="25"/>
  <c r="Q36" i="25"/>
  <c r="V36" i="25"/>
  <c r="G37" i="25"/>
  <c r="M37" i="25" s="1"/>
  <c r="I37" i="25"/>
  <c r="K37" i="25"/>
  <c r="O37" i="25"/>
  <c r="Q37" i="25"/>
  <c r="V37" i="25"/>
  <c r="AE39" i="25"/>
  <c r="G9" i="24"/>
  <c r="M9" i="24" s="1"/>
  <c r="I9" i="24"/>
  <c r="I8" i="24" s="1"/>
  <c r="K9" i="24"/>
  <c r="K8" i="24" s="1"/>
  <c r="O9" i="24"/>
  <c r="Q9" i="24"/>
  <c r="Q8" i="24" s="1"/>
  <c r="V9" i="24"/>
  <c r="V8" i="24" s="1"/>
  <c r="G10" i="24"/>
  <c r="M10" i="24" s="1"/>
  <c r="I10" i="24"/>
  <c r="K10" i="24"/>
  <c r="O10" i="24"/>
  <c r="Q10" i="24"/>
  <c r="V10" i="24"/>
  <c r="G11" i="24"/>
  <c r="M11" i="24" s="1"/>
  <c r="I11" i="24"/>
  <c r="K11" i="24"/>
  <c r="O11" i="24"/>
  <c r="Q11" i="24"/>
  <c r="V11" i="24"/>
  <c r="G12" i="24"/>
  <c r="I12" i="24"/>
  <c r="K12" i="24"/>
  <c r="O12" i="24"/>
  <c r="O8" i="24" s="1"/>
  <c r="Q12" i="24"/>
  <c r="V12" i="24"/>
  <c r="G13" i="24"/>
  <c r="M13" i="24" s="1"/>
  <c r="I13" i="24"/>
  <c r="K13" i="24"/>
  <c r="O13" i="24"/>
  <c r="Q13" i="24"/>
  <c r="V13" i="24"/>
  <c r="G14" i="24"/>
  <c r="M14" i="24" s="1"/>
  <c r="I14" i="24"/>
  <c r="K14" i="24"/>
  <c r="O14" i="24"/>
  <c r="Q14" i="24"/>
  <c r="V14" i="24"/>
  <c r="G15" i="24"/>
  <c r="I15" i="24"/>
  <c r="K15" i="24"/>
  <c r="M15" i="24"/>
  <c r="O15" i="24"/>
  <c r="Q15" i="24"/>
  <c r="V15" i="24"/>
  <c r="G17" i="24"/>
  <c r="M17" i="24" s="1"/>
  <c r="I17" i="24"/>
  <c r="K17" i="24"/>
  <c r="O17" i="24"/>
  <c r="Q17" i="24"/>
  <c r="V17" i="24"/>
  <c r="I18" i="24"/>
  <c r="O18" i="24"/>
  <c r="Q18" i="24"/>
  <c r="G19" i="24"/>
  <c r="M19" i="24" s="1"/>
  <c r="M18" i="24" s="1"/>
  <c r="I19" i="24"/>
  <c r="K19" i="24"/>
  <c r="K18" i="24" s="1"/>
  <c r="O19" i="24"/>
  <c r="Q19" i="24"/>
  <c r="V19" i="24"/>
  <c r="V18" i="24" s="1"/>
  <c r="G21" i="24"/>
  <c r="I21" i="24"/>
  <c r="I20" i="24" s="1"/>
  <c r="K21" i="24"/>
  <c r="O21" i="24"/>
  <c r="O20" i="24" s="1"/>
  <c r="Q21" i="24"/>
  <c r="Q20" i="24" s="1"/>
  <c r="V21" i="24"/>
  <c r="G22" i="24"/>
  <c r="M22" i="24" s="1"/>
  <c r="I22" i="24"/>
  <c r="K22" i="24"/>
  <c r="O22" i="24"/>
  <c r="Q22" i="24"/>
  <c r="V22" i="24"/>
  <c r="V20" i="24" s="1"/>
  <c r="G23" i="24"/>
  <c r="I23" i="24"/>
  <c r="K23" i="24"/>
  <c r="K20" i="24" s="1"/>
  <c r="M23" i="24"/>
  <c r="O23" i="24"/>
  <c r="Q23" i="24"/>
  <c r="V23" i="24"/>
  <c r="G24" i="24"/>
  <c r="M24" i="24" s="1"/>
  <c r="I24" i="24"/>
  <c r="K24" i="24"/>
  <c r="O24" i="24"/>
  <c r="Q24" i="24"/>
  <c r="V24" i="24"/>
  <c r="G25" i="24"/>
  <c r="M25" i="24" s="1"/>
  <c r="I25" i="24"/>
  <c r="K25" i="24"/>
  <c r="O25" i="24"/>
  <c r="Q25" i="24"/>
  <c r="V25" i="24"/>
  <c r="G26" i="24"/>
  <c r="M26" i="24" s="1"/>
  <c r="I26" i="24"/>
  <c r="K26" i="24"/>
  <c r="O26" i="24"/>
  <c r="Q26" i="24"/>
  <c r="V26" i="24"/>
  <c r="G27" i="24"/>
  <c r="M27" i="24" s="1"/>
  <c r="I27" i="24"/>
  <c r="K27" i="24"/>
  <c r="O27" i="24"/>
  <c r="Q27" i="24"/>
  <c r="V27" i="24"/>
  <c r="G28" i="24"/>
  <c r="I28" i="24"/>
  <c r="K28" i="24"/>
  <c r="M28" i="24"/>
  <c r="O28" i="24"/>
  <c r="Q28" i="24"/>
  <c r="V28" i="24"/>
  <c r="G29" i="24"/>
  <c r="M29" i="24" s="1"/>
  <c r="I29" i="24"/>
  <c r="K29" i="24"/>
  <c r="O29" i="24"/>
  <c r="Q29" i="24"/>
  <c r="V29" i="24"/>
  <c r="G30" i="24"/>
  <c r="M30" i="24" s="1"/>
  <c r="I30" i="24"/>
  <c r="K30" i="24"/>
  <c r="O30" i="24"/>
  <c r="Q30" i="24"/>
  <c r="V30" i="24"/>
  <c r="G31" i="24"/>
  <c r="I31" i="24"/>
  <c r="K31" i="24"/>
  <c r="M31" i="24"/>
  <c r="O31" i="24"/>
  <c r="Q31" i="24"/>
  <c r="V31" i="24"/>
  <c r="G32" i="24"/>
  <c r="M32" i="24" s="1"/>
  <c r="I32" i="24"/>
  <c r="K32" i="24"/>
  <c r="O32" i="24"/>
  <c r="Q32" i="24"/>
  <c r="V32" i="24"/>
  <c r="G33" i="24"/>
  <c r="M33" i="24" s="1"/>
  <c r="I33" i="24"/>
  <c r="K33" i="24"/>
  <c r="O33" i="24"/>
  <c r="Q33" i="24"/>
  <c r="V33" i="24"/>
  <c r="G34" i="24"/>
  <c r="M34" i="24" s="1"/>
  <c r="I34" i="24"/>
  <c r="K34" i="24"/>
  <c r="O34" i="24"/>
  <c r="Q34" i="24"/>
  <c r="V34" i="24"/>
  <c r="G35" i="24"/>
  <c r="I35" i="24"/>
  <c r="K35" i="24"/>
  <c r="M35" i="24"/>
  <c r="O35" i="24"/>
  <c r="Q35" i="24"/>
  <c r="V35" i="24"/>
  <c r="G36" i="24"/>
  <c r="M36" i="24" s="1"/>
  <c r="I36" i="24"/>
  <c r="K36" i="24"/>
  <c r="O36" i="24"/>
  <c r="Q36" i="24"/>
  <c r="V36" i="24"/>
  <c r="G37" i="24"/>
  <c r="M37" i="24" s="1"/>
  <c r="I37" i="24"/>
  <c r="K37" i="24"/>
  <c r="O37" i="24"/>
  <c r="Q37" i="24"/>
  <c r="V37" i="24"/>
  <c r="G39" i="24"/>
  <c r="M39" i="24" s="1"/>
  <c r="I39" i="24"/>
  <c r="I38" i="24" s="1"/>
  <c r="K39" i="24"/>
  <c r="K38" i="24" s="1"/>
  <c r="O39" i="24"/>
  <c r="Q39" i="24"/>
  <c r="Q38" i="24" s="1"/>
  <c r="V39" i="24"/>
  <c r="V38" i="24" s="1"/>
  <c r="G40" i="24"/>
  <c r="M40" i="24" s="1"/>
  <c r="I40" i="24"/>
  <c r="K40" i="24"/>
  <c r="O40" i="24"/>
  <c r="Q40" i="24"/>
  <c r="V40" i="24"/>
  <c r="G41" i="24"/>
  <c r="I41" i="24"/>
  <c r="K41" i="24"/>
  <c r="O41" i="24"/>
  <c r="O38" i="24" s="1"/>
  <c r="Q41" i="24"/>
  <c r="V41" i="24"/>
  <c r="G42" i="24"/>
  <c r="M42" i="24" s="1"/>
  <c r="I42" i="24"/>
  <c r="K42" i="24"/>
  <c r="O42" i="24"/>
  <c r="Q42" i="24"/>
  <c r="V42" i="24"/>
  <c r="G43" i="24"/>
  <c r="M43" i="24" s="1"/>
  <c r="I43" i="24"/>
  <c r="K43" i="24"/>
  <c r="O43" i="24"/>
  <c r="Q43" i="24"/>
  <c r="V43" i="24"/>
  <c r="G44" i="24"/>
  <c r="I44" i="24"/>
  <c r="K44" i="24"/>
  <c r="M44" i="24"/>
  <c r="O44" i="24"/>
  <c r="Q44" i="24"/>
  <c r="V44" i="24"/>
  <c r="G45" i="24"/>
  <c r="M45" i="24" s="1"/>
  <c r="I45" i="24"/>
  <c r="K45" i="24"/>
  <c r="O45" i="24"/>
  <c r="Q45" i="24"/>
  <c r="V45" i="24"/>
  <c r="G46" i="24"/>
  <c r="M46" i="24" s="1"/>
  <c r="I46" i="24"/>
  <c r="K46" i="24"/>
  <c r="O46" i="24"/>
  <c r="Q46" i="24"/>
  <c r="V46" i="24"/>
  <c r="G47" i="24"/>
  <c r="M47" i="24" s="1"/>
  <c r="I47" i="24"/>
  <c r="K47" i="24"/>
  <c r="O47" i="24"/>
  <c r="Q47" i="24"/>
  <c r="V47" i="24"/>
  <c r="K48" i="24"/>
  <c r="V48" i="24"/>
  <c r="G49" i="24"/>
  <c r="G48" i="24" s="1"/>
  <c r="I49" i="24"/>
  <c r="I48" i="24" s="1"/>
  <c r="K49" i="24"/>
  <c r="O49" i="24"/>
  <c r="O48" i="24" s="1"/>
  <c r="Q49" i="24"/>
  <c r="Q48" i="24" s="1"/>
  <c r="V49" i="24"/>
  <c r="G51" i="24"/>
  <c r="M51" i="24" s="1"/>
  <c r="I51" i="24"/>
  <c r="I50" i="24" s="1"/>
  <c r="K51" i="24"/>
  <c r="K50" i="24" s="1"/>
  <c r="O51" i="24"/>
  <c r="Q51" i="24"/>
  <c r="Q50" i="24" s="1"/>
  <c r="V51" i="24"/>
  <c r="V50" i="24" s="1"/>
  <c r="G52" i="24"/>
  <c r="I52" i="24"/>
  <c r="K52" i="24"/>
  <c r="M52" i="24"/>
  <c r="O52" i="24"/>
  <c r="Q52" i="24"/>
  <c r="V52" i="24"/>
  <c r="G53" i="24"/>
  <c r="G50" i="24" s="1"/>
  <c r="I53" i="24"/>
  <c r="K53" i="24"/>
  <c r="O53" i="24"/>
  <c r="O50" i="24" s="1"/>
  <c r="Q53" i="24"/>
  <c r="V53" i="24"/>
  <c r="G54" i="24"/>
  <c r="M54" i="24" s="1"/>
  <c r="I54" i="24"/>
  <c r="K54" i="24"/>
  <c r="O54" i="24"/>
  <c r="Q54" i="24"/>
  <c r="V54" i="24"/>
  <c r="G55" i="24"/>
  <c r="I55" i="24"/>
  <c r="K55" i="24"/>
  <c r="M55" i="24"/>
  <c r="O55" i="24"/>
  <c r="Q55" i="24"/>
  <c r="V55" i="24"/>
  <c r="G56" i="24"/>
  <c r="M56" i="24" s="1"/>
  <c r="I56" i="24"/>
  <c r="K56" i="24"/>
  <c r="O56" i="24"/>
  <c r="Q56" i="24"/>
  <c r="V56" i="24"/>
  <c r="G57" i="24"/>
  <c r="M57" i="24" s="1"/>
  <c r="I57" i="24"/>
  <c r="K57" i="24"/>
  <c r="O57" i="24"/>
  <c r="Q57" i="24"/>
  <c r="V57" i="24"/>
  <c r="AE59" i="24"/>
  <c r="F60" i="1" s="1"/>
  <c r="G9" i="23"/>
  <c r="M9" i="23" s="1"/>
  <c r="I9" i="23"/>
  <c r="I8" i="23" s="1"/>
  <c r="K9" i="23"/>
  <c r="K8" i="23" s="1"/>
  <c r="O9" i="23"/>
  <c r="Q9" i="23"/>
  <c r="Q8" i="23" s="1"/>
  <c r="V9" i="23"/>
  <c r="V8" i="23" s="1"/>
  <c r="G10" i="23"/>
  <c r="M10" i="23" s="1"/>
  <c r="I10" i="23"/>
  <c r="K10" i="23"/>
  <c r="O10" i="23"/>
  <c r="Q10" i="23"/>
  <c r="V10" i="23"/>
  <c r="G11" i="23"/>
  <c r="I11" i="23"/>
  <c r="K11" i="23"/>
  <c r="M11" i="23"/>
  <c r="O11" i="23"/>
  <c r="Q11" i="23"/>
  <c r="V11" i="23"/>
  <c r="G12" i="23"/>
  <c r="G8" i="23" s="1"/>
  <c r="I127" i="1" s="1"/>
  <c r="I12" i="23"/>
  <c r="K12" i="23"/>
  <c r="O12" i="23"/>
  <c r="O8" i="23" s="1"/>
  <c r="Q12" i="23"/>
  <c r="V12" i="23"/>
  <c r="G13" i="23"/>
  <c r="M13" i="23" s="1"/>
  <c r="I13" i="23"/>
  <c r="K13" i="23"/>
  <c r="O13" i="23"/>
  <c r="Q13" i="23"/>
  <c r="V13" i="23"/>
  <c r="G14" i="23"/>
  <c r="M14" i="23" s="1"/>
  <c r="I14" i="23"/>
  <c r="K14" i="23"/>
  <c r="O14" i="23"/>
  <c r="Q14" i="23"/>
  <c r="V14" i="23"/>
  <c r="G15" i="23"/>
  <c r="M15" i="23" s="1"/>
  <c r="I15" i="23"/>
  <c r="K15" i="23"/>
  <c r="O15" i="23"/>
  <c r="Q15" i="23"/>
  <c r="V15" i="23"/>
  <c r="G16" i="23"/>
  <c r="M16" i="23" s="1"/>
  <c r="I16" i="23"/>
  <c r="K16" i="23"/>
  <c r="O16" i="23"/>
  <c r="Q16" i="23"/>
  <c r="V16" i="23"/>
  <c r="G17" i="23"/>
  <c r="M17" i="23" s="1"/>
  <c r="I17" i="23"/>
  <c r="K17" i="23"/>
  <c r="O17" i="23"/>
  <c r="Q17" i="23"/>
  <c r="V17" i="23"/>
  <c r="G18" i="23"/>
  <c r="M18" i="23" s="1"/>
  <c r="I18" i="23"/>
  <c r="K18" i="23"/>
  <c r="O18" i="23"/>
  <c r="Q18" i="23"/>
  <c r="V18" i="23"/>
  <c r="G19" i="23"/>
  <c r="I19" i="23"/>
  <c r="K19" i="23"/>
  <c r="M19" i="23"/>
  <c r="O19" i="23"/>
  <c r="Q19" i="23"/>
  <c r="V19" i="23"/>
  <c r="G20" i="23"/>
  <c r="M20" i="23" s="1"/>
  <c r="I20" i="23"/>
  <c r="K20" i="23"/>
  <c r="O20" i="23"/>
  <c r="Q20" i="23"/>
  <c r="V20" i="23"/>
  <c r="G21" i="23"/>
  <c r="M21" i="23" s="1"/>
  <c r="I21" i="23"/>
  <c r="K21" i="23"/>
  <c r="O21" i="23"/>
  <c r="Q21" i="23"/>
  <c r="V21" i="23"/>
  <c r="G22" i="23"/>
  <c r="M22" i="23" s="1"/>
  <c r="I22" i="23"/>
  <c r="K22" i="23"/>
  <c r="O22" i="23"/>
  <c r="Q22" i="23"/>
  <c r="V22" i="23"/>
  <c r="G23" i="23"/>
  <c r="M23" i="23" s="1"/>
  <c r="I23" i="23"/>
  <c r="K23" i="23"/>
  <c r="O23" i="23"/>
  <c r="Q23" i="23"/>
  <c r="V23" i="23"/>
  <c r="G24" i="23"/>
  <c r="M24" i="23" s="1"/>
  <c r="I24" i="23"/>
  <c r="K24" i="23"/>
  <c r="O24" i="23"/>
  <c r="Q24" i="23"/>
  <c r="V24" i="23"/>
  <c r="G25" i="23"/>
  <c r="M25" i="23" s="1"/>
  <c r="I25" i="23"/>
  <c r="K25" i="23"/>
  <c r="O25" i="23"/>
  <c r="Q25" i="23"/>
  <c r="V25" i="23"/>
  <c r="G26" i="23"/>
  <c r="M26" i="23" s="1"/>
  <c r="I26" i="23"/>
  <c r="K26" i="23"/>
  <c r="O26" i="23"/>
  <c r="Q26" i="23"/>
  <c r="V26" i="23"/>
  <c r="G27" i="23"/>
  <c r="I27" i="23"/>
  <c r="K27" i="23"/>
  <c r="M27" i="23"/>
  <c r="O27" i="23"/>
  <c r="Q27" i="23"/>
  <c r="V27" i="23"/>
  <c r="G28" i="23"/>
  <c r="M28" i="23" s="1"/>
  <c r="I28" i="23"/>
  <c r="K28" i="23"/>
  <c r="O28" i="23"/>
  <c r="Q28" i="23"/>
  <c r="V28" i="23"/>
  <c r="G29" i="23"/>
  <c r="M29" i="23" s="1"/>
  <c r="I29" i="23"/>
  <c r="K29" i="23"/>
  <c r="O29" i="23"/>
  <c r="Q29" i="23"/>
  <c r="V29" i="23"/>
  <c r="G30" i="23"/>
  <c r="M30" i="23" s="1"/>
  <c r="I30" i="23"/>
  <c r="K30" i="23"/>
  <c r="O30" i="23"/>
  <c r="Q30" i="23"/>
  <c r="V30" i="23"/>
  <c r="G31" i="23"/>
  <c r="M31" i="23" s="1"/>
  <c r="I31" i="23"/>
  <c r="K31" i="23"/>
  <c r="O31" i="23"/>
  <c r="Q31" i="23"/>
  <c r="V31" i="23"/>
  <c r="G32" i="23"/>
  <c r="M32" i="23" s="1"/>
  <c r="I32" i="23"/>
  <c r="K32" i="23"/>
  <c r="O32" i="23"/>
  <c r="Q32" i="23"/>
  <c r="V32" i="23"/>
  <c r="G33" i="23"/>
  <c r="M33" i="23" s="1"/>
  <c r="I33" i="23"/>
  <c r="K33" i="23"/>
  <c r="O33" i="23"/>
  <c r="Q33" i="23"/>
  <c r="V33" i="23"/>
  <c r="G34" i="23"/>
  <c r="M34" i="23" s="1"/>
  <c r="I34" i="23"/>
  <c r="K34" i="23"/>
  <c r="O34" i="23"/>
  <c r="Q34" i="23"/>
  <c r="V34" i="23"/>
  <c r="G36" i="23"/>
  <c r="G35" i="23" s="1"/>
  <c r="I36" i="23"/>
  <c r="I35" i="23" s="1"/>
  <c r="K36" i="23"/>
  <c r="K35" i="23" s="1"/>
  <c r="O36" i="23"/>
  <c r="O35" i="23" s="1"/>
  <c r="Q36" i="23"/>
  <c r="Q35" i="23" s="1"/>
  <c r="V36" i="23"/>
  <c r="V35" i="23" s="1"/>
  <c r="G37" i="23"/>
  <c r="M37" i="23" s="1"/>
  <c r="I37" i="23"/>
  <c r="K37" i="23"/>
  <c r="O37" i="23"/>
  <c r="Q37" i="23"/>
  <c r="V37" i="23"/>
  <c r="G39" i="23"/>
  <c r="M39" i="23" s="1"/>
  <c r="I39" i="23"/>
  <c r="I38" i="23" s="1"/>
  <c r="K39" i="23"/>
  <c r="O39" i="23"/>
  <c r="Q39" i="23"/>
  <c r="Q38" i="23" s="1"/>
  <c r="V39" i="23"/>
  <c r="G40" i="23"/>
  <c r="I40" i="23"/>
  <c r="K40" i="23"/>
  <c r="K38" i="23" s="1"/>
  <c r="O40" i="23"/>
  <c r="O38" i="23" s="1"/>
  <c r="Q40" i="23"/>
  <c r="V40" i="23"/>
  <c r="V38" i="23" s="1"/>
  <c r="G41" i="23"/>
  <c r="M41" i="23" s="1"/>
  <c r="I41" i="23"/>
  <c r="K41" i="23"/>
  <c r="O41" i="23"/>
  <c r="Q41" i="23"/>
  <c r="V41" i="23"/>
  <c r="G42" i="23"/>
  <c r="M42" i="23" s="1"/>
  <c r="I42" i="23"/>
  <c r="K42" i="23"/>
  <c r="O42" i="23"/>
  <c r="Q42" i="23"/>
  <c r="V42" i="23"/>
  <c r="AE44" i="23"/>
  <c r="F58" i="1" s="1"/>
  <c r="G9" i="22"/>
  <c r="M9" i="22" s="1"/>
  <c r="I9" i="22"/>
  <c r="I8" i="22" s="1"/>
  <c r="K9" i="22"/>
  <c r="K8" i="22" s="1"/>
  <c r="O9" i="22"/>
  <c r="Q9" i="22"/>
  <c r="Q8" i="22" s="1"/>
  <c r="V9" i="22"/>
  <c r="V8" i="22" s="1"/>
  <c r="G10" i="22"/>
  <c r="M10" i="22" s="1"/>
  <c r="I10" i="22"/>
  <c r="K10" i="22"/>
  <c r="O10" i="22"/>
  <c r="Q10" i="22"/>
  <c r="V10" i="22"/>
  <c r="G11" i="22"/>
  <c r="I11" i="22"/>
  <c r="K11" i="22"/>
  <c r="M11" i="22"/>
  <c r="O11" i="22"/>
  <c r="Q11" i="22"/>
  <c r="V11" i="22"/>
  <c r="G12" i="22"/>
  <c r="G8" i="22" s="1"/>
  <c r="I12" i="22"/>
  <c r="K12" i="22"/>
  <c r="O12" i="22"/>
  <c r="O8" i="22" s="1"/>
  <c r="Q12" i="22"/>
  <c r="V12" i="22"/>
  <c r="G13" i="22"/>
  <c r="M13" i="22" s="1"/>
  <c r="I13" i="22"/>
  <c r="K13" i="22"/>
  <c r="O13" i="22"/>
  <c r="Q13" i="22"/>
  <c r="V13" i="22"/>
  <c r="G14" i="22"/>
  <c r="M14" i="22" s="1"/>
  <c r="I14" i="22"/>
  <c r="K14" i="22"/>
  <c r="O14" i="22"/>
  <c r="Q14" i="22"/>
  <c r="V14" i="22"/>
  <c r="G16" i="22"/>
  <c r="G15" i="22" s="1"/>
  <c r="I16" i="22"/>
  <c r="I15" i="22" s="1"/>
  <c r="K16" i="22"/>
  <c r="K15" i="22" s="1"/>
  <c r="O16" i="22"/>
  <c r="O15" i="22" s="1"/>
  <c r="Q16" i="22"/>
  <c r="Q15" i="22" s="1"/>
  <c r="V16" i="22"/>
  <c r="V15" i="22" s="1"/>
  <c r="AE18" i="22"/>
  <c r="F57" i="1" s="1"/>
  <c r="G9" i="21"/>
  <c r="M9" i="21" s="1"/>
  <c r="I9" i="21"/>
  <c r="I8" i="21" s="1"/>
  <c r="K9" i="21"/>
  <c r="K8" i="21" s="1"/>
  <c r="O9" i="21"/>
  <c r="Q9" i="21"/>
  <c r="Q8" i="21" s="1"/>
  <c r="V9" i="21"/>
  <c r="V8" i="21" s="1"/>
  <c r="G10" i="21"/>
  <c r="I10" i="21"/>
  <c r="K10" i="21"/>
  <c r="M10" i="21"/>
  <c r="O10" i="21"/>
  <c r="Q10" i="21"/>
  <c r="V10" i="21"/>
  <c r="G11" i="21"/>
  <c r="M11" i="21" s="1"/>
  <c r="I11" i="21"/>
  <c r="K11" i="21"/>
  <c r="O11" i="21"/>
  <c r="Q11" i="21"/>
  <c r="V11" i="21"/>
  <c r="G12" i="21"/>
  <c r="I12" i="21"/>
  <c r="K12" i="21"/>
  <c r="O12" i="21"/>
  <c r="O8" i="21" s="1"/>
  <c r="Q12" i="21"/>
  <c r="V12" i="21"/>
  <c r="G13" i="21"/>
  <c r="M13" i="21" s="1"/>
  <c r="I13" i="21"/>
  <c r="K13" i="21"/>
  <c r="O13" i="21"/>
  <c r="Q13" i="21"/>
  <c r="V13" i="21"/>
  <c r="AE15" i="21"/>
  <c r="F56" i="1" s="1"/>
  <c r="BA22" i="20"/>
  <c r="BA20" i="20"/>
  <c r="BA18" i="20"/>
  <c r="BA16" i="20"/>
  <c r="BA12" i="20"/>
  <c r="BA10" i="20"/>
  <c r="G9" i="20"/>
  <c r="M9" i="20" s="1"/>
  <c r="I9" i="20"/>
  <c r="I8" i="20" s="1"/>
  <c r="K9" i="20"/>
  <c r="K8" i="20" s="1"/>
  <c r="O9" i="20"/>
  <c r="Q9" i="20"/>
  <c r="Q8" i="20" s="1"/>
  <c r="V9" i="20"/>
  <c r="V8" i="20" s="1"/>
  <c r="G11" i="20"/>
  <c r="M11" i="20" s="1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O8" i="20" s="1"/>
  <c r="Q15" i="20"/>
  <c r="V15" i="20"/>
  <c r="G17" i="20"/>
  <c r="M17" i="20" s="1"/>
  <c r="I17" i="20"/>
  <c r="K17" i="20"/>
  <c r="O17" i="20"/>
  <c r="Q17" i="20"/>
  <c r="V17" i="20"/>
  <c r="G19" i="20"/>
  <c r="M19" i="20" s="1"/>
  <c r="I19" i="20"/>
  <c r="K19" i="20"/>
  <c r="O19" i="20"/>
  <c r="Q19" i="20"/>
  <c r="V19" i="20"/>
  <c r="G21" i="20"/>
  <c r="M21" i="20" s="1"/>
  <c r="I21" i="20"/>
  <c r="K21" i="20"/>
  <c r="O21" i="20"/>
  <c r="Q21" i="20"/>
  <c r="V21" i="20"/>
  <c r="G23" i="20"/>
  <c r="M23" i="20" s="1"/>
  <c r="I23" i="20"/>
  <c r="K23" i="20"/>
  <c r="O23" i="20"/>
  <c r="Q23" i="20"/>
  <c r="V23" i="20"/>
  <c r="G25" i="20"/>
  <c r="M25" i="20" s="1"/>
  <c r="I25" i="20"/>
  <c r="K25" i="20"/>
  <c r="O25" i="20"/>
  <c r="Q25" i="20"/>
  <c r="V25" i="20"/>
  <c r="G26" i="20"/>
  <c r="M26" i="20" s="1"/>
  <c r="I26" i="20"/>
  <c r="K26" i="20"/>
  <c r="O26" i="20"/>
  <c r="Q26" i="20"/>
  <c r="V26" i="20"/>
  <c r="G28" i="20"/>
  <c r="M28" i="20" s="1"/>
  <c r="I28" i="20"/>
  <c r="K28" i="20"/>
  <c r="O28" i="20"/>
  <c r="Q28" i="20"/>
  <c r="V28" i="20"/>
  <c r="AE31" i="20"/>
  <c r="F55" i="1" s="1"/>
  <c r="G9" i="19"/>
  <c r="I9" i="19"/>
  <c r="I8" i="19" s="1"/>
  <c r="K9" i="19"/>
  <c r="K8" i="19" s="1"/>
  <c r="O9" i="19"/>
  <c r="O8" i="19" s="1"/>
  <c r="Q9" i="19"/>
  <c r="Q8" i="19" s="1"/>
  <c r="V9" i="19"/>
  <c r="V8" i="19" s="1"/>
  <c r="G10" i="19"/>
  <c r="M10" i="19" s="1"/>
  <c r="I10" i="19"/>
  <c r="K10" i="19"/>
  <c r="O10" i="19"/>
  <c r="Q10" i="19"/>
  <c r="V10" i="19"/>
  <c r="G11" i="19"/>
  <c r="I11" i="19"/>
  <c r="K11" i="19"/>
  <c r="M11" i="19"/>
  <c r="O11" i="19"/>
  <c r="Q11" i="19"/>
  <c r="V11" i="19"/>
  <c r="G12" i="19"/>
  <c r="I12" i="19"/>
  <c r="K12" i="19"/>
  <c r="M12" i="19"/>
  <c r="O12" i="19"/>
  <c r="Q12" i="19"/>
  <c r="V12" i="19"/>
  <c r="G13" i="19"/>
  <c r="M13" i="19" s="1"/>
  <c r="I13" i="19"/>
  <c r="K13" i="19"/>
  <c r="O13" i="19"/>
  <c r="Q13" i="19"/>
  <c r="V13" i="19"/>
  <c r="G14" i="19"/>
  <c r="I14" i="19"/>
  <c r="K14" i="19"/>
  <c r="M14" i="19"/>
  <c r="O14" i="19"/>
  <c r="Q14" i="19"/>
  <c r="V14" i="19"/>
  <c r="G15" i="19"/>
  <c r="I15" i="19"/>
  <c r="K15" i="19"/>
  <c r="M15" i="19"/>
  <c r="O15" i="19"/>
  <c r="Q15" i="19"/>
  <c r="V15" i="19"/>
  <c r="G16" i="19"/>
  <c r="M16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G18" i="19"/>
  <c r="M18" i="19" s="1"/>
  <c r="I18" i="19"/>
  <c r="K18" i="19"/>
  <c r="O18" i="19"/>
  <c r="Q18" i="19"/>
  <c r="V18" i="19"/>
  <c r="G19" i="19"/>
  <c r="M19" i="19" s="1"/>
  <c r="I19" i="19"/>
  <c r="K19" i="19"/>
  <c r="O19" i="19"/>
  <c r="Q19" i="19"/>
  <c r="V19" i="19"/>
  <c r="G20" i="19"/>
  <c r="I20" i="19"/>
  <c r="K20" i="19"/>
  <c r="M20" i="19"/>
  <c r="O20" i="19"/>
  <c r="Q20" i="19"/>
  <c r="V20" i="19"/>
  <c r="G21" i="19"/>
  <c r="M21" i="19" s="1"/>
  <c r="I21" i="19"/>
  <c r="K21" i="19"/>
  <c r="O21" i="19"/>
  <c r="Q21" i="19"/>
  <c r="V21" i="19"/>
  <c r="G22" i="19"/>
  <c r="M22" i="19" s="1"/>
  <c r="I22" i="19"/>
  <c r="K22" i="19"/>
  <c r="O22" i="19"/>
  <c r="Q22" i="19"/>
  <c r="V22" i="19"/>
  <c r="G23" i="19"/>
  <c r="I23" i="19"/>
  <c r="K23" i="19"/>
  <c r="M23" i="19"/>
  <c r="O23" i="19"/>
  <c r="Q23" i="19"/>
  <c r="V23" i="19"/>
  <c r="G24" i="19"/>
  <c r="M24" i="19" s="1"/>
  <c r="I24" i="19"/>
  <c r="K24" i="19"/>
  <c r="O24" i="19"/>
  <c r="Q24" i="19"/>
  <c r="V24" i="19"/>
  <c r="G25" i="19"/>
  <c r="M25" i="19" s="1"/>
  <c r="I25" i="19"/>
  <c r="K25" i="19"/>
  <c r="O25" i="19"/>
  <c r="Q25" i="19"/>
  <c r="V25" i="19"/>
  <c r="G26" i="19"/>
  <c r="I26" i="19"/>
  <c r="K26" i="19"/>
  <c r="M26" i="19"/>
  <c r="O26" i="19"/>
  <c r="Q26" i="19"/>
  <c r="V26" i="19"/>
  <c r="G27" i="19"/>
  <c r="M27" i="19" s="1"/>
  <c r="I27" i="19"/>
  <c r="K27" i="19"/>
  <c r="O27" i="19"/>
  <c r="Q27" i="19"/>
  <c r="V27" i="19"/>
  <c r="G28" i="19"/>
  <c r="M28" i="19" s="1"/>
  <c r="I28" i="19"/>
  <c r="K28" i="19"/>
  <c r="O28" i="19"/>
  <c r="Q28" i="19"/>
  <c r="V28" i="19"/>
  <c r="G29" i="19"/>
  <c r="M29" i="19" s="1"/>
  <c r="I29" i="19"/>
  <c r="K29" i="19"/>
  <c r="O29" i="19"/>
  <c r="Q29" i="19"/>
  <c r="V29" i="19"/>
  <c r="G30" i="19"/>
  <c r="M30" i="19" s="1"/>
  <c r="I30" i="19"/>
  <c r="K30" i="19"/>
  <c r="O30" i="19"/>
  <c r="Q30" i="19"/>
  <c r="V30" i="19"/>
  <c r="G31" i="19"/>
  <c r="I31" i="19"/>
  <c r="K31" i="19"/>
  <c r="M31" i="19"/>
  <c r="O31" i="19"/>
  <c r="Q31" i="19"/>
  <c r="V31" i="19"/>
  <c r="G32" i="19"/>
  <c r="I32" i="19"/>
  <c r="K32" i="19"/>
  <c r="M32" i="19"/>
  <c r="O32" i="19"/>
  <c r="Q32" i="19"/>
  <c r="V32" i="19"/>
  <c r="G33" i="19"/>
  <c r="M33" i="19" s="1"/>
  <c r="I33" i="19"/>
  <c r="K33" i="19"/>
  <c r="O33" i="19"/>
  <c r="Q33" i="19"/>
  <c r="V33" i="19"/>
  <c r="G34" i="19"/>
  <c r="M34" i="19" s="1"/>
  <c r="I34" i="19"/>
  <c r="K34" i="19"/>
  <c r="O34" i="19"/>
  <c r="Q34" i="19"/>
  <c r="V34" i="19"/>
  <c r="G35" i="19"/>
  <c r="M35" i="19" s="1"/>
  <c r="I35" i="19"/>
  <c r="K35" i="19"/>
  <c r="O35" i="19"/>
  <c r="Q35" i="19"/>
  <c r="V35" i="19"/>
  <c r="G36" i="19"/>
  <c r="M36" i="19" s="1"/>
  <c r="I36" i="19"/>
  <c r="K36" i="19"/>
  <c r="O36" i="19"/>
  <c r="Q36" i="19"/>
  <c r="V36" i="19"/>
  <c r="G37" i="19"/>
  <c r="M37" i="19" s="1"/>
  <c r="I37" i="19"/>
  <c r="K37" i="19"/>
  <c r="O37" i="19"/>
  <c r="Q37" i="19"/>
  <c r="V37" i="19"/>
  <c r="G38" i="19"/>
  <c r="M38" i="19" s="1"/>
  <c r="I38" i="19"/>
  <c r="K38" i="19"/>
  <c r="O38" i="19"/>
  <c r="Q38" i="19"/>
  <c r="V38" i="19"/>
  <c r="G39" i="19"/>
  <c r="I39" i="19"/>
  <c r="K39" i="19"/>
  <c r="M39" i="19"/>
  <c r="O39" i="19"/>
  <c r="Q39" i="19"/>
  <c r="V39" i="19"/>
  <c r="G40" i="19"/>
  <c r="M40" i="19" s="1"/>
  <c r="I40" i="19"/>
  <c r="K40" i="19"/>
  <c r="O40" i="19"/>
  <c r="Q40" i="19"/>
  <c r="V40" i="19"/>
  <c r="G41" i="19"/>
  <c r="M41" i="19" s="1"/>
  <c r="I41" i="19"/>
  <c r="K41" i="19"/>
  <c r="O41" i="19"/>
  <c r="Q41" i="19"/>
  <c r="V41" i="19"/>
  <c r="G42" i="19"/>
  <c r="M42" i="19" s="1"/>
  <c r="I42" i="19"/>
  <c r="K42" i="19"/>
  <c r="O42" i="19"/>
  <c r="Q42" i="19"/>
  <c r="V42" i="19"/>
  <c r="G43" i="19"/>
  <c r="M43" i="19" s="1"/>
  <c r="I43" i="19"/>
  <c r="K43" i="19"/>
  <c r="O43" i="19"/>
  <c r="Q43" i="19"/>
  <c r="V43" i="19"/>
  <c r="G44" i="19"/>
  <c r="I44" i="19"/>
  <c r="K44" i="19"/>
  <c r="M44" i="19"/>
  <c r="O44" i="19"/>
  <c r="Q44" i="19"/>
  <c r="V44" i="19"/>
  <c r="G45" i="19"/>
  <c r="M45" i="19" s="1"/>
  <c r="I45" i="19"/>
  <c r="K45" i="19"/>
  <c r="O45" i="19"/>
  <c r="Q45" i="19"/>
  <c r="V45" i="19"/>
  <c r="G46" i="19"/>
  <c r="M46" i="19" s="1"/>
  <c r="I46" i="19"/>
  <c r="K46" i="19"/>
  <c r="O46" i="19"/>
  <c r="Q46" i="19"/>
  <c r="V46" i="19"/>
  <c r="G47" i="19"/>
  <c r="I47" i="19"/>
  <c r="K47" i="19"/>
  <c r="M47" i="19"/>
  <c r="O47" i="19"/>
  <c r="Q47" i="19"/>
  <c r="V47" i="19"/>
  <c r="G48" i="19"/>
  <c r="M48" i="19" s="1"/>
  <c r="I48" i="19"/>
  <c r="K48" i="19"/>
  <c r="O48" i="19"/>
  <c r="Q48" i="19"/>
  <c r="V48" i="19"/>
  <c r="G49" i="19"/>
  <c r="M49" i="19" s="1"/>
  <c r="I49" i="19"/>
  <c r="K49" i="19"/>
  <c r="O49" i="19"/>
  <c r="Q49" i="19"/>
  <c r="V49" i="19"/>
  <c r="G50" i="19"/>
  <c r="M50" i="19" s="1"/>
  <c r="I50" i="19"/>
  <c r="K50" i="19"/>
  <c r="O50" i="19"/>
  <c r="Q50" i="19"/>
  <c r="V50" i="19"/>
  <c r="G51" i="19"/>
  <c r="M51" i="19" s="1"/>
  <c r="I51" i="19"/>
  <c r="K51" i="19"/>
  <c r="O51" i="19"/>
  <c r="Q51" i="19"/>
  <c r="V51" i="19"/>
  <c r="AE53" i="19"/>
  <c r="G9" i="18"/>
  <c r="M9" i="18" s="1"/>
  <c r="I9" i="18"/>
  <c r="I8" i="18" s="1"/>
  <c r="K9" i="18"/>
  <c r="K8" i="18" s="1"/>
  <c r="O9" i="18"/>
  <c r="Q9" i="18"/>
  <c r="Q8" i="18" s="1"/>
  <c r="V9" i="18"/>
  <c r="V8" i="18" s="1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29" i="18"/>
  <c r="I29" i="18"/>
  <c r="K29" i="18"/>
  <c r="O29" i="18"/>
  <c r="O8" i="18" s="1"/>
  <c r="Q29" i="18"/>
  <c r="V29" i="18"/>
  <c r="G31" i="18"/>
  <c r="M31" i="18" s="1"/>
  <c r="I31" i="18"/>
  <c r="K31" i="18"/>
  <c r="O31" i="18"/>
  <c r="Q31" i="18"/>
  <c r="V31" i="18"/>
  <c r="G33" i="18"/>
  <c r="M33" i="18" s="1"/>
  <c r="I33" i="18"/>
  <c r="K33" i="18"/>
  <c r="O33" i="18"/>
  <c r="Q33" i="18"/>
  <c r="V33" i="18"/>
  <c r="G35" i="18"/>
  <c r="M35" i="18" s="1"/>
  <c r="I35" i="18"/>
  <c r="K35" i="18"/>
  <c r="O35" i="18"/>
  <c r="Q35" i="18"/>
  <c r="V35" i="18"/>
  <c r="G37" i="18"/>
  <c r="M37" i="18" s="1"/>
  <c r="I37" i="18"/>
  <c r="K37" i="18"/>
  <c r="O37" i="18"/>
  <c r="Q37" i="18"/>
  <c r="V37" i="18"/>
  <c r="G39" i="18"/>
  <c r="M39" i="18" s="1"/>
  <c r="I39" i="18"/>
  <c r="K39" i="18"/>
  <c r="O39" i="18"/>
  <c r="Q39" i="18"/>
  <c r="V39" i="18"/>
  <c r="G41" i="18"/>
  <c r="M41" i="18" s="1"/>
  <c r="I41" i="18"/>
  <c r="K41" i="18"/>
  <c r="O41" i="18"/>
  <c r="Q41" i="18"/>
  <c r="V41" i="18"/>
  <c r="G43" i="18"/>
  <c r="M43" i="18" s="1"/>
  <c r="I43" i="18"/>
  <c r="K43" i="18"/>
  <c r="O43" i="18"/>
  <c r="Q43" i="18"/>
  <c r="V43" i="18"/>
  <c r="G46" i="18"/>
  <c r="M46" i="18" s="1"/>
  <c r="I46" i="18"/>
  <c r="I45" i="18" s="1"/>
  <c r="K46" i="18"/>
  <c r="K45" i="18" s="1"/>
  <c r="O46" i="18"/>
  <c r="Q46" i="18"/>
  <c r="Q45" i="18" s="1"/>
  <c r="V46" i="18"/>
  <c r="V45" i="18" s="1"/>
  <c r="G48" i="18"/>
  <c r="M48" i="18" s="1"/>
  <c r="I48" i="18"/>
  <c r="K48" i="18"/>
  <c r="O48" i="18"/>
  <c r="Q48" i="18"/>
  <c r="V48" i="18"/>
  <c r="G50" i="18"/>
  <c r="I50" i="18"/>
  <c r="K50" i="18"/>
  <c r="M50" i="18"/>
  <c r="O50" i="18"/>
  <c r="Q50" i="18"/>
  <c r="V50" i="18"/>
  <c r="G52" i="18"/>
  <c r="I52" i="18"/>
  <c r="K52" i="18"/>
  <c r="O52" i="18"/>
  <c r="O45" i="18" s="1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4" i="18"/>
  <c r="M64" i="18" s="1"/>
  <c r="I64" i="18"/>
  <c r="K64" i="18"/>
  <c r="O64" i="18"/>
  <c r="Q64" i="18"/>
  <c r="V64" i="18"/>
  <c r="G66" i="18"/>
  <c r="M66" i="18" s="1"/>
  <c r="I66" i="18"/>
  <c r="K66" i="18"/>
  <c r="O66" i="18"/>
  <c r="Q66" i="18"/>
  <c r="V66" i="18"/>
  <c r="G68" i="18"/>
  <c r="M68" i="18" s="1"/>
  <c r="I68" i="18"/>
  <c r="K68" i="18"/>
  <c r="O68" i="18"/>
  <c r="Q68" i="18"/>
  <c r="V68" i="18"/>
  <c r="G70" i="18"/>
  <c r="M70" i="18" s="1"/>
  <c r="I70" i="18"/>
  <c r="K70" i="18"/>
  <c r="O70" i="18"/>
  <c r="Q70" i="18"/>
  <c r="V70" i="18"/>
  <c r="G72" i="18"/>
  <c r="M72" i="18" s="1"/>
  <c r="I72" i="18"/>
  <c r="K72" i="18"/>
  <c r="O72" i="18"/>
  <c r="Q72" i="18"/>
  <c r="V72" i="18"/>
  <c r="G74" i="18"/>
  <c r="M74" i="18" s="1"/>
  <c r="I74" i="18"/>
  <c r="K74" i="18"/>
  <c r="O74" i="18"/>
  <c r="Q74" i="18"/>
  <c r="V74" i="18"/>
  <c r="G76" i="18"/>
  <c r="M76" i="18" s="1"/>
  <c r="I76" i="18"/>
  <c r="K76" i="18"/>
  <c r="O76" i="18"/>
  <c r="Q76" i="18"/>
  <c r="V76" i="18"/>
  <c r="G78" i="18"/>
  <c r="M78" i="18" s="1"/>
  <c r="I78" i="18"/>
  <c r="K78" i="18"/>
  <c r="O78" i="18"/>
  <c r="Q78" i="18"/>
  <c r="V78" i="18"/>
  <c r="G80" i="18"/>
  <c r="M80" i="18" s="1"/>
  <c r="I80" i="18"/>
  <c r="K80" i="18"/>
  <c r="O80" i="18"/>
  <c r="Q80" i="18"/>
  <c r="V80" i="18"/>
  <c r="G82" i="18"/>
  <c r="M82" i="18" s="1"/>
  <c r="I82" i="18"/>
  <c r="K82" i="18"/>
  <c r="O82" i="18"/>
  <c r="Q82" i="18"/>
  <c r="V82" i="18"/>
  <c r="G85" i="18"/>
  <c r="M85" i="18" s="1"/>
  <c r="I85" i="18"/>
  <c r="I83" i="18" s="1"/>
  <c r="K85" i="18"/>
  <c r="K83" i="18" s="1"/>
  <c r="O85" i="18"/>
  <c r="Q85" i="18"/>
  <c r="Q83" i="18" s="1"/>
  <c r="V85" i="18"/>
  <c r="V83" i="18" s="1"/>
  <c r="G101" i="18"/>
  <c r="I101" i="18"/>
  <c r="K101" i="18"/>
  <c r="M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I105" i="18"/>
  <c r="K105" i="18"/>
  <c r="O105" i="18"/>
  <c r="O83" i="18" s="1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20" i="18"/>
  <c r="I120" i="18"/>
  <c r="I119" i="18" s="1"/>
  <c r="K120" i="18"/>
  <c r="K119" i="18" s="1"/>
  <c r="O120" i="18"/>
  <c r="O119" i="18" s="1"/>
  <c r="Q120" i="18"/>
  <c r="Q119" i="18" s="1"/>
  <c r="V120" i="18"/>
  <c r="V119" i="18" s="1"/>
  <c r="G122" i="18"/>
  <c r="I122" i="18"/>
  <c r="K122" i="18"/>
  <c r="M122" i="18"/>
  <c r="O122" i="18"/>
  <c r="Q122" i="18"/>
  <c r="V122" i="18"/>
  <c r="G124" i="18"/>
  <c r="M124" i="18" s="1"/>
  <c r="I124" i="18"/>
  <c r="K124" i="18"/>
  <c r="O124" i="18"/>
  <c r="Q124" i="18"/>
  <c r="V124" i="18"/>
  <c r="G126" i="18"/>
  <c r="M126" i="18" s="1"/>
  <c r="I126" i="18"/>
  <c r="K126" i="18"/>
  <c r="O126" i="18"/>
  <c r="Q126" i="18"/>
  <c r="V126" i="18"/>
  <c r="G128" i="18"/>
  <c r="M128" i="18" s="1"/>
  <c r="I128" i="18"/>
  <c r="K128" i="18"/>
  <c r="O128" i="18"/>
  <c r="Q128" i="18"/>
  <c r="V128" i="18"/>
  <c r="G130" i="18"/>
  <c r="M130" i="18" s="1"/>
  <c r="I130" i="18"/>
  <c r="K130" i="18"/>
  <c r="O130" i="18"/>
  <c r="Q130" i="18"/>
  <c r="V130" i="18"/>
  <c r="G132" i="18"/>
  <c r="M132" i="18" s="1"/>
  <c r="I132" i="18"/>
  <c r="K132" i="18"/>
  <c r="O132" i="18"/>
  <c r="Q132" i="18"/>
  <c r="V132" i="18"/>
  <c r="G134" i="18"/>
  <c r="I134" i="18"/>
  <c r="K134" i="18"/>
  <c r="M134" i="18"/>
  <c r="O134" i="18"/>
  <c r="Q134" i="18"/>
  <c r="V134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I140" i="18"/>
  <c r="K140" i="18"/>
  <c r="M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8" i="18"/>
  <c r="M148" i="18" s="1"/>
  <c r="I148" i="18"/>
  <c r="K148" i="18"/>
  <c r="O148" i="18"/>
  <c r="Q148" i="18"/>
  <c r="V148" i="18"/>
  <c r="G150" i="18"/>
  <c r="M150" i="18" s="1"/>
  <c r="I150" i="18"/>
  <c r="K150" i="18"/>
  <c r="O150" i="18"/>
  <c r="Q150" i="18"/>
  <c r="V150" i="18"/>
  <c r="G152" i="18"/>
  <c r="M152" i="18" s="1"/>
  <c r="I152" i="18"/>
  <c r="I151" i="18" s="1"/>
  <c r="K152" i="18"/>
  <c r="K151" i="18" s="1"/>
  <c r="O152" i="18"/>
  <c r="Q152" i="18"/>
  <c r="Q151" i="18" s="1"/>
  <c r="V152" i="18"/>
  <c r="V151" i="18" s="1"/>
  <c r="G168" i="18"/>
  <c r="M168" i="18" s="1"/>
  <c r="I168" i="18"/>
  <c r="K168" i="18"/>
  <c r="O168" i="18"/>
  <c r="Q168" i="18"/>
  <c r="V168" i="18"/>
  <c r="G170" i="18"/>
  <c r="I170" i="18"/>
  <c r="K170" i="18"/>
  <c r="M170" i="18"/>
  <c r="O170" i="18"/>
  <c r="Q170" i="18"/>
  <c r="V170" i="18"/>
  <c r="G172" i="18"/>
  <c r="G151" i="18" s="1"/>
  <c r="I80" i="1" s="1"/>
  <c r="I172" i="18"/>
  <c r="K172" i="18"/>
  <c r="O172" i="18"/>
  <c r="O151" i="18" s="1"/>
  <c r="Q172" i="18"/>
  <c r="V172" i="18"/>
  <c r="G174" i="18"/>
  <c r="M174" i="18" s="1"/>
  <c r="I174" i="18"/>
  <c r="K174" i="18"/>
  <c r="O174" i="18"/>
  <c r="Q174" i="18"/>
  <c r="V174" i="18"/>
  <c r="G176" i="18"/>
  <c r="M176" i="18" s="1"/>
  <c r="I176" i="18"/>
  <c r="K176" i="18"/>
  <c r="O176" i="18"/>
  <c r="Q176" i="18"/>
  <c r="V176" i="18"/>
  <c r="G178" i="18"/>
  <c r="M178" i="18" s="1"/>
  <c r="I178" i="18"/>
  <c r="K178" i="18"/>
  <c r="O178" i="18"/>
  <c r="Q178" i="18"/>
  <c r="V178" i="18"/>
  <c r="G180" i="18"/>
  <c r="M180" i="18" s="1"/>
  <c r="I180" i="18"/>
  <c r="K180" i="18"/>
  <c r="O180" i="18"/>
  <c r="Q180" i="18"/>
  <c r="V180" i="18"/>
  <c r="G182" i="18"/>
  <c r="M182" i="18" s="1"/>
  <c r="I182" i="18"/>
  <c r="K182" i="18"/>
  <c r="O182" i="18"/>
  <c r="Q182" i="18"/>
  <c r="V182" i="18"/>
  <c r="G184" i="18"/>
  <c r="M184" i="18" s="1"/>
  <c r="I184" i="18"/>
  <c r="K184" i="18"/>
  <c r="O184" i="18"/>
  <c r="Q184" i="18"/>
  <c r="V184" i="18"/>
  <c r="G186" i="18"/>
  <c r="M186" i="18" s="1"/>
  <c r="I186" i="18"/>
  <c r="K186" i="18"/>
  <c r="O186" i="18"/>
  <c r="Q186" i="18"/>
  <c r="V186" i="18"/>
  <c r="G189" i="18"/>
  <c r="M189" i="18" s="1"/>
  <c r="I189" i="18"/>
  <c r="I188" i="18" s="1"/>
  <c r="K189" i="18"/>
  <c r="K188" i="18" s="1"/>
  <c r="O189" i="18"/>
  <c r="Q189" i="18"/>
  <c r="Q188" i="18" s="1"/>
  <c r="V189" i="18"/>
  <c r="V188" i="18" s="1"/>
  <c r="G191" i="18"/>
  <c r="I191" i="18"/>
  <c r="K191" i="18"/>
  <c r="M191" i="18"/>
  <c r="O191" i="18"/>
  <c r="Q191" i="18"/>
  <c r="V191" i="18"/>
  <c r="G193" i="18"/>
  <c r="M193" i="18" s="1"/>
  <c r="I193" i="18"/>
  <c r="K193" i="18"/>
  <c r="O193" i="18"/>
  <c r="Q193" i="18"/>
  <c r="V193" i="18"/>
  <c r="G195" i="18"/>
  <c r="I195" i="18"/>
  <c r="K195" i="18"/>
  <c r="O195" i="18"/>
  <c r="O188" i="18" s="1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09" i="18"/>
  <c r="M209" i="18" s="1"/>
  <c r="I209" i="18"/>
  <c r="K209" i="18"/>
  <c r="O209" i="18"/>
  <c r="Q209" i="18"/>
  <c r="V209" i="18"/>
  <c r="G211" i="18"/>
  <c r="M211" i="18" s="1"/>
  <c r="I211" i="18"/>
  <c r="K211" i="18"/>
  <c r="O211" i="18"/>
  <c r="Q211" i="18"/>
  <c r="V211" i="18"/>
  <c r="G213" i="18"/>
  <c r="M213" i="18" s="1"/>
  <c r="I213" i="18"/>
  <c r="K213" i="18"/>
  <c r="O213" i="18"/>
  <c r="Q213" i="18"/>
  <c r="V213" i="18"/>
  <c r="G215" i="18"/>
  <c r="M215" i="18" s="1"/>
  <c r="I215" i="18"/>
  <c r="K215" i="18"/>
  <c r="O215" i="18"/>
  <c r="Q215" i="18"/>
  <c r="V215" i="18"/>
  <c r="G217" i="18"/>
  <c r="M217" i="18" s="1"/>
  <c r="I217" i="18"/>
  <c r="K217" i="18"/>
  <c r="O217" i="18"/>
  <c r="Q217" i="18"/>
  <c r="V217" i="18"/>
  <c r="G219" i="18"/>
  <c r="M219" i="18" s="1"/>
  <c r="I219" i="18"/>
  <c r="K219" i="18"/>
  <c r="O219" i="18"/>
  <c r="Q219" i="18"/>
  <c r="V219" i="18"/>
  <c r="G221" i="18"/>
  <c r="M221" i="18" s="1"/>
  <c r="I221" i="18"/>
  <c r="K221" i="18"/>
  <c r="O221" i="18"/>
  <c r="Q221" i="18"/>
  <c r="V221" i="18"/>
  <c r="G223" i="18"/>
  <c r="M223" i="18" s="1"/>
  <c r="I223" i="18"/>
  <c r="K223" i="18"/>
  <c r="O223" i="18"/>
  <c r="Q223" i="18"/>
  <c r="V223" i="18"/>
  <c r="G225" i="18"/>
  <c r="M225" i="18" s="1"/>
  <c r="I225" i="18"/>
  <c r="K225" i="18"/>
  <c r="O225" i="18"/>
  <c r="Q225" i="18"/>
  <c r="V225" i="18"/>
  <c r="G227" i="18"/>
  <c r="M227" i="18" s="1"/>
  <c r="I227" i="18"/>
  <c r="I226" i="18" s="1"/>
  <c r="K227" i="18"/>
  <c r="K226" i="18" s="1"/>
  <c r="O227" i="18"/>
  <c r="Q227" i="18"/>
  <c r="Q226" i="18" s="1"/>
  <c r="V227" i="18"/>
  <c r="V226" i="18" s="1"/>
  <c r="G239" i="18"/>
  <c r="M239" i="18" s="1"/>
  <c r="I239" i="18"/>
  <c r="K239" i="18"/>
  <c r="O239" i="18"/>
  <c r="Q239" i="18"/>
  <c r="V239" i="18"/>
  <c r="G241" i="18"/>
  <c r="I241" i="18"/>
  <c r="K241" i="18"/>
  <c r="M241" i="18"/>
  <c r="O241" i="18"/>
  <c r="Q241" i="18"/>
  <c r="V241" i="18"/>
  <c r="G243" i="18"/>
  <c r="G226" i="18" s="1"/>
  <c r="I82" i="1" s="1"/>
  <c r="I243" i="18"/>
  <c r="K243" i="18"/>
  <c r="O243" i="18"/>
  <c r="O226" i="18" s="1"/>
  <c r="Q243" i="18"/>
  <c r="V243" i="18"/>
  <c r="G245" i="18"/>
  <c r="M245" i="18" s="1"/>
  <c r="I245" i="18"/>
  <c r="K245" i="18"/>
  <c r="O245" i="18"/>
  <c r="Q245" i="18"/>
  <c r="V245" i="18"/>
  <c r="G247" i="18"/>
  <c r="M247" i="18" s="1"/>
  <c r="I247" i="18"/>
  <c r="K247" i="18"/>
  <c r="O247" i="18"/>
  <c r="Q247" i="18"/>
  <c r="V247" i="18"/>
  <c r="G249" i="18"/>
  <c r="M249" i="18" s="1"/>
  <c r="I249" i="18"/>
  <c r="K249" i="18"/>
  <c r="O249" i="18"/>
  <c r="Q249" i="18"/>
  <c r="V249" i="18"/>
  <c r="G251" i="18"/>
  <c r="M251" i="18" s="1"/>
  <c r="I251" i="18"/>
  <c r="K251" i="18"/>
  <c r="O251" i="18"/>
  <c r="Q251" i="18"/>
  <c r="V251" i="18"/>
  <c r="G253" i="18"/>
  <c r="M253" i="18" s="1"/>
  <c r="I253" i="18"/>
  <c r="K253" i="18"/>
  <c r="O253" i="18"/>
  <c r="Q253" i="18"/>
  <c r="V253" i="18"/>
  <c r="G255" i="18"/>
  <c r="M255" i="18" s="1"/>
  <c r="I255" i="18"/>
  <c r="K255" i="18"/>
  <c r="O255" i="18"/>
  <c r="Q255" i="18"/>
  <c r="V255" i="18"/>
  <c r="G257" i="18"/>
  <c r="M257" i="18" s="1"/>
  <c r="I257" i="18"/>
  <c r="K257" i="18"/>
  <c r="O257" i="18"/>
  <c r="Q257" i="18"/>
  <c r="V257" i="18"/>
  <c r="G259" i="18"/>
  <c r="M259" i="18" s="1"/>
  <c r="I259" i="18"/>
  <c r="K259" i="18"/>
  <c r="O259" i="18"/>
  <c r="Q259" i="18"/>
  <c r="V259" i="18"/>
  <c r="G261" i="18"/>
  <c r="M261" i="18" s="1"/>
  <c r="I261" i="18"/>
  <c r="K261" i="18"/>
  <c r="K260" i="18" s="1"/>
  <c r="O261" i="18"/>
  <c r="Q261" i="18"/>
  <c r="V261" i="18"/>
  <c r="V260" i="18" s="1"/>
  <c r="G262" i="18"/>
  <c r="I262" i="18"/>
  <c r="K262" i="18"/>
  <c r="O262" i="18"/>
  <c r="O260" i="18" s="1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I260" i="18" s="1"/>
  <c r="K266" i="18"/>
  <c r="O266" i="18"/>
  <c r="Q266" i="18"/>
  <c r="Q260" i="18" s="1"/>
  <c r="V266" i="18"/>
  <c r="G268" i="18"/>
  <c r="I268" i="18"/>
  <c r="K268" i="18"/>
  <c r="M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4" i="18"/>
  <c r="M274" i="18" s="1"/>
  <c r="I274" i="18"/>
  <c r="K274" i="18"/>
  <c r="O274" i="18"/>
  <c r="Q274" i="18"/>
  <c r="V274" i="18"/>
  <c r="G276" i="18"/>
  <c r="M276" i="18" s="1"/>
  <c r="I276" i="18"/>
  <c r="K276" i="18"/>
  <c r="O276" i="18"/>
  <c r="Q276" i="18"/>
  <c r="V276" i="18"/>
  <c r="G278" i="18"/>
  <c r="M278" i="18" s="1"/>
  <c r="I278" i="18"/>
  <c r="K278" i="18"/>
  <c r="O278" i="18"/>
  <c r="Q278" i="18"/>
  <c r="V278" i="18"/>
  <c r="G280" i="18"/>
  <c r="M280" i="18" s="1"/>
  <c r="I280" i="18"/>
  <c r="K280" i="18"/>
  <c r="O280" i="18"/>
  <c r="Q280" i="18"/>
  <c r="V280" i="18"/>
  <c r="G282" i="18"/>
  <c r="M282" i="18" s="1"/>
  <c r="I282" i="18"/>
  <c r="K282" i="18"/>
  <c r="O282" i="18"/>
  <c r="Q282" i="18"/>
  <c r="V282" i="18"/>
  <c r="G284" i="18"/>
  <c r="M284" i="18" s="1"/>
  <c r="I284" i="18"/>
  <c r="K284" i="18"/>
  <c r="O284" i="18"/>
  <c r="Q284" i="18"/>
  <c r="V284" i="18"/>
  <c r="G286" i="18"/>
  <c r="I286" i="18"/>
  <c r="I285" i="18" s="1"/>
  <c r="K286" i="18"/>
  <c r="O286" i="18"/>
  <c r="O285" i="18" s="1"/>
  <c r="Q286" i="18"/>
  <c r="Q285" i="18" s="1"/>
  <c r="V286" i="18"/>
  <c r="G302" i="18"/>
  <c r="M302" i="18" s="1"/>
  <c r="I302" i="18"/>
  <c r="K302" i="18"/>
  <c r="K285" i="18" s="1"/>
  <c r="O302" i="18"/>
  <c r="Q302" i="18"/>
  <c r="V302" i="18"/>
  <c r="V285" i="18" s="1"/>
  <c r="G304" i="18"/>
  <c r="M304" i="18" s="1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I314" i="18"/>
  <c r="K314" i="18"/>
  <c r="M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I320" i="18"/>
  <c r="K320" i="18"/>
  <c r="O320" i="18"/>
  <c r="O319" i="18" s="1"/>
  <c r="Q320" i="18"/>
  <c r="V320" i="18"/>
  <c r="G321" i="18"/>
  <c r="M321" i="18" s="1"/>
  <c r="I321" i="18"/>
  <c r="I319" i="18" s="1"/>
  <c r="K321" i="18"/>
  <c r="O321" i="18"/>
  <c r="Q321" i="18"/>
  <c r="Q319" i="18" s="1"/>
  <c r="V321" i="18"/>
  <c r="G323" i="18"/>
  <c r="M323" i="18" s="1"/>
  <c r="I323" i="18"/>
  <c r="K323" i="18"/>
  <c r="O323" i="18"/>
  <c r="Q323" i="18"/>
  <c r="V323" i="18"/>
  <c r="G325" i="18"/>
  <c r="I325" i="18"/>
  <c r="K325" i="18"/>
  <c r="K319" i="18" s="1"/>
  <c r="M325" i="18"/>
  <c r="O325" i="18"/>
  <c r="Q325" i="18"/>
  <c r="V325" i="18"/>
  <c r="V319" i="18" s="1"/>
  <c r="G327" i="18"/>
  <c r="M327" i="18" s="1"/>
  <c r="I327" i="18"/>
  <c r="K327" i="18"/>
  <c r="O327" i="18"/>
  <c r="Q327" i="18"/>
  <c r="V327" i="18"/>
  <c r="G329" i="18"/>
  <c r="M329" i="18" s="1"/>
  <c r="I329" i="18"/>
  <c r="K329" i="18"/>
  <c r="O329" i="18"/>
  <c r="Q329" i="18"/>
  <c r="V329" i="18"/>
  <c r="G331" i="18"/>
  <c r="M331" i="18" s="1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3" i="18"/>
  <c r="M343" i="18" s="1"/>
  <c r="I343" i="18"/>
  <c r="K343" i="18"/>
  <c r="O343" i="18"/>
  <c r="Q343" i="18"/>
  <c r="V343" i="18"/>
  <c r="G345" i="18"/>
  <c r="M345" i="18" s="1"/>
  <c r="I345" i="18"/>
  <c r="K345" i="18"/>
  <c r="O345" i="18"/>
  <c r="Q345" i="18"/>
  <c r="V345" i="18"/>
  <c r="G347" i="18"/>
  <c r="M347" i="18" s="1"/>
  <c r="I347" i="18"/>
  <c r="K347" i="18"/>
  <c r="O347" i="18"/>
  <c r="Q347" i="18"/>
  <c r="V347" i="18"/>
  <c r="G349" i="18"/>
  <c r="M349" i="18" s="1"/>
  <c r="I349" i="18"/>
  <c r="K349" i="18"/>
  <c r="O349" i="18"/>
  <c r="Q349" i="18"/>
  <c r="V349" i="18"/>
  <c r="G351" i="18"/>
  <c r="M351" i="18" s="1"/>
  <c r="I351" i="18"/>
  <c r="K351" i="18"/>
  <c r="O351" i="18"/>
  <c r="Q351" i="18"/>
  <c r="V351" i="18"/>
  <c r="G353" i="18"/>
  <c r="M353" i="18" s="1"/>
  <c r="I353" i="18"/>
  <c r="K353" i="18"/>
  <c r="O353" i="18"/>
  <c r="Q353" i="18"/>
  <c r="V353" i="18"/>
  <c r="G355" i="18"/>
  <c r="M355" i="18" s="1"/>
  <c r="I355" i="18"/>
  <c r="K355" i="18"/>
  <c r="O355" i="18"/>
  <c r="Q355" i="18"/>
  <c r="V355" i="18"/>
  <c r="G357" i="18"/>
  <c r="M357" i="18" s="1"/>
  <c r="I357" i="18"/>
  <c r="K357" i="18"/>
  <c r="O357" i="18"/>
  <c r="Q357" i="18"/>
  <c r="V357" i="18"/>
  <c r="G359" i="18"/>
  <c r="I359" i="18"/>
  <c r="I358" i="18" s="1"/>
  <c r="K359" i="18"/>
  <c r="K358" i="18" s="1"/>
  <c r="O359" i="18"/>
  <c r="O358" i="18" s="1"/>
  <c r="Q359" i="18"/>
  <c r="Q358" i="18" s="1"/>
  <c r="V359" i="18"/>
  <c r="V358" i="18" s="1"/>
  <c r="G362" i="18"/>
  <c r="I362" i="18"/>
  <c r="K362" i="18"/>
  <c r="M362" i="18"/>
  <c r="O362" i="18"/>
  <c r="Q362" i="18"/>
  <c r="V362" i="18"/>
  <c r="G364" i="18"/>
  <c r="M364" i="18" s="1"/>
  <c r="I364" i="18"/>
  <c r="K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I372" i="18"/>
  <c r="I371" i="18" s="1"/>
  <c r="K372" i="18"/>
  <c r="O372" i="18"/>
  <c r="O371" i="18" s="1"/>
  <c r="Q372" i="18"/>
  <c r="Q371" i="18" s="1"/>
  <c r="V372" i="18"/>
  <c r="G375" i="18"/>
  <c r="M375" i="18" s="1"/>
  <c r="I375" i="18"/>
  <c r="K375" i="18"/>
  <c r="O375" i="18"/>
  <c r="Q375" i="18"/>
  <c r="V375" i="18"/>
  <c r="G377" i="18"/>
  <c r="M377" i="18" s="1"/>
  <c r="I377" i="18"/>
  <c r="K377" i="18"/>
  <c r="O377" i="18"/>
  <c r="Q377" i="18"/>
  <c r="V377" i="18"/>
  <c r="G379" i="18"/>
  <c r="I379" i="18"/>
  <c r="K379" i="18"/>
  <c r="K371" i="18" s="1"/>
  <c r="M379" i="18"/>
  <c r="O379" i="18"/>
  <c r="Q379" i="18"/>
  <c r="V379" i="18"/>
  <c r="V371" i="18" s="1"/>
  <c r="G381" i="18"/>
  <c r="M381" i="18" s="1"/>
  <c r="I381" i="18"/>
  <c r="K381" i="18"/>
  <c r="O381" i="18"/>
  <c r="Q381" i="18"/>
  <c r="V381" i="18"/>
  <c r="G383" i="18"/>
  <c r="M383" i="18" s="1"/>
  <c r="I383" i="18"/>
  <c r="K383" i="18"/>
  <c r="O383" i="18"/>
  <c r="Q383" i="18"/>
  <c r="V383" i="18"/>
  <c r="G385" i="18"/>
  <c r="M385" i="18" s="1"/>
  <c r="I385" i="18"/>
  <c r="K385" i="18"/>
  <c r="O385" i="18"/>
  <c r="Q385" i="18"/>
  <c r="V385" i="18"/>
  <c r="G387" i="18"/>
  <c r="M387" i="18" s="1"/>
  <c r="I387" i="18"/>
  <c r="K387" i="18"/>
  <c r="O387" i="18"/>
  <c r="Q387" i="18"/>
  <c r="V387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I393" i="18"/>
  <c r="K393" i="18"/>
  <c r="K392" i="18" s="1"/>
  <c r="O393" i="18"/>
  <c r="O392" i="18" s="1"/>
  <c r="Q393" i="18"/>
  <c r="V393" i="18"/>
  <c r="V392" i="18" s="1"/>
  <c r="G396" i="18"/>
  <c r="I396" i="18"/>
  <c r="K396" i="18"/>
  <c r="M396" i="18"/>
  <c r="O396" i="18"/>
  <c r="Q396" i="18"/>
  <c r="V396" i="18"/>
  <c r="G398" i="18"/>
  <c r="M398" i="18" s="1"/>
  <c r="I398" i="18"/>
  <c r="K398" i="18"/>
  <c r="O398" i="18"/>
  <c r="Q398" i="18"/>
  <c r="V398" i="18"/>
  <c r="G400" i="18"/>
  <c r="M400" i="18" s="1"/>
  <c r="I400" i="18"/>
  <c r="I392" i="18" s="1"/>
  <c r="K400" i="18"/>
  <c r="O400" i="18"/>
  <c r="Q400" i="18"/>
  <c r="Q392" i="18" s="1"/>
  <c r="V400" i="18"/>
  <c r="G402" i="18"/>
  <c r="M402" i="18" s="1"/>
  <c r="I402" i="18"/>
  <c r="K402" i="18"/>
  <c r="O402" i="18"/>
  <c r="Q402" i="18"/>
  <c r="V402" i="18"/>
  <c r="G404" i="18"/>
  <c r="M404" i="18" s="1"/>
  <c r="I404" i="18"/>
  <c r="K404" i="18"/>
  <c r="O404" i="18"/>
  <c r="Q404" i="18"/>
  <c r="V404" i="18"/>
  <c r="G406" i="18"/>
  <c r="M406" i="18" s="1"/>
  <c r="I406" i="18"/>
  <c r="K406" i="18"/>
  <c r="O406" i="18"/>
  <c r="Q406" i="18"/>
  <c r="V406" i="18"/>
  <c r="G408" i="18"/>
  <c r="M408" i="18" s="1"/>
  <c r="I408" i="18"/>
  <c r="K408" i="18"/>
  <c r="O408" i="18"/>
  <c r="Q408" i="18"/>
  <c r="V408" i="18"/>
  <c r="AE410" i="18"/>
  <c r="F52" i="1" s="1"/>
  <c r="G9" i="17"/>
  <c r="M9" i="17" s="1"/>
  <c r="I9" i="17"/>
  <c r="I8" i="17" s="1"/>
  <c r="K9" i="17"/>
  <c r="K8" i="17" s="1"/>
  <c r="O9" i="17"/>
  <c r="Q9" i="17"/>
  <c r="Q8" i="17" s="1"/>
  <c r="V9" i="17"/>
  <c r="V8" i="17" s="1"/>
  <c r="G10" i="17"/>
  <c r="I10" i="17"/>
  <c r="K10" i="17"/>
  <c r="M10" i="17"/>
  <c r="O10" i="17"/>
  <c r="Q10" i="17"/>
  <c r="V10" i="17"/>
  <c r="G11" i="17"/>
  <c r="I11" i="17"/>
  <c r="K11" i="17"/>
  <c r="O11" i="17"/>
  <c r="Q11" i="17"/>
  <c r="V11" i="17"/>
  <c r="G12" i="17"/>
  <c r="I12" i="17"/>
  <c r="K12" i="17"/>
  <c r="O12" i="17"/>
  <c r="O8" i="17" s="1"/>
  <c r="Q12" i="17"/>
  <c r="V12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I16" i="17"/>
  <c r="K16" i="17"/>
  <c r="M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G19" i="17"/>
  <c r="M19" i="17" s="1"/>
  <c r="I19" i="17"/>
  <c r="K19" i="17"/>
  <c r="O19" i="17"/>
  <c r="Q19" i="17"/>
  <c r="V19" i="17"/>
  <c r="G20" i="17"/>
  <c r="I20" i="17"/>
  <c r="K20" i="17"/>
  <c r="M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4" i="17"/>
  <c r="M24" i="17" s="1"/>
  <c r="I24" i="17"/>
  <c r="K24" i="17"/>
  <c r="O24" i="17"/>
  <c r="Q24" i="17"/>
  <c r="V24" i="17"/>
  <c r="G26" i="17"/>
  <c r="I26" i="17"/>
  <c r="K26" i="17"/>
  <c r="M26" i="17"/>
  <c r="O26" i="17"/>
  <c r="Q26" i="17"/>
  <c r="V26" i="17"/>
  <c r="G28" i="17"/>
  <c r="M28" i="17" s="1"/>
  <c r="I28" i="17"/>
  <c r="K28" i="17"/>
  <c r="O28" i="17"/>
  <c r="Q28" i="17"/>
  <c r="V28" i="17"/>
  <c r="G30" i="17"/>
  <c r="M30" i="17" s="1"/>
  <c r="I30" i="17"/>
  <c r="I29" i="17" s="1"/>
  <c r="K30" i="17"/>
  <c r="K29" i="17" s="1"/>
  <c r="O30" i="17"/>
  <c r="Q30" i="17"/>
  <c r="Q29" i="17" s="1"/>
  <c r="V30" i="17"/>
  <c r="V29" i="17" s="1"/>
  <c r="G32" i="17"/>
  <c r="M32" i="17" s="1"/>
  <c r="I32" i="17"/>
  <c r="K32" i="17"/>
  <c r="O32" i="17"/>
  <c r="Q32" i="17"/>
  <c r="V32" i="17"/>
  <c r="G34" i="17"/>
  <c r="I34" i="17"/>
  <c r="K34" i="17"/>
  <c r="O34" i="17"/>
  <c r="O29" i="17" s="1"/>
  <c r="Q34" i="17"/>
  <c r="V34" i="17"/>
  <c r="G36" i="17"/>
  <c r="M36" i="17" s="1"/>
  <c r="I36" i="17"/>
  <c r="K36" i="17"/>
  <c r="O36" i="17"/>
  <c r="Q36" i="17"/>
  <c r="V36" i="17"/>
  <c r="G38" i="17"/>
  <c r="I38" i="17"/>
  <c r="K38" i="17"/>
  <c r="M38" i="17"/>
  <c r="O38" i="17"/>
  <c r="Q38" i="17"/>
  <c r="V38" i="17"/>
  <c r="G40" i="17"/>
  <c r="M40" i="17" s="1"/>
  <c r="I40" i="17"/>
  <c r="K40" i="17"/>
  <c r="O40" i="17"/>
  <c r="Q40" i="17"/>
  <c r="V40" i="17"/>
  <c r="G42" i="17"/>
  <c r="M42" i="17" s="1"/>
  <c r="I42" i="17"/>
  <c r="K42" i="17"/>
  <c r="O42" i="17"/>
  <c r="Q42" i="17"/>
  <c r="V42" i="17"/>
  <c r="G43" i="17"/>
  <c r="M43" i="17" s="1"/>
  <c r="I43" i="17"/>
  <c r="K43" i="17"/>
  <c r="O43" i="17"/>
  <c r="Q43" i="17"/>
  <c r="V43" i="17"/>
  <c r="G44" i="17"/>
  <c r="M44" i="17" s="1"/>
  <c r="I44" i="17"/>
  <c r="K44" i="17"/>
  <c r="O44" i="17"/>
  <c r="Q44" i="17"/>
  <c r="V44" i="17"/>
  <c r="G45" i="17"/>
  <c r="I45" i="17"/>
  <c r="K45" i="17"/>
  <c r="M45" i="17"/>
  <c r="O45" i="17"/>
  <c r="Q45" i="17"/>
  <c r="V45" i="17"/>
  <c r="G46" i="17"/>
  <c r="M46" i="17" s="1"/>
  <c r="I46" i="17"/>
  <c r="K46" i="17"/>
  <c r="O46" i="17"/>
  <c r="Q46" i="17"/>
  <c r="V46" i="17"/>
  <c r="G48" i="17"/>
  <c r="M48" i="17" s="1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1" i="17"/>
  <c r="M51" i="17" s="1"/>
  <c r="I51" i="17"/>
  <c r="K51" i="17"/>
  <c r="O51" i="17"/>
  <c r="Q51" i="17"/>
  <c r="V51" i="17"/>
  <c r="G52" i="17"/>
  <c r="M52" i="17" s="1"/>
  <c r="I52" i="17"/>
  <c r="K52" i="17"/>
  <c r="O52" i="17"/>
  <c r="Q52" i="17"/>
  <c r="V52" i="17"/>
  <c r="G54" i="17"/>
  <c r="I54" i="17"/>
  <c r="I53" i="17" s="1"/>
  <c r="K54" i="17"/>
  <c r="K53" i="17" s="1"/>
  <c r="M54" i="17"/>
  <c r="O54" i="17"/>
  <c r="Q54" i="17"/>
  <c r="Q53" i="17" s="1"/>
  <c r="V54" i="17"/>
  <c r="V53" i="17" s="1"/>
  <c r="G55" i="17"/>
  <c r="M55" i="17" s="1"/>
  <c r="I55" i="17"/>
  <c r="K55" i="17"/>
  <c r="O55" i="17"/>
  <c r="Q55" i="17"/>
  <c r="V55" i="17"/>
  <c r="G56" i="17"/>
  <c r="M56" i="17" s="1"/>
  <c r="I56" i="17"/>
  <c r="K56" i="17"/>
  <c r="O56" i="17"/>
  <c r="Q56" i="17"/>
  <c r="V56" i="17"/>
  <c r="G57" i="17"/>
  <c r="M57" i="17" s="1"/>
  <c r="I57" i="17"/>
  <c r="K57" i="17"/>
  <c r="O57" i="17"/>
  <c r="O53" i="17" s="1"/>
  <c r="Q57" i="17"/>
  <c r="V57" i="17"/>
  <c r="G58" i="17"/>
  <c r="M58" i="17" s="1"/>
  <c r="I58" i="17"/>
  <c r="K58" i="17"/>
  <c r="O58" i="17"/>
  <c r="Q58" i="17"/>
  <c r="V58" i="17"/>
  <c r="G59" i="17"/>
  <c r="M59" i="17" s="1"/>
  <c r="I59" i="17"/>
  <c r="K59" i="17"/>
  <c r="O59" i="17"/>
  <c r="Q59" i="17"/>
  <c r="V59" i="17"/>
  <c r="G60" i="17"/>
  <c r="M60" i="17" s="1"/>
  <c r="I60" i="17"/>
  <c r="K60" i="17"/>
  <c r="O60" i="17"/>
  <c r="Q60" i="17"/>
  <c r="V60" i="17"/>
  <c r="G61" i="17"/>
  <c r="M61" i="17" s="1"/>
  <c r="I61" i="17"/>
  <c r="K61" i="17"/>
  <c r="O61" i="17"/>
  <c r="Q61" i="17"/>
  <c r="V61" i="17"/>
  <c r="G62" i="17"/>
  <c r="M62" i="17" s="1"/>
  <c r="I62" i="17"/>
  <c r="K62" i="17"/>
  <c r="O62" i="17"/>
  <c r="Q62" i="17"/>
  <c r="V62" i="17"/>
  <c r="G63" i="17"/>
  <c r="M63" i="17" s="1"/>
  <c r="I63" i="17"/>
  <c r="K63" i="17"/>
  <c r="O63" i="17"/>
  <c r="Q63" i="17"/>
  <c r="V63" i="17"/>
  <c r="G64" i="17"/>
  <c r="I64" i="17"/>
  <c r="K64" i="17"/>
  <c r="M64" i="17"/>
  <c r="O64" i="17"/>
  <c r="Q64" i="17"/>
  <c r="V64" i="17"/>
  <c r="G65" i="17"/>
  <c r="M65" i="17" s="1"/>
  <c r="I65" i="17"/>
  <c r="K65" i="17"/>
  <c r="O65" i="17"/>
  <c r="Q65" i="17"/>
  <c r="V65" i="17"/>
  <c r="G66" i="17"/>
  <c r="M66" i="17" s="1"/>
  <c r="I66" i="17"/>
  <c r="K66" i="17"/>
  <c r="O66" i="17"/>
  <c r="Q66" i="17"/>
  <c r="V66" i="17"/>
  <c r="G67" i="17"/>
  <c r="I67" i="17"/>
  <c r="K67" i="17"/>
  <c r="M67" i="17"/>
  <c r="O67" i="17"/>
  <c r="Q67" i="17"/>
  <c r="V67" i="17"/>
  <c r="G68" i="17"/>
  <c r="I68" i="17"/>
  <c r="K68" i="17"/>
  <c r="M68" i="17"/>
  <c r="O68" i="17"/>
  <c r="Q68" i="17"/>
  <c r="V68" i="17"/>
  <c r="G69" i="17"/>
  <c r="M69" i="17" s="1"/>
  <c r="I69" i="17"/>
  <c r="K69" i="17"/>
  <c r="O69" i="17"/>
  <c r="Q69" i="17"/>
  <c r="V69" i="17"/>
  <c r="G70" i="17"/>
  <c r="I70" i="17"/>
  <c r="K70" i="17"/>
  <c r="M70" i="17"/>
  <c r="O70" i="17"/>
  <c r="Q70" i="17"/>
  <c r="V70" i="17"/>
  <c r="G71" i="17"/>
  <c r="I71" i="17"/>
  <c r="K71" i="17"/>
  <c r="M71" i="17"/>
  <c r="O71" i="17"/>
  <c r="Q71" i="17"/>
  <c r="V71" i="17"/>
  <c r="G72" i="17"/>
  <c r="M72" i="17" s="1"/>
  <c r="I72" i="17"/>
  <c r="K72" i="17"/>
  <c r="O72" i="17"/>
  <c r="Q72" i="17"/>
  <c r="V72" i="17"/>
  <c r="G73" i="17"/>
  <c r="M73" i="17" s="1"/>
  <c r="I73" i="17"/>
  <c r="K73" i="17"/>
  <c r="O73" i="17"/>
  <c r="Q73" i="17"/>
  <c r="V73" i="17"/>
  <c r="G74" i="17"/>
  <c r="I74" i="17"/>
  <c r="K74" i="17"/>
  <c r="M74" i="17"/>
  <c r="O74" i="17"/>
  <c r="Q74" i="17"/>
  <c r="V74" i="17"/>
  <c r="G75" i="17"/>
  <c r="M75" i="17" s="1"/>
  <c r="I75" i="17"/>
  <c r="K75" i="17"/>
  <c r="O75" i="17"/>
  <c r="Q75" i="17"/>
  <c r="V75" i="17"/>
  <c r="G76" i="17"/>
  <c r="M76" i="17" s="1"/>
  <c r="I76" i="17"/>
  <c r="K76" i="17"/>
  <c r="O76" i="17"/>
  <c r="Q76" i="17"/>
  <c r="V76" i="17"/>
  <c r="G77" i="17"/>
  <c r="M77" i="17" s="1"/>
  <c r="I77" i="17"/>
  <c r="K77" i="17"/>
  <c r="O77" i="17"/>
  <c r="Q77" i="17"/>
  <c r="V77" i="17"/>
  <c r="G78" i="17"/>
  <c r="M78" i="17" s="1"/>
  <c r="I78" i="17"/>
  <c r="K78" i="17"/>
  <c r="O78" i="17"/>
  <c r="Q78" i="17"/>
  <c r="V78" i="17"/>
  <c r="G79" i="17"/>
  <c r="M79" i="17" s="1"/>
  <c r="I79" i="17"/>
  <c r="K79" i="17"/>
  <c r="O79" i="17"/>
  <c r="Q79" i="17"/>
  <c r="V79" i="17"/>
  <c r="G80" i="17"/>
  <c r="I80" i="17"/>
  <c r="K80" i="17"/>
  <c r="M80" i="17"/>
  <c r="O80" i="17"/>
  <c r="Q80" i="17"/>
  <c r="V80" i="17"/>
  <c r="G82" i="17"/>
  <c r="M82" i="17" s="1"/>
  <c r="I82" i="17"/>
  <c r="I81" i="17" s="1"/>
  <c r="K82" i="17"/>
  <c r="K81" i="17" s="1"/>
  <c r="O82" i="17"/>
  <c r="Q82" i="17"/>
  <c r="Q81" i="17" s="1"/>
  <c r="V82" i="17"/>
  <c r="V81" i="17" s="1"/>
  <c r="G84" i="17"/>
  <c r="M84" i="17" s="1"/>
  <c r="I84" i="17"/>
  <c r="K84" i="17"/>
  <c r="O84" i="17"/>
  <c r="Q84" i="17"/>
  <c r="V84" i="17"/>
  <c r="G86" i="17"/>
  <c r="M86" i="17" s="1"/>
  <c r="I86" i="17"/>
  <c r="K86" i="17"/>
  <c r="O86" i="17"/>
  <c r="Q86" i="17"/>
  <c r="V86" i="17"/>
  <c r="G88" i="17"/>
  <c r="M88" i="17" s="1"/>
  <c r="I88" i="17"/>
  <c r="K88" i="17"/>
  <c r="O88" i="17"/>
  <c r="O81" i="17" s="1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6" i="17"/>
  <c r="M96" i="17" s="1"/>
  <c r="I96" i="17"/>
  <c r="K96" i="17"/>
  <c r="O96" i="17"/>
  <c r="Q96" i="17"/>
  <c r="V96" i="17"/>
  <c r="G98" i="17"/>
  <c r="M98" i="17" s="1"/>
  <c r="I98" i="17"/>
  <c r="K98" i="17"/>
  <c r="O98" i="17"/>
  <c r="Q98" i="17"/>
  <c r="V98" i="17"/>
  <c r="G100" i="17"/>
  <c r="M100" i="17" s="1"/>
  <c r="I100" i="17"/>
  <c r="K100" i="17"/>
  <c r="O100" i="17"/>
  <c r="Q100" i="17"/>
  <c r="V100" i="17"/>
  <c r="G102" i="17"/>
  <c r="M102" i="17" s="1"/>
  <c r="I102" i="17"/>
  <c r="K102" i="17"/>
  <c r="O102" i="17"/>
  <c r="Q102" i="17"/>
  <c r="V102" i="17"/>
  <c r="G104" i="17"/>
  <c r="M104" i="17" s="1"/>
  <c r="I104" i="17"/>
  <c r="K104" i="17"/>
  <c r="O104" i="17"/>
  <c r="Q104" i="17"/>
  <c r="V104" i="17"/>
  <c r="G106" i="17"/>
  <c r="M106" i="17" s="1"/>
  <c r="I106" i="17"/>
  <c r="K106" i="17"/>
  <c r="O106" i="17"/>
  <c r="Q106" i="17"/>
  <c r="V106" i="17"/>
  <c r="G107" i="17"/>
  <c r="I107" i="17"/>
  <c r="K107" i="17"/>
  <c r="M107" i="17"/>
  <c r="O107" i="17"/>
  <c r="Q107" i="17"/>
  <c r="V107" i="17"/>
  <c r="G109" i="17"/>
  <c r="I109" i="17"/>
  <c r="I108" i="17" s="1"/>
  <c r="K109" i="17"/>
  <c r="K108" i="17" s="1"/>
  <c r="O109" i="17"/>
  <c r="O108" i="17" s="1"/>
  <c r="Q109" i="17"/>
  <c r="Q108" i="17" s="1"/>
  <c r="V109" i="17"/>
  <c r="V108" i="17" s="1"/>
  <c r="G110" i="17"/>
  <c r="I110" i="17"/>
  <c r="K110" i="17"/>
  <c r="M110" i="17"/>
  <c r="O110" i="17"/>
  <c r="Q110" i="17"/>
  <c r="V110" i="17"/>
  <c r="G111" i="17"/>
  <c r="M111" i="17" s="1"/>
  <c r="I111" i="17"/>
  <c r="K111" i="17"/>
  <c r="O111" i="17"/>
  <c r="Q111" i="17"/>
  <c r="V111" i="17"/>
  <c r="G112" i="17"/>
  <c r="M112" i="17" s="1"/>
  <c r="I112" i="17"/>
  <c r="K112" i="17"/>
  <c r="O112" i="17"/>
  <c r="Q112" i="17"/>
  <c r="V112" i="17"/>
  <c r="G113" i="17"/>
  <c r="M113" i="17" s="1"/>
  <c r="I113" i="17"/>
  <c r="K113" i="17"/>
  <c r="O113" i="17"/>
  <c r="Q113" i="17"/>
  <c r="V113" i="17"/>
  <c r="G114" i="17"/>
  <c r="M114" i="17" s="1"/>
  <c r="I114" i="17"/>
  <c r="K114" i="17"/>
  <c r="O114" i="17"/>
  <c r="Q114" i="17"/>
  <c r="V114" i="17"/>
  <c r="G115" i="17"/>
  <c r="M115" i="17" s="1"/>
  <c r="I115" i="17"/>
  <c r="K115" i="17"/>
  <c r="O115" i="17"/>
  <c r="Q115" i="17"/>
  <c r="V115" i="17"/>
  <c r="G116" i="17"/>
  <c r="M116" i="17" s="1"/>
  <c r="I116" i="17"/>
  <c r="K116" i="17"/>
  <c r="O116" i="17"/>
  <c r="Q116" i="17"/>
  <c r="V116" i="17"/>
  <c r="G117" i="17"/>
  <c r="M117" i="17" s="1"/>
  <c r="I117" i="17"/>
  <c r="K117" i="17"/>
  <c r="O117" i="17"/>
  <c r="Q117" i="17"/>
  <c r="V117" i="17"/>
  <c r="G118" i="17"/>
  <c r="M118" i="17" s="1"/>
  <c r="I118" i="17"/>
  <c r="K118" i="17"/>
  <c r="O118" i="17"/>
  <c r="Q118" i="17"/>
  <c r="V118" i="17"/>
  <c r="G119" i="17"/>
  <c r="M119" i="17" s="1"/>
  <c r="I119" i="17"/>
  <c r="K119" i="17"/>
  <c r="O119" i="17"/>
  <c r="Q119" i="17"/>
  <c r="V119" i="17"/>
  <c r="AE121" i="17"/>
  <c r="F49" i="1" s="1"/>
  <c r="G9" i="16"/>
  <c r="M9" i="16" s="1"/>
  <c r="I9" i="16"/>
  <c r="I8" i="16" s="1"/>
  <c r="K9" i="16"/>
  <c r="K8" i="16" s="1"/>
  <c r="O9" i="16"/>
  <c r="Q9" i="16"/>
  <c r="Q8" i="16" s="1"/>
  <c r="V9" i="16"/>
  <c r="V8" i="16" s="1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I12" i="16"/>
  <c r="K12" i="16"/>
  <c r="O12" i="16"/>
  <c r="O8" i="16" s="1"/>
  <c r="Q12" i="16"/>
  <c r="V12" i="16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6" i="16"/>
  <c r="I16" i="16"/>
  <c r="I15" i="16" s="1"/>
  <c r="K16" i="16"/>
  <c r="K15" i="16" s="1"/>
  <c r="O16" i="16"/>
  <c r="O15" i="16" s="1"/>
  <c r="Q16" i="16"/>
  <c r="Q15" i="16" s="1"/>
  <c r="V16" i="16"/>
  <c r="V15" i="16" s="1"/>
  <c r="G17" i="16"/>
  <c r="M17" i="16" s="1"/>
  <c r="I17" i="16"/>
  <c r="K17" i="16"/>
  <c r="O17" i="16"/>
  <c r="Q17" i="16"/>
  <c r="V17" i="16"/>
  <c r="G18" i="16"/>
  <c r="I18" i="16"/>
  <c r="K18" i="16"/>
  <c r="M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I26" i="16"/>
  <c r="K26" i="16"/>
  <c r="M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M36" i="16" s="1"/>
  <c r="I36" i="16"/>
  <c r="K36" i="16"/>
  <c r="O36" i="16"/>
  <c r="Q36" i="16"/>
  <c r="V36" i="16"/>
  <c r="G37" i="16"/>
  <c r="I37" i="16"/>
  <c r="O37" i="16"/>
  <c r="Q37" i="16"/>
  <c r="G38" i="16"/>
  <c r="M38" i="16" s="1"/>
  <c r="M37" i="16" s="1"/>
  <c r="I38" i="16"/>
  <c r="K38" i="16"/>
  <c r="K37" i="16" s="1"/>
  <c r="O38" i="16"/>
  <c r="Q38" i="16"/>
  <c r="V38" i="16"/>
  <c r="V37" i="16" s="1"/>
  <c r="AE40" i="16"/>
  <c r="F48" i="1" s="1"/>
  <c r="G9" i="15"/>
  <c r="M9" i="15" s="1"/>
  <c r="I9" i="15"/>
  <c r="I8" i="15" s="1"/>
  <c r="K9" i="15"/>
  <c r="K8" i="15" s="1"/>
  <c r="O9" i="15"/>
  <c r="Q9" i="15"/>
  <c r="Q8" i="15" s="1"/>
  <c r="V9" i="15"/>
  <c r="V8" i="15" s="1"/>
  <c r="G10" i="15"/>
  <c r="M10" i="15" s="1"/>
  <c r="I10" i="15"/>
  <c r="K10" i="15"/>
  <c r="O10" i="15"/>
  <c r="Q10" i="15"/>
  <c r="V10" i="15"/>
  <c r="G11" i="15"/>
  <c r="I11" i="15"/>
  <c r="K11" i="15"/>
  <c r="M11" i="15"/>
  <c r="O11" i="15"/>
  <c r="Q11" i="15"/>
  <c r="V11" i="15"/>
  <c r="G12" i="15"/>
  <c r="G8" i="15" s="1"/>
  <c r="I12" i="15"/>
  <c r="K12" i="15"/>
  <c r="O12" i="15"/>
  <c r="O8" i="15" s="1"/>
  <c r="Q12" i="15"/>
  <c r="V12" i="15"/>
  <c r="G13" i="15"/>
  <c r="M13" i="15" s="1"/>
  <c r="I13" i="15"/>
  <c r="K13" i="15"/>
  <c r="O13" i="15"/>
  <c r="Q13" i="15"/>
  <c r="V13" i="15"/>
  <c r="G14" i="15"/>
  <c r="M14" i="15" s="1"/>
  <c r="I14" i="15"/>
  <c r="K14" i="15"/>
  <c r="O14" i="15"/>
  <c r="Q14" i="15"/>
  <c r="V14" i="15"/>
  <c r="G16" i="15"/>
  <c r="I16" i="15"/>
  <c r="I15" i="15" s="1"/>
  <c r="K16" i="15"/>
  <c r="K15" i="15" s="1"/>
  <c r="O16" i="15"/>
  <c r="O15" i="15" s="1"/>
  <c r="Q16" i="15"/>
  <c r="Q15" i="15" s="1"/>
  <c r="V16" i="15"/>
  <c r="V15" i="15" s="1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G25" i="15"/>
  <c r="I25" i="15"/>
  <c r="K25" i="15"/>
  <c r="M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G28" i="15"/>
  <c r="M28" i="15" s="1"/>
  <c r="I28" i="15"/>
  <c r="K28" i="15"/>
  <c r="O28" i="15"/>
  <c r="Q28" i="15"/>
  <c r="V28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6" i="15"/>
  <c r="I36" i="15"/>
  <c r="I35" i="15" s="1"/>
  <c r="K36" i="15"/>
  <c r="O36" i="15"/>
  <c r="O35" i="15" s="1"/>
  <c r="Q36" i="15"/>
  <c r="Q35" i="15" s="1"/>
  <c r="V36" i="15"/>
  <c r="G37" i="15"/>
  <c r="M37" i="15" s="1"/>
  <c r="I37" i="15"/>
  <c r="K37" i="15"/>
  <c r="O37" i="15"/>
  <c r="Q37" i="15"/>
  <c r="V37" i="15"/>
  <c r="V35" i="15" s="1"/>
  <c r="G38" i="15"/>
  <c r="I38" i="15"/>
  <c r="K38" i="15"/>
  <c r="K35" i="15" s="1"/>
  <c r="M38" i="15"/>
  <c r="O38" i="15"/>
  <c r="Q38" i="15"/>
  <c r="V38" i="15"/>
  <c r="G39" i="15"/>
  <c r="M39" i="15" s="1"/>
  <c r="I39" i="15"/>
  <c r="K39" i="15"/>
  <c r="O39" i="15"/>
  <c r="Q39" i="15"/>
  <c r="V39" i="15"/>
  <c r="G40" i="15"/>
  <c r="I40" i="15"/>
  <c r="K40" i="15"/>
  <c r="M40" i="15"/>
  <c r="O40" i="15"/>
  <c r="Q40" i="15"/>
  <c r="V40" i="15"/>
  <c r="G41" i="15"/>
  <c r="M41" i="15" s="1"/>
  <c r="I41" i="15"/>
  <c r="K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M45" i="15" s="1"/>
  <c r="I45" i="15"/>
  <c r="K45" i="15"/>
  <c r="O45" i="15"/>
  <c r="Q45" i="15"/>
  <c r="V45" i="15"/>
  <c r="G46" i="15"/>
  <c r="I46" i="15"/>
  <c r="K46" i="15"/>
  <c r="M46" i="15"/>
  <c r="O46" i="15"/>
  <c r="Q46" i="15"/>
  <c r="V46" i="15"/>
  <c r="G47" i="15"/>
  <c r="M47" i="15" s="1"/>
  <c r="I47" i="15"/>
  <c r="K47" i="15"/>
  <c r="O47" i="15"/>
  <c r="Q47" i="15"/>
  <c r="V47" i="15"/>
  <c r="G48" i="15"/>
  <c r="I48" i="15"/>
  <c r="K48" i="15"/>
  <c r="M48" i="15"/>
  <c r="O48" i="15"/>
  <c r="Q48" i="15"/>
  <c r="V48" i="15"/>
  <c r="G49" i="15"/>
  <c r="M49" i="15" s="1"/>
  <c r="I49" i="15"/>
  <c r="K49" i="15"/>
  <c r="O49" i="15"/>
  <c r="Q49" i="15"/>
  <c r="V49" i="15"/>
  <c r="G50" i="15"/>
  <c r="M50" i="15" s="1"/>
  <c r="I50" i="15"/>
  <c r="K50" i="15"/>
  <c r="O50" i="15"/>
  <c r="Q50" i="15"/>
  <c r="V50" i="15"/>
  <c r="G51" i="15"/>
  <c r="M51" i="15" s="1"/>
  <c r="I51" i="15"/>
  <c r="K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M55" i="15" s="1"/>
  <c r="I55" i="15"/>
  <c r="K55" i="15"/>
  <c r="O55" i="15"/>
  <c r="Q55" i="15"/>
  <c r="V55" i="15"/>
  <c r="G56" i="15"/>
  <c r="M56" i="15" s="1"/>
  <c r="I56" i="15"/>
  <c r="K56" i="15"/>
  <c r="O56" i="15"/>
  <c r="Q56" i="15"/>
  <c r="V56" i="15"/>
  <c r="G57" i="15"/>
  <c r="M57" i="15" s="1"/>
  <c r="I57" i="15"/>
  <c r="K57" i="15"/>
  <c r="O57" i="15"/>
  <c r="Q57" i="15"/>
  <c r="V57" i="15"/>
  <c r="G58" i="15"/>
  <c r="I58" i="15"/>
  <c r="K58" i="15"/>
  <c r="M58" i="15"/>
  <c r="O58" i="15"/>
  <c r="Q58" i="15"/>
  <c r="V58" i="15"/>
  <c r="G59" i="15"/>
  <c r="M59" i="15" s="1"/>
  <c r="I59" i="15"/>
  <c r="K59" i="15"/>
  <c r="O59" i="15"/>
  <c r="Q59" i="15"/>
  <c r="V59" i="15"/>
  <c r="G60" i="15"/>
  <c r="I60" i="15"/>
  <c r="K60" i="15"/>
  <c r="M60" i="15"/>
  <c r="O60" i="15"/>
  <c r="Q60" i="15"/>
  <c r="V60" i="15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M63" i="15" s="1"/>
  <c r="I63" i="15"/>
  <c r="K63" i="15"/>
  <c r="O63" i="15"/>
  <c r="Q63" i="15"/>
  <c r="V63" i="15"/>
  <c r="G64" i="15"/>
  <c r="I64" i="15"/>
  <c r="K64" i="15"/>
  <c r="M64" i="15"/>
  <c r="O64" i="15"/>
  <c r="Q64" i="15"/>
  <c r="V64" i="15"/>
  <c r="G65" i="15"/>
  <c r="M65" i="15" s="1"/>
  <c r="I65" i="15"/>
  <c r="K65" i="15"/>
  <c r="O65" i="15"/>
  <c r="Q65" i="15"/>
  <c r="V65" i="15"/>
  <c r="G66" i="15"/>
  <c r="I66" i="15"/>
  <c r="K66" i="15"/>
  <c r="M66" i="15"/>
  <c r="O66" i="15"/>
  <c r="Q66" i="15"/>
  <c r="V66" i="15"/>
  <c r="G67" i="15"/>
  <c r="M67" i="15" s="1"/>
  <c r="I67" i="15"/>
  <c r="K67" i="15"/>
  <c r="O67" i="15"/>
  <c r="Q67" i="15"/>
  <c r="V67" i="15"/>
  <c r="G68" i="15"/>
  <c r="M68" i="15" s="1"/>
  <c r="I68" i="15"/>
  <c r="K68" i="15"/>
  <c r="O68" i="15"/>
  <c r="Q68" i="15"/>
  <c r="V68" i="15"/>
  <c r="G69" i="15"/>
  <c r="M69" i="15" s="1"/>
  <c r="I69" i="15"/>
  <c r="K69" i="15"/>
  <c r="O69" i="15"/>
  <c r="Q69" i="15"/>
  <c r="V69" i="15"/>
  <c r="G70" i="15"/>
  <c r="I70" i="15"/>
  <c r="K70" i="15"/>
  <c r="M70" i="15"/>
  <c r="O70" i="15"/>
  <c r="Q70" i="15"/>
  <c r="V70" i="15"/>
  <c r="G71" i="15"/>
  <c r="M71" i="15" s="1"/>
  <c r="I71" i="15"/>
  <c r="K71" i="15"/>
  <c r="O71" i="15"/>
  <c r="Q71" i="15"/>
  <c r="V71" i="15"/>
  <c r="G72" i="15"/>
  <c r="I72" i="15"/>
  <c r="K72" i="15"/>
  <c r="M72" i="15"/>
  <c r="O72" i="15"/>
  <c r="Q72" i="15"/>
  <c r="V72" i="15"/>
  <c r="G73" i="15"/>
  <c r="M73" i="15" s="1"/>
  <c r="I73" i="15"/>
  <c r="K73" i="15"/>
  <c r="O73" i="15"/>
  <c r="Q73" i="15"/>
  <c r="V73" i="15"/>
  <c r="G74" i="15"/>
  <c r="I74" i="15"/>
  <c r="K74" i="15"/>
  <c r="M74" i="15"/>
  <c r="O74" i="15"/>
  <c r="Q74" i="15"/>
  <c r="V74" i="15"/>
  <c r="G75" i="15"/>
  <c r="M75" i="15" s="1"/>
  <c r="I75" i="15"/>
  <c r="K75" i="15"/>
  <c r="O75" i="15"/>
  <c r="Q75" i="15"/>
  <c r="V75" i="15"/>
  <c r="G76" i="15"/>
  <c r="I76" i="15"/>
  <c r="K76" i="15"/>
  <c r="M76" i="15"/>
  <c r="O76" i="15"/>
  <c r="Q76" i="15"/>
  <c r="V76" i="15"/>
  <c r="G77" i="15"/>
  <c r="M77" i="15" s="1"/>
  <c r="I77" i="15"/>
  <c r="K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O79" i="15"/>
  <c r="Q79" i="15"/>
  <c r="V79" i="15"/>
  <c r="G80" i="15"/>
  <c r="I80" i="15"/>
  <c r="K80" i="15"/>
  <c r="M80" i="15"/>
  <c r="O80" i="15"/>
  <c r="Q80" i="15"/>
  <c r="V80" i="15"/>
  <c r="G81" i="15"/>
  <c r="M81" i="15" s="1"/>
  <c r="I81" i="15"/>
  <c r="K81" i="15"/>
  <c r="O81" i="15"/>
  <c r="Q81" i="15"/>
  <c r="V81" i="15"/>
  <c r="G82" i="15"/>
  <c r="I82" i="15"/>
  <c r="K82" i="15"/>
  <c r="M82" i="15"/>
  <c r="O82" i="15"/>
  <c r="Q82" i="15"/>
  <c r="V82" i="15"/>
  <c r="G83" i="15"/>
  <c r="M83" i="15" s="1"/>
  <c r="I83" i="15"/>
  <c r="K83" i="15"/>
  <c r="O83" i="15"/>
  <c r="Q83" i="15"/>
  <c r="V83" i="15"/>
  <c r="G84" i="15"/>
  <c r="M84" i="15" s="1"/>
  <c r="I84" i="15"/>
  <c r="K84" i="15"/>
  <c r="O84" i="15"/>
  <c r="Q84" i="15"/>
  <c r="V84" i="15"/>
  <c r="G85" i="15"/>
  <c r="M85" i="15" s="1"/>
  <c r="I85" i="15"/>
  <c r="K85" i="15"/>
  <c r="O85" i="15"/>
  <c r="Q85" i="15"/>
  <c r="V85" i="15"/>
  <c r="G86" i="15"/>
  <c r="M86" i="15" s="1"/>
  <c r="I86" i="15"/>
  <c r="K86" i="15"/>
  <c r="O86" i="15"/>
  <c r="Q86" i="15"/>
  <c r="V86" i="15"/>
  <c r="G87" i="15"/>
  <c r="M87" i="15" s="1"/>
  <c r="I87" i="15"/>
  <c r="K87" i="15"/>
  <c r="O87" i="15"/>
  <c r="Q87" i="15"/>
  <c r="V87" i="15"/>
  <c r="G88" i="15"/>
  <c r="M88" i="15" s="1"/>
  <c r="I88" i="15"/>
  <c r="K88" i="15"/>
  <c r="O88" i="15"/>
  <c r="Q88" i="15"/>
  <c r="V88" i="15"/>
  <c r="G89" i="15"/>
  <c r="M89" i="15" s="1"/>
  <c r="I89" i="15"/>
  <c r="K89" i="15"/>
  <c r="O89" i="15"/>
  <c r="Q89" i="15"/>
  <c r="V89" i="15"/>
  <c r="G90" i="15"/>
  <c r="I90" i="15"/>
  <c r="K90" i="15"/>
  <c r="M90" i="15"/>
  <c r="O90" i="15"/>
  <c r="Q90" i="15"/>
  <c r="V90" i="15"/>
  <c r="G91" i="15"/>
  <c r="M91" i="15" s="1"/>
  <c r="I91" i="15"/>
  <c r="K91" i="15"/>
  <c r="O91" i="15"/>
  <c r="Q91" i="15"/>
  <c r="V91" i="15"/>
  <c r="G92" i="15"/>
  <c r="M92" i="15" s="1"/>
  <c r="I92" i="15"/>
  <c r="K92" i="15"/>
  <c r="O92" i="15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G95" i="15"/>
  <c r="M95" i="15" s="1"/>
  <c r="I95" i="15"/>
  <c r="K95" i="15"/>
  <c r="O95" i="15"/>
  <c r="Q95" i="15"/>
  <c r="V95" i="15"/>
  <c r="G96" i="15"/>
  <c r="M96" i="15" s="1"/>
  <c r="I96" i="15"/>
  <c r="K96" i="15"/>
  <c r="O96" i="15"/>
  <c r="Q96" i="15"/>
  <c r="V96" i="15"/>
  <c r="G97" i="15"/>
  <c r="M97" i="15" s="1"/>
  <c r="I97" i="15"/>
  <c r="K97" i="15"/>
  <c r="O97" i="15"/>
  <c r="Q97" i="15"/>
  <c r="V97" i="15"/>
  <c r="G98" i="15"/>
  <c r="M98" i="15" s="1"/>
  <c r="I98" i="15"/>
  <c r="K98" i="15"/>
  <c r="O98" i="15"/>
  <c r="Q98" i="15"/>
  <c r="V98" i="15"/>
  <c r="G99" i="15"/>
  <c r="M99" i="15" s="1"/>
  <c r="I99" i="15"/>
  <c r="K99" i="15"/>
  <c r="O99" i="15"/>
  <c r="Q99" i="15"/>
  <c r="V99" i="15"/>
  <c r="G100" i="15"/>
  <c r="I100" i="15"/>
  <c r="K100" i="15"/>
  <c r="M100" i="15"/>
  <c r="O100" i="15"/>
  <c r="Q100" i="15"/>
  <c r="V100" i="15"/>
  <c r="G101" i="15"/>
  <c r="M101" i="15" s="1"/>
  <c r="I101" i="15"/>
  <c r="K101" i="15"/>
  <c r="O101" i="15"/>
  <c r="Q101" i="15"/>
  <c r="V101" i="15"/>
  <c r="G102" i="15"/>
  <c r="M102" i="15" s="1"/>
  <c r="I102" i="15"/>
  <c r="K102" i="15"/>
  <c r="O102" i="15"/>
  <c r="Q102" i="15"/>
  <c r="V102" i="15"/>
  <c r="G103" i="15"/>
  <c r="M103" i="15" s="1"/>
  <c r="I103" i="15"/>
  <c r="K103" i="15"/>
  <c r="O103" i="15"/>
  <c r="Q103" i="15"/>
  <c r="V103" i="15"/>
  <c r="G104" i="15"/>
  <c r="M104" i="15" s="1"/>
  <c r="I104" i="15"/>
  <c r="K104" i="15"/>
  <c r="O104" i="15"/>
  <c r="Q104" i="15"/>
  <c r="V104" i="15"/>
  <c r="G105" i="15"/>
  <c r="M105" i="15" s="1"/>
  <c r="I105" i="15"/>
  <c r="K105" i="15"/>
  <c r="O105" i="15"/>
  <c r="Q105" i="15"/>
  <c r="V105" i="15"/>
  <c r="G106" i="15"/>
  <c r="M106" i="15" s="1"/>
  <c r="I106" i="15"/>
  <c r="K106" i="15"/>
  <c r="O106" i="15"/>
  <c r="Q106" i="15"/>
  <c r="V106" i="15"/>
  <c r="G107" i="15"/>
  <c r="M107" i="15" s="1"/>
  <c r="I107" i="15"/>
  <c r="K107" i="15"/>
  <c r="O107" i="15"/>
  <c r="Q107" i="15"/>
  <c r="V107" i="15"/>
  <c r="G108" i="15"/>
  <c r="I108" i="15"/>
  <c r="K108" i="15"/>
  <c r="M108" i="15"/>
  <c r="O108" i="15"/>
  <c r="Q108" i="15"/>
  <c r="V108" i="15"/>
  <c r="G109" i="15"/>
  <c r="M109" i="15" s="1"/>
  <c r="I109" i="15"/>
  <c r="K109" i="15"/>
  <c r="O109" i="15"/>
  <c r="Q109" i="15"/>
  <c r="V109" i="15"/>
  <c r="G111" i="15"/>
  <c r="M111" i="15" s="1"/>
  <c r="I111" i="15"/>
  <c r="I110" i="15" s="1"/>
  <c r="K111" i="15"/>
  <c r="K110" i="15" s="1"/>
  <c r="O111" i="15"/>
  <c r="O110" i="15" s="1"/>
  <c r="Q111" i="15"/>
  <c r="Q110" i="15" s="1"/>
  <c r="V111" i="15"/>
  <c r="V110" i="15" s="1"/>
  <c r="G112" i="15"/>
  <c r="M112" i="15" s="1"/>
  <c r="I112" i="15"/>
  <c r="K112" i="15"/>
  <c r="O112" i="15"/>
  <c r="Q112" i="15"/>
  <c r="V112" i="15"/>
  <c r="G113" i="15"/>
  <c r="I113" i="15"/>
  <c r="K113" i="15"/>
  <c r="M113" i="15"/>
  <c r="O113" i="15"/>
  <c r="Q113" i="15"/>
  <c r="V113" i="15"/>
  <c r="G114" i="15"/>
  <c r="M114" i="15" s="1"/>
  <c r="I114" i="15"/>
  <c r="K114" i="15"/>
  <c r="O114" i="15"/>
  <c r="Q114" i="15"/>
  <c r="V114" i="15"/>
  <c r="G115" i="15"/>
  <c r="M115" i="15" s="1"/>
  <c r="I115" i="15"/>
  <c r="K115" i="15"/>
  <c r="O115" i="15"/>
  <c r="Q115" i="15"/>
  <c r="V115" i="15"/>
  <c r="G116" i="15"/>
  <c r="I116" i="15"/>
  <c r="K116" i="15"/>
  <c r="M116" i="15"/>
  <c r="O116" i="15"/>
  <c r="Q116" i="15"/>
  <c r="V116" i="15"/>
  <c r="G117" i="15"/>
  <c r="I117" i="15"/>
  <c r="K117" i="15"/>
  <c r="M117" i="15"/>
  <c r="O117" i="15"/>
  <c r="Q117" i="15"/>
  <c r="V117" i="15"/>
  <c r="G118" i="15"/>
  <c r="M118" i="15" s="1"/>
  <c r="I118" i="15"/>
  <c r="K118" i="15"/>
  <c r="O118" i="15"/>
  <c r="Q118" i="15"/>
  <c r="V118" i="15"/>
  <c r="G119" i="15"/>
  <c r="M119" i="15" s="1"/>
  <c r="I119" i="15"/>
  <c r="K119" i="15"/>
  <c r="O119" i="15"/>
  <c r="Q119" i="15"/>
  <c r="V119" i="15"/>
  <c r="G120" i="15"/>
  <c r="I120" i="15"/>
  <c r="K120" i="15"/>
  <c r="M120" i="15"/>
  <c r="O120" i="15"/>
  <c r="Q120" i="15"/>
  <c r="V120" i="15"/>
  <c r="G121" i="15"/>
  <c r="M121" i="15" s="1"/>
  <c r="I121" i="15"/>
  <c r="K121" i="15"/>
  <c r="O121" i="15"/>
  <c r="Q121" i="15"/>
  <c r="V121" i="15"/>
  <c r="G122" i="15"/>
  <c r="I122" i="15"/>
  <c r="K122" i="15"/>
  <c r="M122" i="15"/>
  <c r="O122" i="15"/>
  <c r="Q122" i="15"/>
  <c r="V122" i="15"/>
  <c r="G123" i="15"/>
  <c r="M123" i="15" s="1"/>
  <c r="I123" i="15"/>
  <c r="K123" i="15"/>
  <c r="O123" i="15"/>
  <c r="Q123" i="15"/>
  <c r="V123" i="15"/>
  <c r="G124" i="15"/>
  <c r="I124" i="15"/>
  <c r="K124" i="15"/>
  <c r="M124" i="15"/>
  <c r="O124" i="15"/>
  <c r="Q124" i="15"/>
  <c r="V124" i="15"/>
  <c r="G125" i="15"/>
  <c r="M125" i="15" s="1"/>
  <c r="I125" i="15"/>
  <c r="K125" i="15"/>
  <c r="O125" i="15"/>
  <c r="Q125" i="15"/>
  <c r="V125" i="15"/>
  <c r="G126" i="15"/>
  <c r="M126" i="15" s="1"/>
  <c r="I126" i="15"/>
  <c r="K126" i="15"/>
  <c r="O126" i="15"/>
  <c r="Q126" i="15"/>
  <c r="V126" i="15"/>
  <c r="G127" i="15"/>
  <c r="M127" i="15" s="1"/>
  <c r="I127" i="15"/>
  <c r="K127" i="15"/>
  <c r="O127" i="15"/>
  <c r="Q127" i="15"/>
  <c r="V127" i="15"/>
  <c r="G128" i="15"/>
  <c r="M128" i="15" s="1"/>
  <c r="I128" i="15"/>
  <c r="K128" i="15"/>
  <c r="O128" i="15"/>
  <c r="Q128" i="15"/>
  <c r="V128" i="15"/>
  <c r="G129" i="15"/>
  <c r="M129" i="15" s="1"/>
  <c r="I129" i="15"/>
  <c r="K129" i="15"/>
  <c r="O129" i="15"/>
  <c r="Q129" i="15"/>
  <c r="V129" i="15"/>
  <c r="G130" i="15"/>
  <c r="I130" i="15"/>
  <c r="K130" i="15"/>
  <c r="M130" i="15"/>
  <c r="O130" i="15"/>
  <c r="Q130" i="15"/>
  <c r="V130" i="15"/>
  <c r="G131" i="15"/>
  <c r="M131" i="15" s="1"/>
  <c r="I131" i="15"/>
  <c r="K131" i="15"/>
  <c r="O131" i="15"/>
  <c r="Q131" i="15"/>
  <c r="V131" i="15"/>
  <c r="G132" i="15"/>
  <c r="I132" i="15"/>
  <c r="K132" i="15"/>
  <c r="M132" i="15"/>
  <c r="O132" i="15"/>
  <c r="Q132" i="15"/>
  <c r="V132" i="15"/>
  <c r="G133" i="15"/>
  <c r="I133" i="15"/>
  <c r="K133" i="15"/>
  <c r="M133" i="15"/>
  <c r="O133" i="15"/>
  <c r="Q133" i="15"/>
  <c r="V133" i="15"/>
  <c r="G134" i="15"/>
  <c r="M134" i="15" s="1"/>
  <c r="I134" i="15"/>
  <c r="K134" i="15"/>
  <c r="O134" i="15"/>
  <c r="Q134" i="15"/>
  <c r="V134" i="15"/>
  <c r="G135" i="15"/>
  <c r="M135" i="15" s="1"/>
  <c r="I135" i="15"/>
  <c r="K135" i="15"/>
  <c r="O135" i="15"/>
  <c r="Q135" i="15"/>
  <c r="V135" i="15"/>
  <c r="G136" i="15"/>
  <c r="I136" i="15"/>
  <c r="K136" i="15"/>
  <c r="M136" i="15"/>
  <c r="O136" i="15"/>
  <c r="Q136" i="15"/>
  <c r="V136" i="15"/>
  <c r="G137" i="15"/>
  <c r="M137" i="15" s="1"/>
  <c r="I137" i="15"/>
  <c r="K137" i="15"/>
  <c r="O137" i="15"/>
  <c r="Q137" i="15"/>
  <c r="V137" i="15"/>
  <c r="G139" i="15"/>
  <c r="M139" i="15" s="1"/>
  <c r="I139" i="15"/>
  <c r="I138" i="15" s="1"/>
  <c r="K139" i="15"/>
  <c r="K138" i="15" s="1"/>
  <c r="O139" i="15"/>
  <c r="O138" i="15" s="1"/>
  <c r="Q139" i="15"/>
  <c r="Q138" i="15" s="1"/>
  <c r="V139" i="15"/>
  <c r="V138" i="15" s="1"/>
  <c r="G140" i="15"/>
  <c r="M140" i="15" s="1"/>
  <c r="I140" i="15"/>
  <c r="K140" i="15"/>
  <c r="O140" i="15"/>
  <c r="Q140" i="15"/>
  <c r="V140" i="15"/>
  <c r="K142" i="15"/>
  <c r="V142" i="15"/>
  <c r="G143" i="15"/>
  <c r="I143" i="15"/>
  <c r="I142" i="15" s="1"/>
  <c r="K143" i="15"/>
  <c r="O143" i="15"/>
  <c r="O142" i="15" s="1"/>
  <c r="Q143" i="15"/>
  <c r="Q142" i="15" s="1"/>
  <c r="V143" i="15"/>
  <c r="G144" i="15"/>
  <c r="M144" i="15" s="1"/>
  <c r="I144" i="15"/>
  <c r="K144" i="15"/>
  <c r="O144" i="15"/>
  <c r="Q144" i="15"/>
  <c r="V144" i="15"/>
  <c r="AE146" i="15"/>
  <c r="F45" i="1" s="1"/>
  <c r="BA153" i="14"/>
  <c r="BA104" i="14"/>
  <c r="BA81" i="14"/>
  <c r="BA79" i="14"/>
  <c r="BA77" i="14"/>
  <c r="BA71" i="14"/>
  <c r="BA65" i="14"/>
  <c r="BA63" i="14"/>
  <c r="BA33" i="14"/>
  <c r="BA31" i="14"/>
  <c r="BA22" i="14"/>
  <c r="BA15" i="14"/>
  <c r="BA12" i="14"/>
  <c r="BA10" i="14"/>
  <c r="G9" i="14"/>
  <c r="M9" i="14" s="1"/>
  <c r="I9" i="14"/>
  <c r="I8" i="14" s="1"/>
  <c r="K9" i="14"/>
  <c r="K8" i="14" s="1"/>
  <c r="O9" i="14"/>
  <c r="Q9" i="14"/>
  <c r="Q8" i="14" s="1"/>
  <c r="V9" i="14"/>
  <c r="V8" i="14" s="1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4" i="14"/>
  <c r="M14" i="14" s="1"/>
  <c r="I14" i="14"/>
  <c r="K14" i="14"/>
  <c r="O14" i="14"/>
  <c r="O8" i="14" s="1"/>
  <c r="Q14" i="14"/>
  <c r="V14" i="14"/>
  <c r="G16" i="14"/>
  <c r="M16" i="14" s="1"/>
  <c r="I16" i="14"/>
  <c r="K16" i="14"/>
  <c r="O16" i="14"/>
  <c r="Q16" i="14"/>
  <c r="V16" i="14"/>
  <c r="G18" i="14"/>
  <c r="I18" i="14"/>
  <c r="K18" i="14"/>
  <c r="M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I24" i="14" s="1"/>
  <c r="K25" i="14"/>
  <c r="K24" i="14" s="1"/>
  <c r="O25" i="14"/>
  <c r="O24" i="14" s="1"/>
  <c r="Q25" i="14"/>
  <c r="Q24" i="14" s="1"/>
  <c r="V25" i="14"/>
  <c r="V24" i="14" s="1"/>
  <c r="G26" i="14"/>
  <c r="M26" i="14" s="1"/>
  <c r="I26" i="14"/>
  <c r="K26" i="14"/>
  <c r="O26" i="14"/>
  <c r="Q26" i="14"/>
  <c r="V26" i="14"/>
  <c r="G28" i="14"/>
  <c r="M28" i="14" s="1"/>
  <c r="I28" i="14"/>
  <c r="K28" i="14"/>
  <c r="O28" i="14"/>
  <c r="Q28" i="14"/>
  <c r="V28" i="14"/>
  <c r="G30" i="14"/>
  <c r="M30" i="14" s="1"/>
  <c r="I30" i="14"/>
  <c r="K30" i="14"/>
  <c r="O30" i="14"/>
  <c r="Q30" i="14"/>
  <c r="V30" i="14"/>
  <c r="G32" i="14"/>
  <c r="M32" i="14" s="1"/>
  <c r="I32" i="14"/>
  <c r="K32" i="14"/>
  <c r="O32" i="14"/>
  <c r="Q32" i="14"/>
  <c r="V32" i="14"/>
  <c r="G34" i="14"/>
  <c r="M34" i="14" s="1"/>
  <c r="I34" i="14"/>
  <c r="K34" i="14"/>
  <c r="O34" i="14"/>
  <c r="Q34" i="14"/>
  <c r="V34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I44" i="14" s="1"/>
  <c r="K45" i="14"/>
  <c r="K44" i="14" s="1"/>
  <c r="O45" i="14"/>
  <c r="O44" i="14" s="1"/>
  <c r="Q45" i="14"/>
  <c r="Q44" i="14" s="1"/>
  <c r="V45" i="14"/>
  <c r="V44" i="14" s="1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49" i="14"/>
  <c r="I49" i="14"/>
  <c r="K49" i="14"/>
  <c r="M49" i="14"/>
  <c r="O49" i="14"/>
  <c r="Q49" i="14"/>
  <c r="V49" i="14"/>
  <c r="G50" i="14"/>
  <c r="M50" i="14" s="1"/>
  <c r="I50" i="14"/>
  <c r="K50" i="14"/>
  <c r="O50" i="14"/>
  <c r="Q50" i="14"/>
  <c r="V50" i="14"/>
  <c r="G51" i="14"/>
  <c r="M51" i="14" s="1"/>
  <c r="I51" i="14"/>
  <c r="K51" i="14"/>
  <c r="O51" i="14"/>
  <c r="Q51" i="14"/>
  <c r="V51" i="14"/>
  <c r="G52" i="14"/>
  <c r="I52" i="14"/>
  <c r="K52" i="14"/>
  <c r="M52" i="14"/>
  <c r="O52" i="14"/>
  <c r="Q52" i="14"/>
  <c r="V52" i="14"/>
  <c r="G53" i="14"/>
  <c r="M53" i="14" s="1"/>
  <c r="I53" i="14"/>
  <c r="K53" i="14"/>
  <c r="O53" i="14"/>
  <c r="Q53" i="14"/>
  <c r="V53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I57" i="14"/>
  <c r="K57" i="14"/>
  <c r="M57" i="14"/>
  <c r="O57" i="14"/>
  <c r="Q57" i="14"/>
  <c r="V57" i="14"/>
  <c r="G58" i="14"/>
  <c r="M58" i="14" s="1"/>
  <c r="I58" i="14"/>
  <c r="K58" i="14"/>
  <c r="O58" i="14"/>
  <c r="Q58" i="14"/>
  <c r="V58" i="14"/>
  <c r="G59" i="14"/>
  <c r="M59" i="14" s="1"/>
  <c r="I59" i="14"/>
  <c r="K59" i="14"/>
  <c r="O59" i="14"/>
  <c r="Q59" i="14"/>
  <c r="V59" i="14"/>
  <c r="G60" i="14"/>
  <c r="I60" i="14"/>
  <c r="K60" i="14"/>
  <c r="M60" i="14"/>
  <c r="O60" i="14"/>
  <c r="Q60" i="14"/>
  <c r="V60" i="14"/>
  <c r="G62" i="14"/>
  <c r="M62" i="14" s="1"/>
  <c r="I62" i="14"/>
  <c r="K62" i="14"/>
  <c r="O62" i="14"/>
  <c r="Q62" i="14"/>
  <c r="V62" i="14"/>
  <c r="G64" i="14"/>
  <c r="M64" i="14" s="1"/>
  <c r="I64" i="14"/>
  <c r="K64" i="14"/>
  <c r="O64" i="14"/>
  <c r="Q64" i="14"/>
  <c r="V64" i="14"/>
  <c r="G66" i="14"/>
  <c r="M66" i="14" s="1"/>
  <c r="I66" i="14"/>
  <c r="K66" i="14"/>
  <c r="O66" i="14"/>
  <c r="Q66" i="14"/>
  <c r="V66" i="14"/>
  <c r="G68" i="14"/>
  <c r="I68" i="14"/>
  <c r="K68" i="14"/>
  <c r="M68" i="14"/>
  <c r="O68" i="14"/>
  <c r="Q68" i="14"/>
  <c r="V68" i="14"/>
  <c r="G70" i="14"/>
  <c r="M70" i="14" s="1"/>
  <c r="I70" i="14"/>
  <c r="I69" i="14" s="1"/>
  <c r="K70" i="14"/>
  <c r="K69" i="14" s="1"/>
  <c r="O70" i="14"/>
  <c r="O69" i="14" s="1"/>
  <c r="Q70" i="14"/>
  <c r="Q69" i="14" s="1"/>
  <c r="V70" i="14"/>
  <c r="V69" i="14" s="1"/>
  <c r="G72" i="14"/>
  <c r="M72" i="14" s="1"/>
  <c r="I72" i="14"/>
  <c r="K72" i="14"/>
  <c r="O72" i="14"/>
  <c r="Q72" i="14"/>
  <c r="V72" i="14"/>
  <c r="G74" i="14"/>
  <c r="M74" i="14" s="1"/>
  <c r="I74" i="14"/>
  <c r="K74" i="14"/>
  <c r="O74" i="14"/>
  <c r="Q74" i="14"/>
  <c r="V74" i="14"/>
  <c r="G76" i="14"/>
  <c r="I76" i="14"/>
  <c r="K76" i="14"/>
  <c r="M76" i="14"/>
  <c r="O76" i="14"/>
  <c r="Q76" i="14"/>
  <c r="V76" i="14"/>
  <c r="G78" i="14"/>
  <c r="M78" i="14" s="1"/>
  <c r="I78" i="14"/>
  <c r="K78" i="14"/>
  <c r="O78" i="14"/>
  <c r="Q78" i="14"/>
  <c r="V78" i="14"/>
  <c r="G80" i="14"/>
  <c r="M80" i="14" s="1"/>
  <c r="I80" i="14"/>
  <c r="K80" i="14"/>
  <c r="O80" i="14"/>
  <c r="Q80" i="14"/>
  <c r="V80" i="14"/>
  <c r="G82" i="14"/>
  <c r="M82" i="14" s="1"/>
  <c r="I82" i="14"/>
  <c r="K82" i="14"/>
  <c r="O82" i="14"/>
  <c r="Q82" i="14"/>
  <c r="V82" i="14"/>
  <c r="G83" i="14"/>
  <c r="M83" i="14" s="1"/>
  <c r="I83" i="14"/>
  <c r="K83" i="14"/>
  <c r="O83" i="14"/>
  <c r="Q83" i="14"/>
  <c r="V83" i="14"/>
  <c r="G84" i="14"/>
  <c r="M84" i="14" s="1"/>
  <c r="I84" i="14"/>
  <c r="K84" i="14"/>
  <c r="O84" i="14"/>
  <c r="Q84" i="14"/>
  <c r="V84" i="14"/>
  <c r="G85" i="14"/>
  <c r="M85" i="14" s="1"/>
  <c r="I85" i="14"/>
  <c r="K85" i="14"/>
  <c r="O85" i="14"/>
  <c r="Q85" i="14"/>
  <c r="V85" i="14"/>
  <c r="G87" i="14"/>
  <c r="M87" i="14" s="1"/>
  <c r="I87" i="14"/>
  <c r="K87" i="14"/>
  <c r="O87" i="14"/>
  <c r="Q87" i="14"/>
  <c r="V87" i="14"/>
  <c r="G89" i="14"/>
  <c r="M89" i="14" s="1"/>
  <c r="I89" i="14"/>
  <c r="K89" i="14"/>
  <c r="O89" i="14"/>
  <c r="Q89" i="14"/>
  <c r="V89" i="14"/>
  <c r="G91" i="14"/>
  <c r="M91" i="14" s="1"/>
  <c r="I91" i="14"/>
  <c r="K91" i="14"/>
  <c r="O91" i="14"/>
  <c r="Q91" i="14"/>
  <c r="V91" i="14"/>
  <c r="G92" i="14"/>
  <c r="M92" i="14" s="1"/>
  <c r="I92" i="14"/>
  <c r="K92" i="14"/>
  <c r="O92" i="14"/>
  <c r="Q92" i="14"/>
  <c r="V92" i="14"/>
  <c r="G93" i="14"/>
  <c r="I93" i="14"/>
  <c r="K93" i="14"/>
  <c r="M93" i="14"/>
  <c r="O93" i="14"/>
  <c r="Q93" i="14"/>
  <c r="V93" i="14"/>
  <c r="G95" i="14"/>
  <c r="M95" i="14" s="1"/>
  <c r="I95" i="14"/>
  <c r="K95" i="14"/>
  <c r="O95" i="14"/>
  <c r="Q95" i="14"/>
  <c r="V95" i="14"/>
  <c r="G97" i="14"/>
  <c r="M97" i="14" s="1"/>
  <c r="I97" i="14"/>
  <c r="K97" i="14"/>
  <c r="O97" i="14"/>
  <c r="Q97" i="14"/>
  <c r="V97" i="14"/>
  <c r="G99" i="14"/>
  <c r="M99" i="14" s="1"/>
  <c r="I99" i="14"/>
  <c r="K99" i="14"/>
  <c r="K98" i="14" s="1"/>
  <c r="O99" i="14"/>
  <c r="Q99" i="14"/>
  <c r="V99" i="14"/>
  <c r="V98" i="14" s="1"/>
  <c r="G100" i="14"/>
  <c r="I100" i="14"/>
  <c r="K100" i="14"/>
  <c r="O100" i="14"/>
  <c r="O98" i="14" s="1"/>
  <c r="Q100" i="14"/>
  <c r="V100" i="14"/>
  <c r="G101" i="14"/>
  <c r="M101" i="14" s="1"/>
  <c r="I101" i="14"/>
  <c r="K101" i="14"/>
  <c r="O101" i="14"/>
  <c r="Q101" i="14"/>
  <c r="V101" i="14"/>
  <c r="G103" i="14"/>
  <c r="M103" i="14" s="1"/>
  <c r="I103" i="14"/>
  <c r="I98" i="14" s="1"/>
  <c r="K103" i="14"/>
  <c r="O103" i="14"/>
  <c r="Q103" i="14"/>
  <c r="Q98" i="14" s="1"/>
  <c r="V103" i="14"/>
  <c r="G105" i="14"/>
  <c r="M105" i="14" s="1"/>
  <c r="I105" i="14"/>
  <c r="K105" i="14"/>
  <c r="O105" i="14"/>
  <c r="Q105" i="14"/>
  <c r="V105" i="14"/>
  <c r="G107" i="14"/>
  <c r="M107" i="14" s="1"/>
  <c r="I107" i="14"/>
  <c r="I106" i="14" s="1"/>
  <c r="K107" i="14"/>
  <c r="O107" i="14"/>
  <c r="O106" i="14" s="1"/>
  <c r="Q107" i="14"/>
  <c r="Q106" i="14" s="1"/>
  <c r="V107" i="14"/>
  <c r="G108" i="14"/>
  <c r="M108" i="14" s="1"/>
  <c r="I108" i="14"/>
  <c r="K108" i="14"/>
  <c r="K106" i="14" s="1"/>
  <c r="O108" i="14"/>
  <c r="Q108" i="14"/>
  <c r="V108" i="14"/>
  <c r="V106" i="14" s="1"/>
  <c r="G109" i="14"/>
  <c r="M109" i="14" s="1"/>
  <c r="I109" i="14"/>
  <c r="K109" i="14"/>
  <c r="O109" i="14"/>
  <c r="Q109" i="14"/>
  <c r="V109" i="14"/>
  <c r="G111" i="14"/>
  <c r="I111" i="14"/>
  <c r="K111" i="14"/>
  <c r="M111" i="14"/>
  <c r="O111" i="14"/>
  <c r="Q111" i="14"/>
  <c r="V111" i="14"/>
  <c r="G113" i="14"/>
  <c r="M113" i="14" s="1"/>
  <c r="I113" i="14"/>
  <c r="K113" i="14"/>
  <c r="O113" i="14"/>
  <c r="Q113" i="14"/>
  <c r="V113" i="14"/>
  <c r="G114" i="14"/>
  <c r="M114" i="14" s="1"/>
  <c r="I114" i="14"/>
  <c r="K114" i="14"/>
  <c r="O114" i="14"/>
  <c r="Q114" i="14"/>
  <c r="V114" i="14"/>
  <c r="G115" i="14"/>
  <c r="M115" i="14" s="1"/>
  <c r="I115" i="14"/>
  <c r="K115" i="14"/>
  <c r="O115" i="14"/>
  <c r="Q115" i="14"/>
  <c r="V115" i="14"/>
  <c r="G116" i="14"/>
  <c r="I116" i="14"/>
  <c r="K116" i="14"/>
  <c r="M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M118" i="14" s="1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I120" i="14"/>
  <c r="K120" i="14"/>
  <c r="M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M123" i="14" s="1"/>
  <c r="I123" i="14"/>
  <c r="K123" i="14"/>
  <c r="O123" i="14"/>
  <c r="Q123" i="14"/>
  <c r="V123" i="14"/>
  <c r="G124" i="14"/>
  <c r="I124" i="14"/>
  <c r="K124" i="14"/>
  <c r="M124" i="14"/>
  <c r="O124" i="14"/>
  <c r="Q124" i="14"/>
  <c r="V124" i="14"/>
  <c r="G125" i="14"/>
  <c r="M125" i="14" s="1"/>
  <c r="I125" i="14"/>
  <c r="K125" i="14"/>
  <c r="O125" i="14"/>
  <c r="Q125" i="14"/>
  <c r="V125" i="14"/>
  <c r="G126" i="14"/>
  <c r="M126" i="14" s="1"/>
  <c r="I126" i="14"/>
  <c r="K126" i="14"/>
  <c r="O126" i="14"/>
  <c r="Q126" i="14"/>
  <c r="V126" i="14"/>
  <c r="G127" i="14"/>
  <c r="M127" i="14" s="1"/>
  <c r="I127" i="14"/>
  <c r="K127" i="14"/>
  <c r="O127" i="14"/>
  <c r="Q127" i="14"/>
  <c r="V127" i="14"/>
  <c r="G128" i="14"/>
  <c r="I128" i="14"/>
  <c r="K128" i="14"/>
  <c r="M128" i="14"/>
  <c r="O128" i="14"/>
  <c r="Q128" i="14"/>
  <c r="V128" i="14"/>
  <c r="G129" i="14"/>
  <c r="M129" i="14" s="1"/>
  <c r="I129" i="14"/>
  <c r="K129" i="14"/>
  <c r="O129" i="14"/>
  <c r="Q129" i="14"/>
  <c r="V129" i="14"/>
  <c r="G130" i="14"/>
  <c r="M130" i="14" s="1"/>
  <c r="I130" i="14"/>
  <c r="K130" i="14"/>
  <c r="O130" i="14"/>
  <c r="Q130" i="14"/>
  <c r="V130" i="14"/>
  <c r="G131" i="14"/>
  <c r="M131" i="14" s="1"/>
  <c r="I131" i="14"/>
  <c r="K131" i="14"/>
  <c r="O131" i="14"/>
  <c r="Q131" i="14"/>
  <c r="V131" i="14"/>
  <c r="G132" i="14"/>
  <c r="I132" i="14"/>
  <c r="K132" i="14"/>
  <c r="M132" i="14"/>
  <c r="O132" i="14"/>
  <c r="Q132" i="14"/>
  <c r="V132" i="14"/>
  <c r="G133" i="14"/>
  <c r="M133" i="14" s="1"/>
  <c r="I133" i="14"/>
  <c r="K133" i="14"/>
  <c r="O133" i="14"/>
  <c r="Q133" i="14"/>
  <c r="V133" i="14"/>
  <c r="G134" i="14"/>
  <c r="M134" i="14" s="1"/>
  <c r="I134" i="14"/>
  <c r="K134" i="14"/>
  <c r="O134" i="14"/>
  <c r="Q134" i="14"/>
  <c r="V134" i="14"/>
  <c r="G135" i="14"/>
  <c r="M135" i="14" s="1"/>
  <c r="I135" i="14"/>
  <c r="K135" i="14"/>
  <c r="O135" i="14"/>
  <c r="Q135" i="14"/>
  <c r="V135" i="14"/>
  <c r="G136" i="14"/>
  <c r="M136" i="14" s="1"/>
  <c r="I136" i="14"/>
  <c r="K136" i="14"/>
  <c r="O136" i="14"/>
  <c r="Q136" i="14"/>
  <c r="V136" i="14"/>
  <c r="G137" i="14"/>
  <c r="M137" i="14" s="1"/>
  <c r="I137" i="14"/>
  <c r="K137" i="14"/>
  <c r="O137" i="14"/>
  <c r="Q137" i="14"/>
  <c r="V137" i="14"/>
  <c r="G138" i="14"/>
  <c r="M138" i="14" s="1"/>
  <c r="I138" i="14"/>
  <c r="K138" i="14"/>
  <c r="O138" i="14"/>
  <c r="Q138" i="14"/>
  <c r="V138" i="14"/>
  <c r="G140" i="14"/>
  <c r="G139" i="14" s="1"/>
  <c r="I140" i="14"/>
  <c r="K140" i="14"/>
  <c r="O140" i="14"/>
  <c r="O139" i="14" s="1"/>
  <c r="Q140" i="14"/>
  <c r="V140" i="14"/>
  <c r="G141" i="14"/>
  <c r="M141" i="14" s="1"/>
  <c r="I141" i="14"/>
  <c r="I139" i="14" s="1"/>
  <c r="K141" i="14"/>
  <c r="O141" i="14"/>
  <c r="Q141" i="14"/>
  <c r="Q139" i="14" s="1"/>
  <c r="V141" i="14"/>
  <c r="G143" i="14"/>
  <c r="M143" i="14" s="1"/>
  <c r="I143" i="14"/>
  <c r="K143" i="14"/>
  <c r="K139" i="14" s="1"/>
  <c r="O143" i="14"/>
  <c r="Q143" i="14"/>
  <c r="V143" i="14"/>
  <c r="V139" i="14" s="1"/>
  <c r="G144" i="14"/>
  <c r="M144" i="14" s="1"/>
  <c r="I144" i="14"/>
  <c r="K144" i="14"/>
  <c r="O144" i="14"/>
  <c r="Q144" i="14"/>
  <c r="V144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0" i="14"/>
  <c r="M150" i="14" s="1"/>
  <c r="I150" i="14"/>
  <c r="K150" i="14"/>
  <c r="O150" i="14"/>
  <c r="Q150" i="14"/>
  <c r="V150" i="14"/>
  <c r="G151" i="14"/>
  <c r="I95" i="1" s="1"/>
  <c r="K151" i="14"/>
  <c r="O151" i="14"/>
  <c r="V151" i="14"/>
  <c r="G152" i="14"/>
  <c r="M152" i="14" s="1"/>
  <c r="M151" i="14" s="1"/>
  <c r="I152" i="14"/>
  <c r="I151" i="14" s="1"/>
  <c r="K152" i="14"/>
  <c r="O152" i="14"/>
  <c r="Q152" i="14"/>
  <c r="Q151" i="14" s="1"/>
  <c r="V152" i="14"/>
  <c r="K154" i="14"/>
  <c r="V154" i="14"/>
  <c r="G155" i="14"/>
  <c r="M155" i="14" s="1"/>
  <c r="I155" i="14"/>
  <c r="K155" i="14"/>
  <c r="O155" i="14"/>
  <c r="Q155" i="14"/>
  <c r="V155" i="14"/>
  <c r="G156" i="14"/>
  <c r="I156" i="14"/>
  <c r="K156" i="14"/>
  <c r="O156" i="14"/>
  <c r="O154" i="14" s="1"/>
  <c r="Q156" i="14"/>
  <c r="V156" i="14"/>
  <c r="G157" i="14"/>
  <c r="M157" i="14" s="1"/>
  <c r="I157" i="14"/>
  <c r="I154" i="14" s="1"/>
  <c r="K157" i="14"/>
  <c r="O157" i="14"/>
  <c r="Q157" i="14"/>
  <c r="Q154" i="14" s="1"/>
  <c r="V157" i="14"/>
  <c r="G159" i="14"/>
  <c r="I159" i="14"/>
  <c r="K159" i="14"/>
  <c r="M159" i="14"/>
  <c r="O159" i="14"/>
  <c r="Q159" i="14"/>
  <c r="V159" i="14"/>
  <c r="G160" i="14"/>
  <c r="G158" i="14" s="1"/>
  <c r="I160" i="14"/>
  <c r="K160" i="14"/>
  <c r="O160" i="14"/>
  <c r="O158" i="14" s="1"/>
  <c r="Q160" i="14"/>
  <c r="V160" i="14"/>
  <c r="G161" i="14"/>
  <c r="M161" i="14" s="1"/>
  <c r="I161" i="14"/>
  <c r="I158" i="14" s="1"/>
  <c r="K161" i="14"/>
  <c r="O161" i="14"/>
  <c r="Q161" i="14"/>
  <c r="Q158" i="14" s="1"/>
  <c r="V161" i="14"/>
  <c r="G162" i="14"/>
  <c r="M162" i="14" s="1"/>
  <c r="I162" i="14"/>
  <c r="K162" i="14"/>
  <c r="K158" i="14" s="1"/>
  <c r="O162" i="14"/>
  <c r="Q162" i="14"/>
  <c r="V162" i="14"/>
  <c r="V158" i="14" s="1"/>
  <c r="G163" i="14"/>
  <c r="M163" i="14" s="1"/>
  <c r="I163" i="14"/>
  <c r="K163" i="14"/>
  <c r="O163" i="14"/>
  <c r="Q163" i="14"/>
  <c r="V163" i="14"/>
  <c r="G164" i="14"/>
  <c r="M164" i="14" s="1"/>
  <c r="I164" i="14"/>
  <c r="K164" i="14"/>
  <c r="O164" i="14"/>
  <c r="Q164" i="14"/>
  <c r="V164" i="14"/>
  <c r="G167" i="14"/>
  <c r="M167" i="14" s="1"/>
  <c r="I167" i="14"/>
  <c r="I166" i="14" s="1"/>
  <c r="K167" i="14"/>
  <c r="K166" i="14" s="1"/>
  <c r="O167" i="14"/>
  <c r="Q167" i="14"/>
  <c r="Q166" i="14" s="1"/>
  <c r="V167" i="14"/>
  <c r="V166" i="14" s="1"/>
  <c r="G168" i="14"/>
  <c r="M168" i="14" s="1"/>
  <c r="I168" i="14"/>
  <c r="K168" i="14"/>
  <c r="O168" i="14"/>
  <c r="Q168" i="14"/>
  <c r="V168" i="14"/>
  <c r="G169" i="14"/>
  <c r="I169" i="14"/>
  <c r="K169" i="14"/>
  <c r="M169" i="14"/>
  <c r="O169" i="14"/>
  <c r="O166" i="14" s="1"/>
  <c r="Q169" i="14"/>
  <c r="V169" i="14"/>
  <c r="G170" i="14"/>
  <c r="M170" i="14" s="1"/>
  <c r="I170" i="14"/>
  <c r="K170" i="14"/>
  <c r="O170" i="14"/>
  <c r="Q170" i="14"/>
  <c r="V170" i="14"/>
  <c r="G171" i="14"/>
  <c r="M171" i="14" s="1"/>
  <c r="I171" i="14"/>
  <c r="K171" i="14"/>
  <c r="O171" i="14"/>
  <c r="Q171" i="14"/>
  <c r="V171" i="14"/>
  <c r="G172" i="14"/>
  <c r="M172" i="14" s="1"/>
  <c r="I172" i="14"/>
  <c r="K172" i="14"/>
  <c r="O172" i="14"/>
  <c r="Q172" i="14"/>
  <c r="V172" i="14"/>
  <c r="G173" i="14"/>
  <c r="M173" i="14" s="1"/>
  <c r="I173" i="14"/>
  <c r="K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M175" i="14" s="1"/>
  <c r="I175" i="14"/>
  <c r="K175" i="14"/>
  <c r="O175" i="14"/>
  <c r="Q175" i="14"/>
  <c r="V175" i="14"/>
  <c r="G176" i="14"/>
  <c r="M176" i="14" s="1"/>
  <c r="I176" i="14"/>
  <c r="K176" i="14"/>
  <c r="O176" i="14"/>
  <c r="Q176" i="14"/>
  <c r="V176" i="14"/>
  <c r="G177" i="14"/>
  <c r="M177" i="14" s="1"/>
  <c r="I177" i="14"/>
  <c r="K177" i="14"/>
  <c r="O177" i="14"/>
  <c r="Q177" i="14"/>
  <c r="V177" i="14"/>
  <c r="G178" i="14"/>
  <c r="M178" i="14" s="1"/>
  <c r="I178" i="14"/>
  <c r="K178" i="14"/>
  <c r="O178" i="14"/>
  <c r="Q178" i="14"/>
  <c r="V178" i="14"/>
  <c r="G181" i="14"/>
  <c r="M181" i="14" s="1"/>
  <c r="I181" i="14"/>
  <c r="K181" i="14"/>
  <c r="K180" i="14" s="1"/>
  <c r="O181" i="14"/>
  <c r="Q181" i="14"/>
  <c r="V181" i="14"/>
  <c r="V180" i="14" s="1"/>
  <c r="G182" i="14"/>
  <c r="I182" i="14"/>
  <c r="K182" i="14"/>
  <c r="O182" i="14"/>
  <c r="O180" i="14" s="1"/>
  <c r="Q182" i="14"/>
  <c r="V182" i="14"/>
  <c r="G183" i="14"/>
  <c r="M183" i="14" s="1"/>
  <c r="I183" i="14"/>
  <c r="I180" i="14" s="1"/>
  <c r="K183" i="14"/>
  <c r="O183" i="14"/>
  <c r="Q183" i="14"/>
  <c r="Q180" i="14" s="1"/>
  <c r="V183" i="14"/>
  <c r="G184" i="14"/>
  <c r="M184" i="14" s="1"/>
  <c r="I184" i="14"/>
  <c r="K184" i="14"/>
  <c r="O184" i="14"/>
  <c r="Q184" i="14"/>
  <c r="V184" i="14"/>
  <c r="G185" i="14"/>
  <c r="M185" i="14" s="1"/>
  <c r="I185" i="14"/>
  <c r="K185" i="14"/>
  <c r="O185" i="14"/>
  <c r="Q185" i="14"/>
  <c r="V185" i="14"/>
  <c r="G186" i="14"/>
  <c r="I186" i="14"/>
  <c r="K186" i="14"/>
  <c r="M186" i="14"/>
  <c r="O186" i="14"/>
  <c r="Q186" i="14"/>
  <c r="V186" i="14"/>
  <c r="G187" i="14"/>
  <c r="M187" i="14" s="1"/>
  <c r="I187" i="14"/>
  <c r="K187" i="14"/>
  <c r="O187" i="14"/>
  <c r="Q187" i="14"/>
  <c r="V187" i="14"/>
  <c r="G188" i="14"/>
  <c r="M188" i="14" s="1"/>
  <c r="I188" i="14"/>
  <c r="K188" i="14"/>
  <c r="O188" i="14"/>
  <c r="Q188" i="14"/>
  <c r="V188" i="14"/>
  <c r="G189" i="14"/>
  <c r="I189" i="14"/>
  <c r="K189" i="14"/>
  <c r="M189" i="14"/>
  <c r="O189" i="14"/>
  <c r="Q189" i="14"/>
  <c r="V189" i="14"/>
  <c r="G190" i="14"/>
  <c r="M190" i="14" s="1"/>
  <c r="I190" i="14"/>
  <c r="K190" i="14"/>
  <c r="O190" i="14"/>
  <c r="Q190" i="14"/>
  <c r="V190" i="14"/>
  <c r="G191" i="14"/>
  <c r="M191" i="14" s="1"/>
  <c r="I191" i="14"/>
  <c r="K191" i="14"/>
  <c r="O191" i="14"/>
  <c r="Q191" i="14"/>
  <c r="V191" i="14"/>
  <c r="G192" i="14"/>
  <c r="M192" i="14" s="1"/>
  <c r="I192" i="14"/>
  <c r="K192" i="14"/>
  <c r="O192" i="14"/>
  <c r="Q192" i="14"/>
  <c r="V192" i="14"/>
  <c r="K194" i="14"/>
  <c r="V194" i="14"/>
  <c r="G195" i="14"/>
  <c r="G194" i="14" s="1"/>
  <c r="I195" i="14"/>
  <c r="K195" i="14"/>
  <c r="O195" i="14"/>
  <c r="O194" i="14" s="1"/>
  <c r="Q195" i="14"/>
  <c r="V195" i="14"/>
  <c r="G196" i="14"/>
  <c r="M196" i="14" s="1"/>
  <c r="I196" i="14"/>
  <c r="I194" i="14" s="1"/>
  <c r="K196" i="14"/>
  <c r="O196" i="14"/>
  <c r="Q196" i="14"/>
  <c r="Q194" i="14" s="1"/>
  <c r="V196" i="14"/>
  <c r="I198" i="14"/>
  <c r="Q198" i="14"/>
  <c r="G199" i="14"/>
  <c r="M199" i="14" s="1"/>
  <c r="I199" i="14"/>
  <c r="K199" i="14"/>
  <c r="K198" i="14" s="1"/>
  <c r="O199" i="14"/>
  <c r="Q199" i="14"/>
  <c r="V199" i="14"/>
  <c r="V198" i="14" s="1"/>
  <c r="G200" i="14"/>
  <c r="I200" i="14"/>
  <c r="K200" i="14"/>
  <c r="O200" i="14"/>
  <c r="O198" i="14" s="1"/>
  <c r="Q200" i="14"/>
  <c r="V200" i="14"/>
  <c r="G202" i="14"/>
  <c r="M202" i="14" s="1"/>
  <c r="I202" i="14"/>
  <c r="I201" i="14" s="1"/>
  <c r="K202" i="14"/>
  <c r="K201" i="14" s="1"/>
  <c r="O202" i="14"/>
  <c r="Q202" i="14"/>
  <c r="Q201" i="14" s="1"/>
  <c r="V202" i="14"/>
  <c r="V201" i="14" s="1"/>
  <c r="G204" i="14"/>
  <c r="I204" i="14"/>
  <c r="K204" i="14"/>
  <c r="M204" i="14"/>
  <c r="O204" i="14"/>
  <c r="Q204" i="14"/>
  <c r="V204" i="14"/>
  <c r="G205" i="14"/>
  <c r="M205" i="14" s="1"/>
  <c r="I205" i="14"/>
  <c r="K205" i="14"/>
  <c r="O205" i="14"/>
  <c r="Q205" i="14"/>
  <c r="V205" i="14"/>
  <c r="G206" i="14"/>
  <c r="M206" i="14" s="1"/>
  <c r="I206" i="14"/>
  <c r="K206" i="14"/>
  <c r="O206" i="14"/>
  <c r="O201" i="14" s="1"/>
  <c r="Q206" i="14"/>
  <c r="V206" i="14"/>
  <c r="G207" i="14"/>
  <c r="M207" i="14" s="1"/>
  <c r="I207" i="14"/>
  <c r="K207" i="14"/>
  <c r="O207" i="14"/>
  <c r="Q207" i="14"/>
  <c r="V207" i="14"/>
  <c r="G210" i="14"/>
  <c r="I210" i="14"/>
  <c r="K210" i="14"/>
  <c r="O210" i="14"/>
  <c r="O209" i="14" s="1"/>
  <c r="Q210" i="14"/>
  <c r="V210" i="14"/>
  <c r="G211" i="14"/>
  <c r="M211" i="14" s="1"/>
  <c r="I211" i="14"/>
  <c r="I209" i="14" s="1"/>
  <c r="K211" i="14"/>
  <c r="O211" i="14"/>
  <c r="Q211" i="14"/>
  <c r="Q209" i="14" s="1"/>
  <c r="V211" i="14"/>
  <c r="G212" i="14"/>
  <c r="M212" i="14" s="1"/>
  <c r="I212" i="14"/>
  <c r="K212" i="14"/>
  <c r="K209" i="14" s="1"/>
  <c r="O212" i="14"/>
  <c r="Q212" i="14"/>
  <c r="V212" i="14"/>
  <c r="V209" i="14" s="1"/>
  <c r="G213" i="14"/>
  <c r="I213" i="14"/>
  <c r="K213" i="14"/>
  <c r="M213" i="14"/>
  <c r="O213" i="14"/>
  <c r="Q213" i="14"/>
  <c r="V213" i="14"/>
  <c r="G214" i="14"/>
  <c r="M214" i="14" s="1"/>
  <c r="I214" i="14"/>
  <c r="K214" i="14"/>
  <c r="O214" i="14"/>
  <c r="Q214" i="14"/>
  <c r="V214" i="14"/>
  <c r="G216" i="14"/>
  <c r="M216" i="14" s="1"/>
  <c r="I216" i="14"/>
  <c r="I215" i="14" s="1"/>
  <c r="K216" i="14"/>
  <c r="K215" i="14" s="1"/>
  <c r="O216" i="14"/>
  <c r="Q216" i="14"/>
  <c r="Q215" i="14" s="1"/>
  <c r="V216" i="14"/>
  <c r="V215" i="14" s="1"/>
  <c r="G217" i="14"/>
  <c r="M217" i="14" s="1"/>
  <c r="I217" i="14"/>
  <c r="K217" i="14"/>
  <c r="O217" i="14"/>
  <c r="Q217" i="14"/>
  <c r="V217" i="14"/>
  <c r="G218" i="14"/>
  <c r="I218" i="14"/>
  <c r="K218" i="14"/>
  <c r="M218" i="14"/>
  <c r="O218" i="14"/>
  <c r="Q218" i="14"/>
  <c r="V218" i="14"/>
  <c r="G219" i="14"/>
  <c r="M219" i="14" s="1"/>
  <c r="I219" i="14"/>
  <c r="K219" i="14"/>
  <c r="O219" i="14"/>
  <c r="O215" i="14" s="1"/>
  <c r="Q219" i="14"/>
  <c r="V219" i="14"/>
  <c r="G221" i="14"/>
  <c r="I221" i="14"/>
  <c r="K221" i="14"/>
  <c r="K220" i="14" s="1"/>
  <c r="M221" i="14"/>
  <c r="O221" i="14"/>
  <c r="Q221" i="14"/>
  <c r="V221" i="14"/>
  <c r="V220" i="14" s="1"/>
  <c r="G222" i="14"/>
  <c r="G220" i="14" s="1"/>
  <c r="I222" i="14"/>
  <c r="K222" i="14"/>
  <c r="O222" i="14"/>
  <c r="O220" i="14" s="1"/>
  <c r="Q222" i="14"/>
  <c r="V222" i="14"/>
  <c r="G223" i="14"/>
  <c r="M223" i="14" s="1"/>
  <c r="I223" i="14"/>
  <c r="K223" i="14"/>
  <c r="O223" i="14"/>
  <c r="Q223" i="14"/>
  <c r="V223" i="14"/>
  <c r="G224" i="14"/>
  <c r="M224" i="14" s="1"/>
  <c r="I224" i="14"/>
  <c r="I220" i="14" s="1"/>
  <c r="K224" i="14"/>
  <c r="O224" i="14"/>
  <c r="Q224" i="14"/>
  <c r="Q220" i="14" s="1"/>
  <c r="V224" i="14"/>
  <c r="G225" i="14"/>
  <c r="M225" i="14" s="1"/>
  <c r="I225" i="14"/>
  <c r="K225" i="14"/>
  <c r="O225" i="14"/>
  <c r="Q225" i="14"/>
  <c r="V225" i="14"/>
  <c r="G226" i="14"/>
  <c r="I226" i="14"/>
  <c r="K226" i="14"/>
  <c r="M226" i="14"/>
  <c r="O226" i="14"/>
  <c r="Q226" i="14"/>
  <c r="V226" i="14"/>
  <c r="G228" i="14"/>
  <c r="M228" i="14" s="1"/>
  <c r="I228" i="14"/>
  <c r="K228" i="14"/>
  <c r="O228" i="14"/>
  <c r="Q228" i="14"/>
  <c r="V228" i="14"/>
  <c r="G229" i="14"/>
  <c r="M229" i="14" s="1"/>
  <c r="I229" i="14"/>
  <c r="K229" i="14"/>
  <c r="O229" i="14"/>
  <c r="Q229" i="14"/>
  <c r="V229" i="14"/>
  <c r="G231" i="14"/>
  <c r="I231" i="14"/>
  <c r="K231" i="14"/>
  <c r="O231" i="14"/>
  <c r="O230" i="14" s="1"/>
  <c r="Q231" i="14"/>
  <c r="V231" i="14"/>
  <c r="G232" i="14"/>
  <c r="M232" i="14" s="1"/>
  <c r="I232" i="14"/>
  <c r="I230" i="14" s="1"/>
  <c r="K232" i="14"/>
  <c r="O232" i="14"/>
  <c r="Q232" i="14"/>
  <c r="Q230" i="14" s="1"/>
  <c r="V232" i="14"/>
  <c r="G233" i="14"/>
  <c r="M233" i="14" s="1"/>
  <c r="I233" i="14"/>
  <c r="K233" i="14"/>
  <c r="O233" i="14"/>
  <c r="Q233" i="14"/>
  <c r="V233" i="14"/>
  <c r="G234" i="14"/>
  <c r="M234" i="14" s="1"/>
  <c r="I234" i="14"/>
  <c r="K234" i="14"/>
  <c r="K230" i="14" s="1"/>
  <c r="O234" i="14"/>
  <c r="Q234" i="14"/>
  <c r="V234" i="14"/>
  <c r="V230" i="14" s="1"/>
  <c r="G235" i="14"/>
  <c r="I235" i="14"/>
  <c r="K235" i="14"/>
  <c r="M235" i="14"/>
  <c r="O235" i="14"/>
  <c r="Q235" i="14"/>
  <c r="V235" i="14"/>
  <c r="G236" i="14"/>
  <c r="M236" i="14" s="1"/>
  <c r="I236" i="14"/>
  <c r="K236" i="14"/>
  <c r="O236" i="14"/>
  <c r="Q236" i="14"/>
  <c r="V236" i="14"/>
  <c r="G237" i="14"/>
  <c r="M237" i="14" s="1"/>
  <c r="I237" i="14"/>
  <c r="K237" i="14"/>
  <c r="O237" i="14"/>
  <c r="Q237" i="14"/>
  <c r="V237" i="14"/>
  <c r="G238" i="14"/>
  <c r="M238" i="14" s="1"/>
  <c r="I238" i="14"/>
  <c r="K238" i="14"/>
  <c r="O238" i="14"/>
  <c r="Q238" i="14"/>
  <c r="V238" i="14"/>
  <c r="G240" i="14"/>
  <c r="M240" i="14" s="1"/>
  <c r="I240" i="14"/>
  <c r="K240" i="14"/>
  <c r="O240" i="14"/>
  <c r="Q240" i="14"/>
  <c r="V240" i="14"/>
  <c r="G242" i="14"/>
  <c r="I123" i="1" s="1"/>
  <c r="O242" i="14"/>
  <c r="G243" i="14"/>
  <c r="M243" i="14" s="1"/>
  <c r="I243" i="14"/>
  <c r="I242" i="14" s="1"/>
  <c r="K243" i="14"/>
  <c r="K242" i="14" s="1"/>
  <c r="O243" i="14"/>
  <c r="Q243" i="14"/>
  <c r="Q242" i="14" s="1"/>
  <c r="V243" i="14"/>
  <c r="V242" i="14" s="1"/>
  <c r="G244" i="14"/>
  <c r="M244" i="14" s="1"/>
  <c r="I244" i="14"/>
  <c r="K244" i="14"/>
  <c r="O244" i="14"/>
  <c r="Q244" i="14"/>
  <c r="V244" i="14"/>
  <c r="G245" i="14"/>
  <c r="I245" i="14"/>
  <c r="K245" i="14"/>
  <c r="M245" i="14"/>
  <c r="O245" i="14"/>
  <c r="Q245" i="14"/>
  <c r="V245" i="14"/>
  <c r="G246" i="14"/>
  <c r="I124" i="1" s="1"/>
  <c r="O246" i="14"/>
  <c r="G247" i="14"/>
  <c r="M247" i="14" s="1"/>
  <c r="I247" i="14"/>
  <c r="I246" i="14" s="1"/>
  <c r="K247" i="14"/>
  <c r="O247" i="14"/>
  <c r="Q247" i="14"/>
  <c r="Q246" i="14" s="1"/>
  <c r="V247" i="14"/>
  <c r="G249" i="14"/>
  <c r="M249" i="14" s="1"/>
  <c r="I249" i="14"/>
  <c r="K249" i="14"/>
  <c r="O249" i="14"/>
  <c r="Q249" i="14"/>
  <c r="V249" i="14"/>
  <c r="G250" i="14"/>
  <c r="M250" i="14" s="1"/>
  <c r="I250" i="14"/>
  <c r="K250" i="14"/>
  <c r="O250" i="14"/>
  <c r="Q250" i="14"/>
  <c r="V250" i="14"/>
  <c r="G252" i="14"/>
  <c r="I125" i="1" s="1"/>
  <c r="O252" i="14"/>
  <c r="G253" i="14"/>
  <c r="M253" i="14" s="1"/>
  <c r="I253" i="14"/>
  <c r="I252" i="14" s="1"/>
  <c r="K253" i="14"/>
  <c r="K252" i="14" s="1"/>
  <c r="O253" i="14"/>
  <c r="Q253" i="14"/>
  <c r="Q252" i="14" s="1"/>
  <c r="V253" i="14"/>
  <c r="G254" i="14"/>
  <c r="M254" i="14" s="1"/>
  <c r="I254" i="14"/>
  <c r="K254" i="14"/>
  <c r="O254" i="14"/>
  <c r="Q254" i="14"/>
  <c r="V254" i="14"/>
  <c r="G256" i="14"/>
  <c r="I256" i="14"/>
  <c r="K256" i="14"/>
  <c r="O256" i="14"/>
  <c r="O255" i="14" s="1"/>
  <c r="Q256" i="14"/>
  <c r="V256" i="14"/>
  <c r="G257" i="14"/>
  <c r="M257" i="14" s="1"/>
  <c r="I257" i="14"/>
  <c r="K257" i="14"/>
  <c r="O257" i="14"/>
  <c r="Q257" i="14"/>
  <c r="V257" i="14"/>
  <c r="V255" i="14" s="1"/>
  <c r="G258" i="14"/>
  <c r="I258" i="14"/>
  <c r="K258" i="14"/>
  <c r="M258" i="14"/>
  <c r="O258" i="14"/>
  <c r="Q258" i="14"/>
  <c r="V258" i="14"/>
  <c r="G259" i="14"/>
  <c r="M259" i="14" s="1"/>
  <c r="I259" i="14"/>
  <c r="K259" i="14"/>
  <c r="O259" i="14"/>
  <c r="Q259" i="14"/>
  <c r="V259" i="14"/>
  <c r="G260" i="14"/>
  <c r="M260" i="14" s="1"/>
  <c r="I260" i="14"/>
  <c r="K260" i="14"/>
  <c r="O260" i="14"/>
  <c r="Q260" i="14"/>
  <c r="V260" i="14"/>
  <c r="G261" i="14"/>
  <c r="M261" i="14" s="1"/>
  <c r="I261" i="14"/>
  <c r="K261" i="14"/>
  <c r="O261" i="14"/>
  <c r="Q261" i="14"/>
  <c r="V261" i="14"/>
  <c r="G262" i="14"/>
  <c r="M262" i="14" s="1"/>
  <c r="I262" i="14"/>
  <c r="K262" i="14"/>
  <c r="O262" i="14"/>
  <c r="Q262" i="14"/>
  <c r="V262" i="14"/>
  <c r="G263" i="14"/>
  <c r="M263" i="14" s="1"/>
  <c r="I263" i="14"/>
  <c r="K263" i="14"/>
  <c r="O263" i="14"/>
  <c r="Q263" i="14"/>
  <c r="V263" i="14"/>
  <c r="G264" i="14"/>
  <c r="M264" i="14" s="1"/>
  <c r="I264" i="14"/>
  <c r="K264" i="14"/>
  <c r="O264" i="14"/>
  <c r="Q264" i="14"/>
  <c r="V264" i="14"/>
  <c r="G267" i="14"/>
  <c r="M267" i="14" s="1"/>
  <c r="I267" i="14"/>
  <c r="I266" i="14" s="1"/>
  <c r="K267" i="14"/>
  <c r="O267" i="14"/>
  <c r="Q267" i="14"/>
  <c r="Q266" i="14" s="1"/>
  <c r="V267" i="14"/>
  <c r="V266" i="14" s="1"/>
  <c r="G268" i="14"/>
  <c r="I268" i="14"/>
  <c r="K268" i="14"/>
  <c r="K266" i="14" s="1"/>
  <c r="O268" i="14"/>
  <c r="O266" i="14" s="1"/>
  <c r="Q268" i="14"/>
  <c r="V268" i="14"/>
  <c r="G270" i="14"/>
  <c r="M270" i="14" s="1"/>
  <c r="I270" i="14"/>
  <c r="K270" i="14"/>
  <c r="O270" i="14"/>
  <c r="Q270" i="14"/>
  <c r="V270" i="14"/>
  <c r="G271" i="14"/>
  <c r="M271" i="14" s="1"/>
  <c r="I271" i="14"/>
  <c r="K271" i="14"/>
  <c r="O271" i="14"/>
  <c r="Q271" i="14"/>
  <c r="V271" i="14"/>
  <c r="AE273" i="14"/>
  <c r="F44" i="1" s="1"/>
  <c r="BA37" i="13"/>
  <c r="BA35" i="13"/>
  <c r="BA24" i="13"/>
  <c r="BA22" i="13"/>
  <c r="BA20" i="13"/>
  <c r="O8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1" i="13"/>
  <c r="I11" i="13"/>
  <c r="K11" i="13"/>
  <c r="O11" i="13"/>
  <c r="Q11" i="13"/>
  <c r="V11" i="13"/>
  <c r="G13" i="13"/>
  <c r="M13" i="13" s="1"/>
  <c r="M12" i="13" s="1"/>
  <c r="I13" i="13"/>
  <c r="I12" i="13" s="1"/>
  <c r="K13" i="13"/>
  <c r="K12" i="13" s="1"/>
  <c r="O13" i="13"/>
  <c r="O12" i="13" s="1"/>
  <c r="Q13" i="13"/>
  <c r="Q12" i="13" s="1"/>
  <c r="V13" i="13"/>
  <c r="V12" i="13" s="1"/>
  <c r="I14" i="13"/>
  <c r="O14" i="13"/>
  <c r="Q14" i="13"/>
  <c r="G15" i="13"/>
  <c r="G14" i="13" s="1"/>
  <c r="I93" i="1" s="1"/>
  <c r="I15" i="13"/>
  <c r="K15" i="13"/>
  <c r="K14" i="13" s="1"/>
  <c r="M15" i="13"/>
  <c r="M14" i="13" s="1"/>
  <c r="O15" i="13"/>
  <c r="Q15" i="13"/>
  <c r="V15" i="13"/>
  <c r="V14" i="13" s="1"/>
  <c r="G17" i="13"/>
  <c r="M17" i="13" s="1"/>
  <c r="I17" i="13"/>
  <c r="I16" i="13" s="1"/>
  <c r="K17" i="13"/>
  <c r="O17" i="13"/>
  <c r="O16" i="13" s="1"/>
  <c r="Q17" i="13"/>
  <c r="Q16" i="13" s="1"/>
  <c r="V17" i="13"/>
  <c r="G19" i="13"/>
  <c r="M19" i="13" s="1"/>
  <c r="I19" i="13"/>
  <c r="K19" i="13"/>
  <c r="K16" i="13" s="1"/>
  <c r="O19" i="13"/>
  <c r="Q19" i="13"/>
  <c r="V19" i="13"/>
  <c r="V16" i="13" s="1"/>
  <c r="G21" i="13"/>
  <c r="I21" i="13"/>
  <c r="K21" i="13"/>
  <c r="M21" i="13"/>
  <c r="O21" i="13"/>
  <c r="Q21" i="13"/>
  <c r="V21" i="13"/>
  <c r="G23" i="13"/>
  <c r="M23" i="13" s="1"/>
  <c r="I23" i="13"/>
  <c r="K23" i="13"/>
  <c r="O23" i="13"/>
  <c r="Q23" i="13"/>
  <c r="V23" i="13"/>
  <c r="G25" i="13"/>
  <c r="M25" i="13" s="1"/>
  <c r="I25" i="13"/>
  <c r="K25" i="13"/>
  <c r="O25" i="13"/>
  <c r="Q25" i="13"/>
  <c r="V25" i="13"/>
  <c r="G26" i="13"/>
  <c r="M26" i="13" s="1"/>
  <c r="I26" i="13"/>
  <c r="K26" i="13"/>
  <c r="O26" i="13"/>
  <c r="Q26" i="13"/>
  <c r="V26" i="13"/>
  <c r="G28" i="13"/>
  <c r="M28" i="13" s="1"/>
  <c r="I28" i="13"/>
  <c r="K28" i="13"/>
  <c r="O28" i="13"/>
  <c r="Q28" i="13"/>
  <c r="V28" i="13"/>
  <c r="G30" i="13"/>
  <c r="M30" i="13" s="1"/>
  <c r="I30" i="13"/>
  <c r="K30" i="13"/>
  <c r="O30" i="13"/>
  <c r="Q30" i="13"/>
  <c r="V30" i="13"/>
  <c r="G32" i="13"/>
  <c r="M32" i="13" s="1"/>
  <c r="I32" i="13"/>
  <c r="K32" i="13"/>
  <c r="O32" i="13"/>
  <c r="Q32" i="13"/>
  <c r="V32" i="13"/>
  <c r="G33" i="13"/>
  <c r="M33" i="13" s="1"/>
  <c r="I33" i="13"/>
  <c r="K33" i="13"/>
  <c r="O33" i="13"/>
  <c r="Q33" i="13"/>
  <c r="V33" i="13"/>
  <c r="G34" i="13"/>
  <c r="M34" i="13" s="1"/>
  <c r="I34" i="13"/>
  <c r="K34" i="13"/>
  <c r="O34" i="13"/>
  <c r="Q34" i="13"/>
  <c r="V34" i="13"/>
  <c r="G36" i="13"/>
  <c r="M36" i="13" s="1"/>
  <c r="I36" i="13"/>
  <c r="K36" i="13"/>
  <c r="O36" i="13"/>
  <c r="Q36" i="13"/>
  <c r="V36" i="13"/>
  <c r="G38" i="13"/>
  <c r="O38" i="13"/>
  <c r="G39" i="13"/>
  <c r="M39" i="13" s="1"/>
  <c r="M38" i="13" s="1"/>
  <c r="I39" i="13"/>
  <c r="I38" i="13" s="1"/>
  <c r="K39" i="13"/>
  <c r="K38" i="13" s="1"/>
  <c r="O39" i="13"/>
  <c r="Q39" i="13"/>
  <c r="Q38" i="13" s="1"/>
  <c r="V39" i="13"/>
  <c r="V38" i="13" s="1"/>
  <c r="K40" i="13"/>
  <c r="V40" i="13"/>
  <c r="G41" i="13"/>
  <c r="G40" i="13" s="1"/>
  <c r="I41" i="13"/>
  <c r="K41" i="13"/>
  <c r="O41" i="13"/>
  <c r="O40" i="13" s="1"/>
  <c r="Q41" i="13"/>
  <c r="V41" i="13"/>
  <c r="G42" i="13"/>
  <c r="M42" i="13" s="1"/>
  <c r="I42" i="13"/>
  <c r="I40" i="13" s="1"/>
  <c r="K42" i="13"/>
  <c r="O42" i="13"/>
  <c r="Q42" i="13"/>
  <c r="Q40" i="13" s="1"/>
  <c r="V42" i="13"/>
  <c r="I43" i="13"/>
  <c r="Q43" i="13"/>
  <c r="G44" i="13"/>
  <c r="M44" i="13" s="1"/>
  <c r="I44" i="13"/>
  <c r="K44" i="13"/>
  <c r="K43" i="13" s="1"/>
  <c r="O44" i="13"/>
  <c r="Q44" i="13"/>
  <c r="V44" i="13"/>
  <c r="V43" i="13" s="1"/>
  <c r="G45" i="13"/>
  <c r="I45" i="13"/>
  <c r="K45" i="13"/>
  <c r="O45" i="13"/>
  <c r="O43" i="13" s="1"/>
  <c r="Q45" i="13"/>
  <c r="V45" i="13"/>
  <c r="G46" i="13"/>
  <c r="O46" i="13"/>
  <c r="G47" i="13"/>
  <c r="M47" i="13" s="1"/>
  <c r="M46" i="13" s="1"/>
  <c r="I47" i="13"/>
  <c r="I46" i="13" s="1"/>
  <c r="K47" i="13"/>
  <c r="K46" i="13" s="1"/>
  <c r="O47" i="13"/>
  <c r="Q47" i="13"/>
  <c r="Q46" i="13" s="1"/>
  <c r="V47" i="13"/>
  <c r="V46" i="13" s="1"/>
  <c r="K48" i="13"/>
  <c r="V48" i="13"/>
  <c r="G49" i="13"/>
  <c r="G48" i="13" s="1"/>
  <c r="I49" i="13"/>
  <c r="K49" i="13"/>
  <c r="O49" i="13"/>
  <c r="O48" i="13" s="1"/>
  <c r="Q49" i="13"/>
  <c r="V49" i="13"/>
  <c r="G50" i="13"/>
  <c r="M50" i="13" s="1"/>
  <c r="I50" i="13"/>
  <c r="I48" i="13" s="1"/>
  <c r="K50" i="13"/>
  <c r="O50" i="13"/>
  <c r="Q50" i="13"/>
  <c r="Q48" i="13" s="1"/>
  <c r="V50" i="13"/>
  <c r="G51" i="13"/>
  <c r="I122" i="1" s="1"/>
  <c r="I51" i="13"/>
  <c r="O51" i="13"/>
  <c r="Q51" i="13"/>
  <c r="G52" i="13"/>
  <c r="M52" i="13" s="1"/>
  <c r="M51" i="13" s="1"/>
  <c r="I52" i="13"/>
  <c r="K52" i="13"/>
  <c r="K51" i="13" s="1"/>
  <c r="O52" i="13"/>
  <c r="Q52" i="13"/>
  <c r="V52" i="13"/>
  <c r="V51" i="13" s="1"/>
  <c r="K53" i="13"/>
  <c r="V53" i="13"/>
  <c r="G54" i="13"/>
  <c r="M54" i="13" s="1"/>
  <c r="M53" i="13" s="1"/>
  <c r="I54" i="13"/>
  <c r="I53" i="13" s="1"/>
  <c r="K54" i="13"/>
  <c r="O54" i="13"/>
  <c r="O53" i="13" s="1"/>
  <c r="Q54" i="13"/>
  <c r="Q53" i="13" s="1"/>
  <c r="V54" i="13"/>
  <c r="G56" i="13"/>
  <c r="M56" i="13" s="1"/>
  <c r="I56" i="13"/>
  <c r="K56" i="13"/>
  <c r="K55" i="13" s="1"/>
  <c r="O56" i="13"/>
  <c r="Q56" i="13"/>
  <c r="V56" i="13"/>
  <c r="V55" i="13" s="1"/>
  <c r="G57" i="13"/>
  <c r="I57" i="13"/>
  <c r="K57" i="13"/>
  <c r="M57" i="13"/>
  <c r="O57" i="13"/>
  <c r="Q57" i="13"/>
  <c r="V57" i="13"/>
  <c r="G58" i="13"/>
  <c r="I58" i="13"/>
  <c r="K58" i="13"/>
  <c r="O58" i="13"/>
  <c r="O55" i="13" s="1"/>
  <c r="Q58" i="13"/>
  <c r="V58" i="13"/>
  <c r="G59" i="13"/>
  <c r="M59" i="13" s="1"/>
  <c r="I59" i="13"/>
  <c r="I55" i="13" s="1"/>
  <c r="K59" i="13"/>
  <c r="O59" i="13"/>
  <c r="Q59" i="13"/>
  <c r="Q55" i="13" s="1"/>
  <c r="V59" i="13"/>
  <c r="AE61" i="13"/>
  <c r="F43" i="1" s="1"/>
  <c r="G9" i="12"/>
  <c r="M9" i="12" s="1"/>
  <c r="I9" i="12"/>
  <c r="I8" i="12" s="1"/>
  <c r="K9" i="12"/>
  <c r="K8" i="12" s="1"/>
  <c r="O9" i="12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I12" i="12"/>
  <c r="K12" i="12"/>
  <c r="O12" i="12"/>
  <c r="O8" i="12" s="1"/>
  <c r="Q12" i="12"/>
  <c r="V12" i="12"/>
  <c r="I13" i="12"/>
  <c r="O13" i="12"/>
  <c r="Q13" i="12"/>
  <c r="G14" i="12"/>
  <c r="M14" i="12" s="1"/>
  <c r="I14" i="12"/>
  <c r="K14" i="12"/>
  <c r="K13" i="12" s="1"/>
  <c r="O14" i="12"/>
  <c r="Q14" i="12"/>
  <c r="V14" i="12"/>
  <c r="V13" i="12" s="1"/>
  <c r="G15" i="12"/>
  <c r="M15" i="12" s="1"/>
  <c r="I15" i="12"/>
  <c r="K15" i="12"/>
  <c r="O15" i="12"/>
  <c r="Q15" i="12"/>
  <c r="V15" i="12"/>
  <c r="G16" i="12"/>
  <c r="I102" i="1" s="1"/>
  <c r="O16" i="12"/>
  <c r="G17" i="12"/>
  <c r="M17" i="12" s="1"/>
  <c r="I17" i="12"/>
  <c r="I16" i="12" s="1"/>
  <c r="K17" i="12"/>
  <c r="K16" i="12" s="1"/>
  <c r="O17" i="12"/>
  <c r="Q17" i="12"/>
  <c r="Q16" i="12" s="1"/>
  <c r="V17" i="12"/>
  <c r="V16" i="12" s="1"/>
  <c r="G18" i="12"/>
  <c r="M18" i="12" s="1"/>
  <c r="I18" i="12"/>
  <c r="K18" i="12"/>
  <c r="O18" i="12"/>
  <c r="Q18" i="12"/>
  <c r="V18" i="12"/>
  <c r="K19" i="12"/>
  <c r="V19" i="12"/>
  <c r="G20" i="12"/>
  <c r="G19" i="12" s="1"/>
  <c r="I103" i="1" s="1"/>
  <c r="I20" i="12"/>
  <c r="I19" i="12" s="1"/>
  <c r="K20" i="12"/>
  <c r="O20" i="12"/>
  <c r="O19" i="12" s="1"/>
  <c r="Q20" i="12"/>
  <c r="Q19" i="12" s="1"/>
  <c r="V20" i="12"/>
  <c r="AE22" i="12"/>
  <c r="F42" i="1" s="1"/>
  <c r="I19" i="1"/>
  <c r="H40" i="1"/>
  <c r="I40" i="1" s="1"/>
  <c r="G98" i="14" l="1"/>
  <c r="I85" i="1" s="1"/>
  <c r="G37" i="28"/>
  <c r="I128" i="1"/>
  <c r="M36" i="28"/>
  <c r="M35" i="28" s="1"/>
  <c r="G20" i="28"/>
  <c r="G18" i="28"/>
  <c r="G8" i="28"/>
  <c r="AF45" i="28"/>
  <c r="G65" i="1" s="1"/>
  <c r="H65" i="1" s="1"/>
  <c r="I65" i="1" s="1"/>
  <c r="G33" i="27"/>
  <c r="M32" i="27"/>
  <c r="M31" i="27" s="1"/>
  <c r="G22" i="27"/>
  <c r="F61" i="1"/>
  <c r="AF42" i="27"/>
  <c r="G64" i="1" s="1"/>
  <c r="H64" i="1" s="1"/>
  <c r="I64" i="1" s="1"/>
  <c r="G8" i="27"/>
  <c r="M33" i="26"/>
  <c r="M32" i="26" s="1"/>
  <c r="G22" i="26"/>
  <c r="G43" i="26" s="1"/>
  <c r="AF43" i="26"/>
  <c r="G63" i="1" s="1"/>
  <c r="H63" i="1" s="1"/>
  <c r="I63" i="1" s="1"/>
  <c r="G23" i="25"/>
  <c r="M25" i="25"/>
  <c r="F62" i="1"/>
  <c r="AF39" i="25"/>
  <c r="G8" i="25"/>
  <c r="M50" i="24"/>
  <c r="M53" i="24"/>
  <c r="G38" i="24"/>
  <c r="G20" i="24"/>
  <c r="G18" i="24"/>
  <c r="F59" i="1"/>
  <c r="AF59" i="24"/>
  <c r="G8" i="24"/>
  <c r="G38" i="23"/>
  <c r="I126" i="1" s="1"/>
  <c r="I129" i="1"/>
  <c r="AF44" i="23"/>
  <c r="G58" i="1" s="1"/>
  <c r="H58" i="1" s="1"/>
  <c r="I58" i="1" s="1"/>
  <c r="G18" i="22"/>
  <c r="AF18" i="22"/>
  <c r="G57" i="1" s="1"/>
  <c r="H57" i="1" s="1"/>
  <c r="I57" i="1" s="1"/>
  <c r="G8" i="21"/>
  <c r="F53" i="1"/>
  <c r="F54" i="1"/>
  <c r="G8" i="19"/>
  <c r="G392" i="18"/>
  <c r="I104" i="1" s="1"/>
  <c r="M393" i="18"/>
  <c r="G371" i="18"/>
  <c r="I91" i="1" s="1"/>
  <c r="M372" i="18"/>
  <c r="G358" i="18"/>
  <c r="I89" i="1" s="1"/>
  <c r="G319" i="18"/>
  <c r="I87" i="1" s="1"/>
  <c r="M320" i="18"/>
  <c r="G285" i="18"/>
  <c r="I86" i="1" s="1"/>
  <c r="G260" i="18"/>
  <c r="I84" i="1" s="1"/>
  <c r="M262" i="18"/>
  <c r="G188" i="18"/>
  <c r="I81" i="1" s="1"/>
  <c r="G119" i="18"/>
  <c r="I78" i="1" s="1"/>
  <c r="G83" i="18"/>
  <c r="I76" i="1" s="1"/>
  <c r="G45" i="18"/>
  <c r="I75" i="1" s="1"/>
  <c r="G8" i="18"/>
  <c r="I73" i="1" s="1"/>
  <c r="F51" i="1"/>
  <c r="G108" i="17"/>
  <c r="G29" i="17"/>
  <c r="I113" i="1" s="1"/>
  <c r="F50" i="1"/>
  <c r="AF121" i="17"/>
  <c r="G49" i="1" s="1"/>
  <c r="H49" i="1" s="1"/>
  <c r="I49" i="1" s="1"/>
  <c r="G8" i="17"/>
  <c r="M11" i="17"/>
  <c r="AF40" i="16"/>
  <c r="G47" i="1" s="1"/>
  <c r="G15" i="16"/>
  <c r="I110" i="1" s="1"/>
  <c r="F47" i="1"/>
  <c r="G8" i="16"/>
  <c r="G142" i="15"/>
  <c r="M138" i="15"/>
  <c r="G35" i="15"/>
  <c r="I109" i="1" s="1"/>
  <c r="M36" i="15"/>
  <c r="G15" i="15"/>
  <c r="I108" i="1" s="1"/>
  <c r="AF146" i="15"/>
  <c r="F46" i="1"/>
  <c r="M252" i="14"/>
  <c r="M242" i="14"/>
  <c r="G230" i="14"/>
  <c r="I121" i="1" s="1"/>
  <c r="M231" i="14"/>
  <c r="M222" i="14"/>
  <c r="M220" i="14" s="1"/>
  <c r="G209" i="14"/>
  <c r="I119" i="1" s="1"/>
  <c r="M210" i="14"/>
  <c r="G198" i="14"/>
  <c r="I117" i="1" s="1"/>
  <c r="M195" i="14"/>
  <c r="G180" i="14"/>
  <c r="I107" i="1" s="1"/>
  <c r="G166" i="14"/>
  <c r="I106" i="1" s="1"/>
  <c r="I105" i="1"/>
  <c r="G154" i="14"/>
  <c r="I92" i="1" s="1"/>
  <c r="M100" i="14"/>
  <c r="G55" i="13"/>
  <c r="I131" i="1" s="1"/>
  <c r="M49" i="13"/>
  <c r="G43" i="13"/>
  <c r="I116" i="1" s="1"/>
  <c r="M45" i="13"/>
  <c r="M43" i="13" s="1"/>
  <c r="M41" i="13"/>
  <c r="AF61" i="13"/>
  <c r="G43" i="1" s="1"/>
  <c r="H43" i="1" s="1"/>
  <c r="I43" i="1" s="1"/>
  <c r="G8" i="13"/>
  <c r="M11" i="13"/>
  <c r="M8" i="13"/>
  <c r="AF22" i="12"/>
  <c r="G42" i="1" s="1"/>
  <c r="H42" i="1" s="1"/>
  <c r="I42" i="1" s="1"/>
  <c r="M13" i="12"/>
  <c r="G13" i="12"/>
  <c r="I101" i="1" s="1"/>
  <c r="G8" i="12"/>
  <c r="F41" i="1"/>
  <c r="F39" i="1"/>
  <c r="M41" i="28"/>
  <c r="M37" i="28" s="1"/>
  <c r="M29" i="28"/>
  <c r="M21" i="28"/>
  <c r="M12" i="28"/>
  <c r="M8" i="28" s="1"/>
  <c r="M22" i="27"/>
  <c r="M37" i="27"/>
  <c r="M33" i="27" s="1"/>
  <c r="M21" i="27"/>
  <c r="M20" i="27" s="1"/>
  <c r="M12" i="27"/>
  <c r="M8" i="27" s="1"/>
  <c r="M22" i="26"/>
  <c r="M8" i="26"/>
  <c r="M38" i="26"/>
  <c r="M34" i="26" s="1"/>
  <c r="M21" i="26"/>
  <c r="M20" i="26" s="1"/>
  <c r="M12" i="26"/>
  <c r="M23" i="25"/>
  <c r="M31" i="25"/>
  <c r="M30" i="25" s="1"/>
  <c r="M22" i="25"/>
  <c r="M21" i="25" s="1"/>
  <c r="M13" i="25"/>
  <c r="M8" i="25" s="1"/>
  <c r="G30" i="25"/>
  <c r="M49" i="24"/>
  <c r="M48" i="24" s="1"/>
  <c r="M41" i="24"/>
  <c r="M38" i="24" s="1"/>
  <c r="M21" i="24"/>
  <c r="M20" i="24" s="1"/>
  <c r="M12" i="24"/>
  <c r="M8" i="24" s="1"/>
  <c r="M40" i="23"/>
  <c r="M38" i="23" s="1"/>
  <c r="M36" i="23"/>
  <c r="M35" i="23" s="1"/>
  <c r="M12" i="23"/>
  <c r="M8" i="23" s="1"/>
  <c r="M16" i="22"/>
  <c r="M15" i="22" s="1"/>
  <c r="M12" i="22"/>
  <c r="M8" i="22" s="1"/>
  <c r="AF15" i="21"/>
  <c r="G56" i="1" s="1"/>
  <c r="H56" i="1" s="1"/>
  <c r="I56" i="1" s="1"/>
  <c r="M12" i="21"/>
  <c r="M8" i="21" s="1"/>
  <c r="M8" i="20"/>
  <c r="AF31" i="20"/>
  <c r="G55" i="1" s="1"/>
  <c r="H55" i="1" s="1"/>
  <c r="I55" i="1" s="1"/>
  <c r="G8" i="20"/>
  <c r="M9" i="19"/>
  <c r="M8" i="19" s="1"/>
  <c r="AF53" i="19"/>
  <c r="M392" i="18"/>
  <c r="M319" i="18"/>
  <c r="M260" i="18"/>
  <c r="M83" i="18"/>
  <c r="M371" i="18"/>
  <c r="AF410" i="18"/>
  <c r="M359" i="18"/>
  <c r="M358" i="18" s="1"/>
  <c r="M286" i="18"/>
  <c r="M285" i="18" s="1"/>
  <c r="M243" i="18"/>
  <c r="M226" i="18" s="1"/>
  <c r="M195" i="18"/>
  <c r="M188" i="18" s="1"/>
  <c r="M172" i="18"/>
  <c r="M151" i="18" s="1"/>
  <c r="M120" i="18"/>
  <c r="M119" i="18" s="1"/>
  <c r="M105" i="18"/>
  <c r="M52" i="18"/>
  <c r="M45" i="18" s="1"/>
  <c r="M29" i="18"/>
  <c r="M8" i="18" s="1"/>
  <c r="M53" i="17"/>
  <c r="M81" i="17"/>
  <c r="G81" i="17"/>
  <c r="I115" i="1" s="1"/>
  <c r="G53" i="17"/>
  <c r="M34" i="17"/>
  <c r="M29" i="17" s="1"/>
  <c r="M12" i="17"/>
  <c r="M8" i="17" s="1"/>
  <c r="M109" i="17"/>
  <c r="M108" i="17" s="1"/>
  <c r="M32" i="16"/>
  <c r="M16" i="16"/>
  <c r="M15" i="16" s="1"/>
  <c r="M12" i="16"/>
  <c r="M8" i="16" s="1"/>
  <c r="M35" i="15"/>
  <c r="M110" i="15"/>
  <c r="G138" i="15"/>
  <c r="G110" i="15"/>
  <c r="I111" i="1" s="1"/>
  <c r="M16" i="15"/>
  <c r="M15" i="15" s="1"/>
  <c r="M12" i="15"/>
  <c r="M8" i="15" s="1"/>
  <c r="M143" i="15"/>
  <c r="M142" i="15" s="1"/>
  <c r="G266" i="14"/>
  <c r="I255" i="14"/>
  <c r="K246" i="14"/>
  <c r="M201" i="14"/>
  <c r="M24" i="14"/>
  <c r="M268" i="14"/>
  <c r="M266" i="14" s="1"/>
  <c r="K255" i="14"/>
  <c r="Q255" i="14"/>
  <c r="M256" i="14"/>
  <c r="M255" i="14" s="1"/>
  <c r="G255" i="14"/>
  <c r="V246" i="14"/>
  <c r="M209" i="14"/>
  <c r="M194" i="14"/>
  <c r="M98" i="14"/>
  <c r="M69" i="14"/>
  <c r="M8" i="14"/>
  <c r="M246" i="14"/>
  <c r="M230" i="14"/>
  <c r="M44" i="14"/>
  <c r="AF273" i="14"/>
  <c r="G44" i="1" s="1"/>
  <c r="H44" i="1" s="1"/>
  <c r="I44" i="1" s="1"/>
  <c r="V252" i="14"/>
  <c r="M215" i="14"/>
  <c r="M166" i="14"/>
  <c r="M106" i="14"/>
  <c r="G106" i="14"/>
  <c r="I88" i="1" s="1"/>
  <c r="G69" i="14"/>
  <c r="I83" i="1" s="1"/>
  <c r="G44" i="14"/>
  <c r="I79" i="1" s="1"/>
  <c r="G24" i="14"/>
  <c r="G215" i="14"/>
  <c r="G201" i="14"/>
  <c r="M200" i="14"/>
  <c r="M198" i="14" s="1"/>
  <c r="M182" i="14"/>
  <c r="M180" i="14" s="1"/>
  <c r="M160" i="14"/>
  <c r="M158" i="14" s="1"/>
  <c r="M156" i="14"/>
  <c r="M154" i="14" s="1"/>
  <c r="M140" i="14"/>
  <c r="M139" i="14" s="1"/>
  <c r="G8" i="14"/>
  <c r="M48" i="13"/>
  <c r="M16" i="13"/>
  <c r="M40" i="13"/>
  <c r="G53" i="13"/>
  <c r="I130" i="1" s="1"/>
  <c r="G16" i="13"/>
  <c r="I94" i="1" s="1"/>
  <c r="G12" i="13"/>
  <c r="M58" i="13"/>
  <c r="M55" i="13" s="1"/>
  <c r="M16" i="12"/>
  <c r="M12" i="12"/>
  <c r="M8" i="12" s="1"/>
  <c r="M20" i="12"/>
  <c r="M19" i="12" s="1"/>
  <c r="J28" i="1"/>
  <c r="J26" i="1"/>
  <c r="G38" i="1"/>
  <c r="F38" i="1"/>
  <c r="J23" i="1"/>
  <c r="J24" i="1"/>
  <c r="J25" i="1"/>
  <c r="J27" i="1"/>
  <c r="E24" i="1"/>
  <c r="E26" i="1"/>
  <c r="I90" i="1" l="1"/>
  <c r="G45" i="28"/>
  <c r="G42" i="27"/>
  <c r="I132" i="1"/>
  <c r="I20" i="1" s="1"/>
  <c r="G39" i="25"/>
  <c r="G61" i="1"/>
  <c r="H61" i="1" s="1"/>
  <c r="I61" i="1" s="1"/>
  <c r="G62" i="1"/>
  <c r="H62" i="1" s="1"/>
  <c r="I62" i="1" s="1"/>
  <c r="G59" i="24"/>
  <c r="G60" i="1"/>
  <c r="H60" i="1" s="1"/>
  <c r="I60" i="1" s="1"/>
  <c r="G59" i="1"/>
  <c r="H59" i="1" s="1"/>
  <c r="I59" i="1" s="1"/>
  <c r="I18" i="1"/>
  <c r="G44" i="23"/>
  <c r="I98" i="1"/>
  <c r="G15" i="21"/>
  <c r="I97" i="1"/>
  <c r="G31" i="20"/>
  <c r="I96" i="1"/>
  <c r="G53" i="19"/>
  <c r="G53" i="1"/>
  <c r="H53" i="1" s="1"/>
  <c r="I53" i="1" s="1"/>
  <c r="G54" i="1"/>
  <c r="H54" i="1" s="1"/>
  <c r="I54" i="1" s="1"/>
  <c r="G410" i="18"/>
  <c r="G51" i="1"/>
  <c r="H51" i="1" s="1"/>
  <c r="I51" i="1" s="1"/>
  <c r="G52" i="1"/>
  <c r="H52" i="1" s="1"/>
  <c r="I52" i="1" s="1"/>
  <c r="I114" i="1"/>
  <c r="G121" i="17"/>
  <c r="G50" i="1"/>
  <c r="H50" i="1" s="1"/>
  <c r="I50" i="1" s="1"/>
  <c r="I112" i="1"/>
  <c r="H47" i="1"/>
  <c r="I47" i="1" s="1"/>
  <c r="G48" i="1"/>
  <c r="H48" i="1" s="1"/>
  <c r="I48" i="1" s="1"/>
  <c r="G40" i="16"/>
  <c r="I99" i="1"/>
  <c r="G146" i="15"/>
  <c r="G46" i="1"/>
  <c r="H46" i="1" s="1"/>
  <c r="I46" i="1" s="1"/>
  <c r="G45" i="1"/>
  <c r="H45" i="1" s="1"/>
  <c r="I45" i="1" s="1"/>
  <c r="I118" i="1"/>
  <c r="I17" i="1" s="1"/>
  <c r="I120" i="1"/>
  <c r="G273" i="14"/>
  <c r="I77" i="1"/>
  <c r="I74" i="1"/>
  <c r="G61" i="13"/>
  <c r="G39" i="1"/>
  <c r="G66" i="1" s="1"/>
  <c r="G25" i="1" s="1"/>
  <c r="A25" i="1" s="1"/>
  <c r="G41" i="1"/>
  <c r="H41" i="1" s="1"/>
  <c r="I41" i="1" s="1"/>
  <c r="F66" i="1"/>
  <c r="G22" i="12"/>
  <c r="I100" i="1"/>
  <c r="M20" i="28"/>
  <c r="H39" i="1" l="1"/>
  <c r="H66" i="1" s="1"/>
  <c r="I16" i="1"/>
  <c r="I21" i="1" s="1"/>
  <c r="I133" i="1"/>
  <c r="G26" i="1"/>
  <c r="G29" i="1" s="1"/>
  <c r="A26" i="1"/>
  <c r="G23" i="1"/>
  <c r="A23" i="1" s="1"/>
  <c r="G28" i="1"/>
  <c r="I39" i="1" l="1"/>
  <c r="I66" i="1" s="1"/>
  <c r="J54" i="1" s="1"/>
  <c r="A24" i="1"/>
  <c r="G24" i="1"/>
  <c r="A27" i="1" s="1"/>
  <c r="A29" i="1" s="1"/>
  <c r="J129" i="1"/>
  <c r="J123" i="1"/>
  <c r="J82" i="1"/>
  <c r="J102" i="1"/>
  <c r="J95" i="1"/>
  <c r="J119" i="1"/>
  <c r="J84" i="1"/>
  <c r="J100" i="1"/>
  <c r="J116" i="1"/>
  <c r="J83" i="1"/>
  <c r="J73" i="1"/>
  <c r="J89" i="1"/>
  <c r="J105" i="1"/>
  <c r="J122" i="1"/>
  <c r="J131" i="1"/>
  <c r="J125" i="1"/>
  <c r="J106" i="1"/>
  <c r="J94" i="1"/>
  <c r="J114" i="1"/>
  <c r="J79" i="1"/>
  <c r="J107" i="1"/>
  <c r="J92" i="1"/>
  <c r="J126" i="1"/>
  <c r="J97" i="1"/>
  <c r="J132" i="1"/>
  <c r="J115" i="1"/>
  <c r="J96" i="1"/>
  <c r="J75" i="1"/>
  <c r="J85" i="1"/>
  <c r="J117" i="1"/>
  <c r="J127" i="1"/>
  <c r="J74" i="1"/>
  <c r="J78" i="1"/>
  <c r="J98" i="1"/>
  <c r="J118" i="1"/>
  <c r="J103" i="1"/>
  <c r="J124" i="1"/>
  <c r="J88" i="1"/>
  <c r="J104" i="1"/>
  <c r="J120" i="1"/>
  <c r="J91" i="1"/>
  <c r="J77" i="1"/>
  <c r="J93" i="1"/>
  <c r="J109" i="1"/>
  <c r="J130" i="1"/>
  <c r="J128" i="1"/>
  <c r="J76" i="1"/>
  <c r="J108" i="1"/>
  <c r="J99" i="1"/>
  <c r="J81" i="1"/>
  <c r="J113" i="1"/>
  <c r="J90" i="1"/>
  <c r="J110" i="1"/>
  <c r="J86" i="1"/>
  <c r="J87" i="1"/>
  <c r="J80" i="1"/>
  <c r="J112" i="1"/>
  <c r="J111" i="1"/>
  <c r="J101" i="1"/>
  <c r="J121" i="1"/>
  <c r="J48" i="1" l="1"/>
  <c r="J47" i="1"/>
  <c r="J44" i="1"/>
  <c r="J45" i="1"/>
  <c r="J50" i="1"/>
  <c r="J51" i="1"/>
  <c r="J49" i="1"/>
  <c r="J46" i="1"/>
  <c r="J43" i="1"/>
  <c r="J41" i="1"/>
  <c r="J40" i="1"/>
  <c r="J65" i="1"/>
  <c r="J63" i="1"/>
  <c r="J61" i="1"/>
  <c r="J62" i="1"/>
  <c r="J59" i="1"/>
  <c r="J57" i="1"/>
  <c r="J42" i="1"/>
  <c r="J39" i="1"/>
  <c r="J66" i="1" s="1"/>
  <c r="J64" i="1"/>
  <c r="J55" i="1"/>
  <c r="J53" i="1"/>
  <c r="J56" i="1"/>
  <c r="J60" i="1"/>
  <c r="J58" i="1"/>
  <c r="J52" i="1"/>
  <c r="J1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A3CF7B7A-18A9-440C-AAEB-D3EF5DE66A6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DD42F86-9114-49D1-B31D-E9925C49B8E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BA94917A-E5AA-44AD-A1CA-F47BDC6F2B4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E7C5B81-E9E8-4F45-ADC7-64ECE346DB3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1268696C-23D8-485A-9DB8-52B93238211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9541725-7C31-44CA-BF06-DE92DA6EA01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790F0646-2EE2-45B9-84E8-2BC0CB0F88A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28D3A96-6F2D-40EA-8F7B-DE10B9AC49B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1552E2E7-F27F-4C26-908D-671403DD46B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3F7B9AC-F0D2-4536-9BDA-41F9BEB90DF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5C1C6010-CED5-4D37-B262-8D97E6F3126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FD0D50C-2FD7-483A-8B62-2FF367300B6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95FB33B8-6504-483C-8BC7-37D8914EBDE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AE34D9E-E0DE-43D1-8675-BA361B8A6BA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FC28E9FB-CF0E-4591-8634-27D8BA63251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4A13BE1-C376-4ECE-96F1-E027F4E4655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3DCF35D3-110C-46D6-91E1-CCA340B2B60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1E43FEE-3511-4034-BA8A-CE28DB31653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F7B52C88-0A89-4065-B099-7516FE88BF6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A230CA8-51A6-4F7E-94D3-E0CFC5ACA9D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0FBAA930-4FF2-4B5B-8A55-A2CD53059BF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E5C146E-4E4F-4D42-B0A5-86BDB58CD68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7FA500AE-D0F5-41F5-95C1-64F91E6A33F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D87F3B3-E7E4-4C07-BE7F-FB56E8B224F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E5AF59BB-BE4F-4CDF-AC85-1B4DDCA584C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053A9BD-B2DC-4EE1-9C8A-53B619C0EEF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1F9666B4-FB0F-44A6-9834-74F2679B1E7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17B94CF-7380-4F6B-BF83-EDEA3F0292C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0E06086E-C832-4FA6-865B-F8572A4D1E5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0367D3B-B261-40B9-8644-8116F0E9D5B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AFABCA36-A5F0-4D31-9A86-635E0CE3FB9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31D1B64-0CC9-4FE5-BE46-E1BD5A8FEB5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Matěj Zouhar</author>
  </authors>
  <commentList>
    <comment ref="S6" authorId="0" shapeId="0" xr:uid="{12FB8277-B87A-40D2-9D5F-DE91B544C6E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6CF3BF0-7A85-4D97-BC72-5979D099E0A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<sst xmlns="http://schemas.openxmlformats.org/spreadsheetml/2006/main" count="8388" uniqueCount="1737">
  <si>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</si>
  <si>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</si>
  <si>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</si>
  <si>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</si>
  <si>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</si>
  <si>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</si>
  <si>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</si>
  <si>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</si>
  <si>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</si>
  <si>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</si>
  <si>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</si>
  <si>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</si>
  <si>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</si>
  <si>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</si>
  <si>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</si>
  <si>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</si>
  <si>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</si>
  <si>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</si>
  <si>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</si>
  <si>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</si>
  <si>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</si>
  <si>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</si>
  <si>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</si>
  <si>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</si>
  <si>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</si>
  <si>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</si>
  <si>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</si>
  <si>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</si>
  <si>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</si>
  <si>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</si>
  <si>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</si>
  <si>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</si>
  <si>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</si>
  <si>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</si>
  <si>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</si>
  <si>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</si>
  <si>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</si>
  <si>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</si>
  <si>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</si>
  <si>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</si>
  <si>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</si>
  <si>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</si>
  <si>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</si>
  <si>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2020-05-60_1_1</t>
  </si>
  <si>
    <t>Stavební úpravy a přístavba objektu Šatny Hodonín - Rybáře</t>
  </si>
  <si>
    <t>Stavba</t>
  </si>
  <si>
    <t>Stavební objekt</t>
  </si>
  <si>
    <t>D.1.1.1</t>
  </si>
  <si>
    <t>000</t>
  </si>
  <si>
    <t>Vedlejší a ostatní náklady</t>
  </si>
  <si>
    <t>001</t>
  </si>
  <si>
    <t>Bourací práce objektu Šatny Hodonín - Rybáře</t>
  </si>
  <si>
    <t>002</t>
  </si>
  <si>
    <t>D.1.4.1</t>
  </si>
  <si>
    <t>Zdravotechnické instalace</t>
  </si>
  <si>
    <t>D.1.4.2</t>
  </si>
  <si>
    <t>Vnnitřní rozvod plynu</t>
  </si>
  <si>
    <t>Vnitřní rozvod plynu</t>
  </si>
  <si>
    <t>D.1.4.3</t>
  </si>
  <si>
    <t>Ústřední topení</t>
  </si>
  <si>
    <t>D.1.4.4</t>
  </si>
  <si>
    <t>Vzduchotechnika</t>
  </si>
  <si>
    <t>D.1.4.5</t>
  </si>
  <si>
    <t>Silnoproudá elektrotechnika</t>
  </si>
  <si>
    <t>Nosný materiál</t>
  </si>
  <si>
    <t>Svítidla a materiál pro osvětlení</t>
  </si>
  <si>
    <t>003</t>
  </si>
  <si>
    <t>Dodávky zařízení</t>
  </si>
  <si>
    <t>004</t>
  </si>
  <si>
    <t>HZS</t>
  </si>
  <si>
    <t>005</t>
  </si>
  <si>
    <t>Bleskosvod, uzemnění</t>
  </si>
  <si>
    <t>IO01</t>
  </si>
  <si>
    <t>Přípojka vodovodu</t>
  </si>
  <si>
    <t>IO02</t>
  </si>
  <si>
    <t>Areálové rozvody - plyn, kanalizace, vodovod</t>
  </si>
  <si>
    <t>Areálová splašková kanalizace</t>
  </si>
  <si>
    <t>Areálová dešťová kanalizace</t>
  </si>
  <si>
    <t>Areálový vodovod</t>
  </si>
  <si>
    <t>Areálový plynovod</t>
  </si>
  <si>
    <t>Celkem za stavbu</t>
  </si>
  <si>
    <t>CZK</t>
  </si>
  <si>
    <t>Rekapitulace dílů</t>
  </si>
  <si>
    <t>Typ dílu</t>
  </si>
  <si>
    <t>1</t>
  </si>
  <si>
    <t>VĚTRÁNÍ ŠATEN 1 - přívod čerstvého vzduchu</t>
  </si>
  <si>
    <t>Zemní práce</t>
  </si>
  <si>
    <t>1A</t>
  </si>
  <si>
    <t>VĚTRÁNÍ ŠATEN 1 - odvod odpadního vzduchu</t>
  </si>
  <si>
    <t>2</t>
  </si>
  <si>
    <t>VĚTRÁNÍ ŠATEN 2 - přívod čerstvého vzduchu</t>
  </si>
  <si>
    <t>Základy a zvláštní zakládání</t>
  </si>
  <si>
    <t>2A</t>
  </si>
  <si>
    <t>VĚTRÁNÍ ŠATEN 2 - odvod odpadního vzduchu</t>
  </si>
  <si>
    <t>3</t>
  </si>
  <si>
    <t>Svislé a kompletní konstrukce</t>
  </si>
  <si>
    <t>VĚTRÁNÍ ŠATEN 3 - přívod čerstvého vzduchu</t>
  </si>
  <si>
    <t>3A</t>
  </si>
  <si>
    <t>VĚTRÁNÍ ŠATEN 3 - odvod odpadního vzduchu</t>
  </si>
  <si>
    <t>4</t>
  </si>
  <si>
    <t>VĚTRÁNÍ ŠATEN 4 - přívod čerstvého vzduchu</t>
  </si>
  <si>
    <t>Vodorovné konstrukce</t>
  </si>
  <si>
    <t>4A</t>
  </si>
  <si>
    <t>VĚTRÁNÍ ŠATEN 4 - odvod odpadního vzduchu</t>
  </si>
  <si>
    <t>5</t>
  </si>
  <si>
    <t>Komunikace</t>
  </si>
  <si>
    <t>VĚTRÁNÍ ŠATEN 5 - přívod čerstvého vzduchu</t>
  </si>
  <si>
    <t>5A</t>
  </si>
  <si>
    <t>VĚTRÁNÍ ŠATEN 5 - odvod odpadního vzduchu</t>
  </si>
  <si>
    <t>6</t>
  </si>
  <si>
    <t>Úpravy povrchu, podlahy</t>
  </si>
  <si>
    <t>VĚTRÁNÍ MÍST. 1.02a - odvod odpadního vzduchu</t>
  </si>
  <si>
    <t>8</t>
  </si>
  <si>
    <t>Trubní vedení</t>
  </si>
  <si>
    <t>VĚTRÁNÍ MÍST. 1.40, 1.41 - odvod odpadního vzduchu</t>
  </si>
  <si>
    <t>9</t>
  </si>
  <si>
    <t>Ostatní konstrukce, bourání</t>
  </si>
  <si>
    <t>94</t>
  </si>
  <si>
    <t>Lešení a stavební výtahy</t>
  </si>
  <si>
    <t>96</t>
  </si>
  <si>
    <t>Bourání konstrukcí</t>
  </si>
  <si>
    <t>998</t>
  </si>
  <si>
    <t>Přesun hmot</t>
  </si>
  <si>
    <t>E01</t>
  </si>
  <si>
    <t>E02</t>
  </si>
  <si>
    <t>E03</t>
  </si>
  <si>
    <t>VRN</t>
  </si>
  <si>
    <t>Vedlejší rozpočtové náklady</t>
  </si>
  <si>
    <t>VRN1</t>
  </si>
  <si>
    <t>Průzkumné, geodetické a projektové práce</t>
  </si>
  <si>
    <t>VRN3</t>
  </si>
  <si>
    <t>Zařízení staveniště</t>
  </si>
  <si>
    <t>VRN4</t>
  </si>
  <si>
    <t>Inženýrská činnost</t>
  </si>
  <si>
    <t>VRN7</t>
  </si>
  <si>
    <t>Provozní vlivy</t>
  </si>
  <si>
    <t>7</t>
  </si>
  <si>
    <t>VĚTRÁNÍ MÍST. 1.26 - odvod odpadního vzduchu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</si>
  <si>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</si>
  <si>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</si>
  <si>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</si>
  <si>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</si>
  <si>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</si>
  <si>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</si>
  <si>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</si>
  <si>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</si>
  <si>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</si>
  <si>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</si>
  <si>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</si>
  <si>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</si>
  <si>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</si>
  <si>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</si>
  <si>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</si>
  <si>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</si>
  <si>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</si>
  <si>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</si>
  <si>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</si>
  <si>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</si>
  <si>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</si>
  <si>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</si>
  <si>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</si>
  <si>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</si>
  <si>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</si>
  <si>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Konstrukce suché výstavby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</si>
  <si>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</si>
  <si>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</si>
  <si>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</si>
  <si>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</si>
  <si>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</si>
  <si>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</si>
  <si>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</si>
  <si>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</si>
  <si>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</si>
  <si>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</si>
  <si>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</si>
  <si>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</si>
  <si>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</si>
  <si>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</si>
  <si>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</si>
  <si>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</si>
  <si>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E04</t>
  </si>
  <si>
    <t>E05</t>
  </si>
  <si>
    <t>M22</t>
  </si>
  <si>
    <t>Montáž sdělovací a zabezp. techniky</t>
  </si>
  <si>
    <t>M46</t>
  </si>
  <si>
    <t>Zemní práce při montážích</t>
  </si>
  <si>
    <t>M65</t>
  </si>
  <si>
    <t>Elektroinstalace a veřejné osvětlení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</si>
  <si>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</si>
  <si>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</si>
  <si>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</si>
  <si>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</si>
  <si>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</si>
  <si>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</si>
  <si>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</si>
  <si>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</si>
  <si>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</si>
  <si>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</si>
  <si>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</si>
  <si>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</si>
  <si>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</si>
  <si>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</si>
  <si>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</si>
  <si>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</si>
  <si>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</si>
  <si>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</si>
  <si>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</si>
  <si>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</si>
  <si>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</si>
  <si>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</si>
  <si>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</si>
  <si>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</si>
  <si>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</si>
  <si>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</si>
  <si>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</si>
  <si>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</si>
  <si>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</si>
  <si>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</si>
  <si>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</si>
  <si>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</si>
  <si>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</si>
  <si>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012103000</t>
  </si>
  <si>
    <t>Geodetické práce před výstavbou - vytyčení stavby</t>
  </si>
  <si>
    <t>soubor</t>
  </si>
  <si>
    <t>Vlastní</t>
  </si>
  <si>
    <t>Indiv</t>
  </si>
  <si>
    <t>Práce</t>
  </si>
  <si>
    <t>POL1_1</t>
  </si>
  <si>
    <t>012103001</t>
  </si>
  <si>
    <t>Geodetické práce během výstavby</t>
  </si>
  <si>
    <t>012103002</t>
  </si>
  <si>
    <t>Geodetické zaměření skutečného provedení</t>
  </si>
  <si>
    <t>013002000</t>
  </si>
  <si>
    <t>Projektové práce - dokumentace skutečného provedení stavby</t>
  </si>
  <si>
    <t>032103000</t>
  </si>
  <si>
    <t>Náklady na zařízení a provoz staveniště</t>
  </si>
  <si>
    <t>034503000</t>
  </si>
  <si>
    <t>Informační tabule na staveništi a uvnitř budovy spojené s provozem</t>
  </si>
  <si>
    <t>043002000</t>
  </si>
  <si>
    <t>Zkoušky, revize a ostatní měření</t>
  </si>
  <si>
    <t>045203000</t>
  </si>
  <si>
    <t>Kompletační činnost a koordinační činnost</t>
  </si>
  <si>
    <t>071103000</t>
  </si>
  <si>
    <t>Provoz investora - koordinace prací za provozu</t>
  </si>
  <si>
    <t>SUM</t>
  </si>
  <si>
    <t>END</t>
  </si>
  <si>
    <t>113106231R00</t>
  </si>
  <si>
    <t>Rozebrání vozovek a ploch s jakoukoliv výplní spár _x000D_
 v jakékoliv ploše, ze zámkové dlažky, kladených do lože z kameniva</t>
  </si>
  <si>
    <t>m2</t>
  </si>
  <si>
    <t>822-1</t>
  </si>
  <si>
    <t>RTS 20/ I</t>
  </si>
  <si>
    <t>POL1_</t>
  </si>
  <si>
    <t>s přemístěním hmot na skládku na vzdálenost do 3 m nebo s naložením na dopravní prostředek</t>
  </si>
  <si>
    <t>SPI</t>
  </si>
  <si>
    <t>113107420R00</t>
  </si>
  <si>
    <t>Odstranění podkladů nebo krytů z kameniva těženého, v ploše jednotlivě nad 50 m2, tloušťka vrstvy 200 mm</t>
  </si>
  <si>
    <t>289902111R00</t>
  </si>
  <si>
    <t xml:space="preserve">Otlučení omítek nebo odsekání vrstev betonu otlučení nebo odsekání omítek, stěny,  </t>
  </si>
  <si>
    <t>800-2</t>
  </si>
  <si>
    <t>941955002R00</t>
  </si>
  <si>
    <t>Lešení lehké pracovní pomocné pomocné, o výšce lešeňové podlahy přes 1,2 do 1,9 m</t>
  </si>
  <si>
    <t>800-3</t>
  </si>
  <si>
    <t>961044111R00</t>
  </si>
  <si>
    <t>Bourání základů z betonu prostého</t>
  </si>
  <si>
    <t>m3</t>
  </si>
  <si>
    <t>801-3</t>
  </si>
  <si>
    <t>nebo vybourání otvorů průřezové plochy přes 4 m2 v základech,</t>
  </si>
  <si>
    <t>962031116R00</t>
  </si>
  <si>
    <t>Bourání příček z cihel pálených plných, tloušťky 140 mm</t>
  </si>
  <si>
    <t>nebo vybourání otvorů průřezové plochy přes 4 m2 v příčkách, včetně pomocného lešení o výšce podlahy do 1900 mm a pro zatížení do 1,5 kPa  (150 kg/m2),</t>
  </si>
  <si>
    <t>962032241R00</t>
  </si>
  <si>
    <t>Bourání zdiva nadzákladového z cihel pálených nebo vápenopískových, na maltu cementovou</t>
  </si>
  <si>
    <t>nebo vybourání otvorů průřezové plochy přes 4 m2 ve zdivu nadzákladovém, včetně pomocného lešení o výšce podlahy do 1900 mm a pro zatížení do 1,5 kPa  (150 kg/m2)</t>
  </si>
  <si>
    <t>962032641R00</t>
  </si>
  <si>
    <t>Bourání zdiva nadzákladového komínového z jakýchkoliv cihel pálených, šamotových nebo vápenopískových nad střechou, na maltu cementovou</t>
  </si>
  <si>
    <t>965042141RT3</t>
  </si>
  <si>
    <t>Bourání podkladů pod dlažby nebo litých celistvých dlažeb a mazanin  betonových nebo z litého asfaltu, tloušťky do 100 mm, plochy přes 4 m2</t>
  </si>
  <si>
    <t>968061112R00</t>
  </si>
  <si>
    <t>Vyvěšení nebo zavěšení dřevěných křídel oken, plochy do 1,5 m2</t>
  </si>
  <si>
    <t>kus</t>
  </si>
  <si>
    <t>oken, dveří a vrat, s uložením a opětovným zavěšením po provedení stavebních změn,</t>
  </si>
  <si>
    <t>968061113R00</t>
  </si>
  <si>
    <t>Vyvěšení nebo zavěšení dřevěných křídel oken, plochy přes 1,5 m2</t>
  </si>
  <si>
    <t>968061125R00</t>
  </si>
  <si>
    <t>Vyvěšení nebo zavěšení dřevěných křídel dveří, plochy do 2 m2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</si>
  <si>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</si>
  <si>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</si>
  <si>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968083021R00</t>
  </si>
  <si>
    <t>Vybourání plastových výplní otvorů plných dveří, do 2 m2</t>
  </si>
  <si>
    <t>962090R01</t>
  </si>
  <si>
    <t>Demontáž panelů stěn. sendvič.,tl. jádra do 100 mm</t>
  </si>
  <si>
    <t>Vybourání vnitřních montovaných příček tl. 100mm za azbestocementových desek při demontáži je bezpodmínečné postupovat podle bezpečnostních pravidel pro práci s nebezpečným odpadem</t>
  </si>
  <si>
    <t>POP</t>
  </si>
  <si>
    <t>962090R02</t>
  </si>
  <si>
    <t>Demontáž panelů stěn. sendvič.,tl. jádra nad 100mm</t>
  </si>
  <si>
    <t>Vybourání vnější montnované sendvičové steny tl. 200mm s pláštem z azbestocementových desek při demontáži je bezpodmínečné postupovat podle bezpečnostních pravidel pro práci s nebezpečným odpadem</t>
  </si>
  <si>
    <t>711140101R00</t>
  </si>
  <si>
    <t>Odstranění izolace proti vodě - pásy přitavením vodorovné, 1 vrstva</t>
  </si>
  <si>
    <t>800-711</t>
  </si>
  <si>
    <t>713102111R00</t>
  </si>
  <si>
    <t>Odstranění tepelné izolace z desek, lamel, rohoží, pásů a foukané izolace podlah, volně uložené, z desek z expandovaného polystyrenu, tloušťky do 100 mm</t>
  </si>
  <si>
    <t>800-713</t>
  </si>
  <si>
    <t>713105222R00</t>
  </si>
  <si>
    <t>Odstranění tepelné izolace z desek, lamel, rohoží, pásů a foukané izolace šikmých střech, připevněné drátem, přibitím, přeistřelením nebo na trny, z minerálních desek, lamel, rohoží a pásů, tloušťky od 100 mm do 200 mm</t>
  </si>
  <si>
    <t>762631802R00</t>
  </si>
  <si>
    <t>Demontáž vrat včetně kování plochy do 8 m2</t>
  </si>
  <si>
    <t>800-762</t>
  </si>
  <si>
    <t>762711810R00</t>
  </si>
  <si>
    <t>Demontáž prostorových vázaných konstrukcí z řeziva hraněného nebo polohraněného, průřezové plochy do 120 cm2</t>
  </si>
  <si>
    <t>m</t>
  </si>
  <si>
    <t>764311822R00</t>
  </si>
  <si>
    <t xml:space="preserve">Demontáž krytiny hladké střešní z tabulí 2 x 1 m, plochy přes 25 m, sklonu do 30° </t>
  </si>
  <si>
    <t>800-764</t>
  </si>
  <si>
    <t>767581802R00</t>
  </si>
  <si>
    <t>Demontáž podhledů lamel</t>
  </si>
  <si>
    <t>800-767</t>
  </si>
  <si>
    <t>767582800R00</t>
  </si>
  <si>
    <t>Demontáž podhledů roštů</t>
  </si>
  <si>
    <t>776511810R00</t>
  </si>
  <si>
    <t>Odstranění povlakových podlah z nášlapné plochy lepených, bez podložky, z ploch přes 20 m2</t>
  </si>
  <si>
    <t>800-775</t>
  </si>
  <si>
    <t>M65R01</t>
  </si>
  <si>
    <t>Demontáž elektroinstalace</t>
  </si>
  <si>
    <t>hod</t>
  </si>
  <si>
    <t>979990201R00</t>
  </si>
  <si>
    <t>Poplatek za skládku azbestocementové výrobky, skupina 17 06 05 z Katalogu odpadů</t>
  </si>
  <si>
    <t>t</t>
  </si>
  <si>
    <t>979990001</t>
  </si>
  <si>
    <t>Poplatek za skládku stavební suti</t>
  </si>
  <si>
    <t>POL1_9</t>
  </si>
  <si>
    <t>979081111R00</t>
  </si>
  <si>
    <t>Odvoz suti a vybouraných hmot na skládku do 1 km</t>
  </si>
  <si>
    <t>Přesun suti</t>
  </si>
  <si>
    <t>POL8_</t>
  </si>
  <si>
    <t>979081121R00</t>
  </si>
  <si>
    <t>Odvoz suti a vybouraných hmot na skládku příplatek za každý další 1 km</t>
  </si>
  <si>
    <t>131201111R00</t>
  </si>
  <si>
    <t>Hloubení nezapažených jam a zářezů do 100 m3, v hornině 3, hloubení strojně</t>
  </si>
  <si>
    <t>800-1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</si>
  <si>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</si>
  <si>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131201119R00</t>
  </si>
  <si>
    <t xml:space="preserve">Hloubení nezapažených jam a zářezů příplatek za lepivost, v hornině 3,  </t>
  </si>
  <si>
    <t>132201101</t>
  </si>
  <si>
    <t>Hloubení rýh š do 600 mm v hornině tř. 3 objemu do 100 m3</t>
  </si>
  <si>
    <t>132201119R00</t>
  </si>
  <si>
    <t xml:space="preserve">Hloubení rýh šířky do 60 cm příplatek za lepivost, v hornině 3,  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</si>
  <si>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</si>
  <si>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162601102R00</t>
  </si>
  <si>
    <t>Vodorovné přemístění výkopku z horniny 1 až 4, na vzdálenost přes 4 000  do 5 000 m</t>
  </si>
  <si>
    <t>po suchu, bez naložení výkopku, avšak se složením bez rozhrnutí, zpáteční cesta vozidla.</t>
  </si>
  <si>
    <t>167101101R00</t>
  </si>
  <si>
    <t>Nakládání, skládání, překládání neulehlého výkopku nakládání výkopku_x000D_
 do 100 m3, z horniny 1 až 4</t>
  </si>
  <si>
    <t>171201201R00</t>
  </si>
  <si>
    <t>Uložení sypaniny na dočasnou skládku tak, že na 1 m2 plochy připadá přes 2 m3 výkopku nebo ornice</t>
  </si>
  <si>
    <t>199000005R00</t>
  </si>
  <si>
    <t>Poplatky za skládku zeminy 1- 4, skupina 17 05 04 z Katalogu odpadů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</si>
  <si>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</si>
  <si>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</si>
  <si>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</si>
  <si>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583312000</t>
  </si>
  <si>
    <t>písek kopaný (Bratčice) netříděný zásypový materiál</t>
  </si>
  <si>
    <t>Specifikace</t>
  </si>
  <si>
    <t>POL3_0</t>
  </si>
  <si>
    <t>271531113R00</t>
  </si>
  <si>
    <t>Polštáře zhutněné pod základy kamenivo hrubé, drcené, frakce 16 - 32 mm</t>
  </si>
  <si>
    <t>274321321R00</t>
  </si>
  <si>
    <t>Beton základových pasů železový třídy C 20/25</t>
  </si>
  <si>
    <t>801-1</t>
  </si>
  <si>
    <t>včetně dodávky a uložení betonu, bez výztuže</t>
  </si>
  <si>
    <t>273321321R00</t>
  </si>
  <si>
    <t>Beton základových desek železový třídy C 20/25</t>
  </si>
  <si>
    <t>bez dodávky a uložení výztuže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</si>
  <si>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</si>
  <si>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</si>
  <si>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</si>
  <si>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273351216R00</t>
  </si>
  <si>
    <t>Bednění stěn základových desek odstranění</t>
  </si>
  <si>
    <t>273362021R00</t>
  </si>
  <si>
    <t>Výztuž základových desek ze svařovaných sítí ze svařovaných sítí</t>
  </si>
  <si>
    <t>včetně distančních prvků</t>
  </si>
  <si>
    <t>274361821R00</t>
  </si>
  <si>
    <t>Výztuž základových pasů z betonářské oceli 10 505 (R)</t>
  </si>
  <si>
    <t>274272130RT3</t>
  </si>
  <si>
    <t>Zdivo základové z bednicích tvárnic tloušťky 250 mm, výplň betonem C 16/20</t>
  </si>
  <si>
    <t>s výplní betonem, bez výztuže,</t>
  </si>
  <si>
    <t>274272140RT3</t>
  </si>
  <si>
    <t>Zdivo základové z bednicích tvárnic tloušťky 300 mm, výplň betonem C 16/20</t>
  </si>
  <si>
    <t>279361821R00</t>
  </si>
  <si>
    <t>Výztuž základových zdí z betonářské oceli 10 505(R)</t>
  </si>
  <si>
    <t>275351215</t>
  </si>
  <si>
    <t>Zřízení bednění prostupů základovými pasy 300/300mm</t>
  </si>
  <si>
    <t>ks</t>
  </si>
  <si>
    <t>310201111R00</t>
  </si>
  <si>
    <t>Příplatek za zaoblení zdiva o vnitřním poloměru půdorysu do 5 m</t>
  </si>
  <si>
    <t>příplatek za zaoblení zdiva o vnitřním poloměru půdorysu do 15 m</t>
  </si>
  <si>
    <t>311238143R00</t>
  </si>
  <si>
    <t xml:space="preserve">Zdivo nosné z cihel a tvarovek pálených tloušťky 240 mm,  , charakteristická pevnost v tlaku fk = 3,91 MPa, součinitel prostupu tepla U = 0,90 W/m2.K , hodnota pro zdivo bez omítky při vlhkosti 0,5%,  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</si>
  <si>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</si>
  <si>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</si>
  <si>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>317168111R00</t>
  </si>
  <si>
    <t>Překlady keramické montáž a dodávka nenosné, délky 1000 mm, šířky 115 mm, výšky 71 mm</t>
  </si>
  <si>
    <t>317168122R00</t>
  </si>
  <si>
    <t>Překlady keramické montáž a dodávka nenosné, délky 1250 mm, šířky 145 mm, výšky 71 mm</t>
  </si>
  <si>
    <t>317168132R00</t>
  </si>
  <si>
    <t>Překlady keramické montáž a dodávka nosné, délky 1500 mm, šířky 70 mm, výšky 238 mm</t>
  </si>
  <si>
    <t>317168134R00</t>
  </si>
  <si>
    <t>Překlady keramické montáž a dodávka nosné, délky 2000 mm, šířky 70 mm, výšky 238 mm</t>
  </si>
  <si>
    <t>317168136R00</t>
  </si>
  <si>
    <t>Překlady keramické montáž a dodávka nosné, délky 2500 mm, šířky 70 mm, výšky 238 mm</t>
  </si>
  <si>
    <t>317168137R00</t>
  </si>
  <si>
    <t>Překlady keramické montáž a dodávka nosné, délky 2750 mm, šířky 70 mm, výšky 238 mm</t>
  </si>
  <si>
    <t>317168140R00</t>
  </si>
  <si>
    <t>Překlady keramické montáž a dodávka nosné, délky 3500 mm, šířky 70 mm, výšky 238 mm</t>
  </si>
  <si>
    <t>317998113R00</t>
  </si>
  <si>
    <t>Překlady keramické izolace vkládaná mezi překlady tloušťky 80 mm</t>
  </si>
  <si>
    <t>317321411R00</t>
  </si>
  <si>
    <t>Beton překladů železový třídy C 25/30</t>
  </si>
  <si>
    <t>317351101R00</t>
  </si>
  <si>
    <t>Bednění překladů, říms a klenbových pásů válcových, včetně podpěrné konstrukce do výšky 4 m_x000D_
 zřízení</t>
  </si>
  <si>
    <t>317351102R00</t>
  </si>
  <si>
    <t>Bednění překladů, říms a klenbových pásů válcových, včetně podpěrné konstrukce do výšky 4 m_x000D_
 odstranění</t>
  </si>
  <si>
    <t>317361821R00</t>
  </si>
  <si>
    <t>Výztuž překladů, říms a klenbových pásů z betonářské oceli 10 505(R)</t>
  </si>
  <si>
    <t>342248112R00</t>
  </si>
  <si>
    <t>Příčky z tvárnic pálených Příčky z tvárnic pálených tloušťky 115 mm, z děrovaných příčkovek, P 10, na maltu MVC 5</t>
  </si>
  <si>
    <t>jednoduché nebo příčky zděné do svislé dřevěné, cihelné, betonové nebo ocelové konstrukce na jakoukoliv maltu vápenocementovou (MVC) nebo cementovou (MC),</t>
  </si>
  <si>
    <t>342248144R00</t>
  </si>
  <si>
    <t>Příčky z tvárnic pálených Příčky z tvárnic pálených tloušťky 140 mm, z děrovaných příčkovek, P 10, zděných na tenkovrstvou maltu</t>
  </si>
  <si>
    <t>342948111R00</t>
  </si>
  <si>
    <t>Kotvení příček ke konstrukci kotvami na hmoždinky</t>
  </si>
  <si>
    <t>Včetně dodávky kotev a spojovacího materiálu.</t>
  </si>
  <si>
    <t>317168131R00</t>
  </si>
  <si>
    <t>Překlady keramické montáž a dodávka nosné, délky 1250 mm, šířky 70 mm, výšky 238 mm</t>
  </si>
  <si>
    <t>411168247R00</t>
  </si>
  <si>
    <t xml:space="preserve">Stropy z nosníků a keramických vložek, nadbetonávka osová vzdálenost nosníků 625 mm, délka nosníku od 7,25 do 8,25 m, tloušťka stropu 250 mm,  </t>
  </si>
  <si>
    <t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t>
  </si>
  <si>
    <t>411351101R00</t>
  </si>
  <si>
    <t>Bednění stropů deskových, balkonových nebo plošných konzol plné, rovné, popř. s náběhy systémové, včetně podepření, tloušťka stropu 120 mm, - zřízení</t>
  </si>
  <si>
    <t>s pomocným lešením</t>
  </si>
  <si>
    <t>411351102R00</t>
  </si>
  <si>
    <t>Bednění stropů deskových, balkonových nebo plošných konzol plné, rovné, popř. s náběhy  , - odstranění</t>
  </si>
  <si>
    <t>411354173R00</t>
  </si>
  <si>
    <t>Podpěrná konstrukce bednění stropů přes 5 do 12 kPa, - zřízení</t>
  </si>
  <si>
    <t>výšky do 4 m se zesílením dna bednění podle hodnoty zatížení betonovou směsí a výztuží. Bez pomocného lešení.</t>
  </si>
  <si>
    <t>411354176R00</t>
  </si>
  <si>
    <t>Podpěrná konstrukce bednění stropů přes 12 do 20 kPa, - odstranění</t>
  </si>
  <si>
    <t>411362021R00</t>
  </si>
  <si>
    <t>Výztuž stropů ze svařovaných sítí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</si>
  <si>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</si>
  <si>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417321414R00</t>
  </si>
  <si>
    <t>Železobeton ztužujících pásů a věnců třídy C 25/30</t>
  </si>
  <si>
    <t>417351115R00</t>
  </si>
  <si>
    <t>Bednění bočnic ztužujících pásů a věnců včetně vzpěr zřízení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</si>
  <si>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</si>
  <si>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</si>
  <si>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</si>
  <si>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</si>
  <si>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</si>
  <si>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431351121R00</t>
  </si>
  <si>
    <t>Bednění podest a podstupňových desek přímočarých zřízení</t>
  </si>
  <si>
    <t>včetně podpěrné konstrukce o výšce do 4 m</t>
  </si>
  <si>
    <t>431351122R00</t>
  </si>
  <si>
    <t>Bednění podest a podstupňových desek přímočarých odstranění</t>
  </si>
  <si>
    <t>434351141R00</t>
  </si>
  <si>
    <t>Bednění stupňů betonovaných na podstupňové desce nebo na terénu přímočarých zřízení</t>
  </si>
  <si>
    <t>434351142R00</t>
  </si>
  <si>
    <t>Bednění stupňů betonovaných na podstupňové desce nebo na terénu přímočarých odstranění</t>
  </si>
  <si>
    <t>430361821R00</t>
  </si>
  <si>
    <t>Výztuž schodišťových konstrukcí  (stupňů, schodnic, ramen, podest s nosníky) z betonářské oceli 10505</t>
  </si>
  <si>
    <t>430362021R00</t>
  </si>
  <si>
    <t>Výztuž schodišťových konstrukcí  (stupňů, schodnic, ramen, podest s nosníky) ze svařovaných sítí</t>
  </si>
  <si>
    <t>430321314R00</t>
  </si>
  <si>
    <t>Beton schodišťových konstrukcí (stupňů, schodnic, ramen, podest s nosníky) železový třídy C 20/25</t>
  </si>
  <si>
    <t>564801112RT2</t>
  </si>
  <si>
    <t>Podklad ze štěrkodrti s rozprostřením a zhutněním frakce 0-32 mm, tloušťka po zhutnění 40 mm</t>
  </si>
  <si>
    <t>564521111</t>
  </si>
  <si>
    <t>Zřízení podsypu nebo podkladu z kameniva fr. 4 - 8 mm</t>
  </si>
  <si>
    <t>564751111R00</t>
  </si>
  <si>
    <t>Podklad nebo kryt z kameniva hrubého drceného tloušťka po zhutnění 150 mm</t>
  </si>
  <si>
    <t>velikost 32 - 63 mm s rozprostřením a zhutněním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</si>
  <si>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</si>
  <si>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</si>
  <si>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</si>
  <si>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59245030R</t>
  </si>
  <si>
    <t>dlažba betonová zámková, dvouvrstvá; kost; šedá; l = 200 mm; š = 165 mm; tl. 80,0 mm</t>
  </si>
  <si>
    <t>SPCM</t>
  </si>
  <si>
    <t>639571215R00</t>
  </si>
  <si>
    <t>Kačírek pro okapový chodník tl. 150 mm</t>
  </si>
  <si>
    <t>637311122</t>
  </si>
  <si>
    <t>Okapový chodník z betonových chodníkových obrubníků stojatých lože beton</t>
  </si>
  <si>
    <t>601023193R00</t>
  </si>
  <si>
    <t xml:space="preserve">Omítka stropů a podhledů z hotových směsí adhézní nátěr, umělopryskyřičná disperze, interiérová,  ,  </t>
  </si>
  <si>
    <t>po jednotlivých vrstvách</t>
  </si>
  <si>
    <t>602023193R00</t>
  </si>
  <si>
    <t xml:space="preserve">Omítka stěn z hotových směsí adhézní nátěr, umělopryskyřičná disperze, vnitřní,  ,  </t>
  </si>
  <si>
    <t>621211001</t>
  </si>
  <si>
    <t>Montáž kontaktního zateplení vnějších stěn z polystyrénových desek tl do 40 mm</t>
  </si>
  <si>
    <t>283759310</t>
  </si>
  <si>
    <t>deska fasádní polystyrénová EPS 70 F 1000 x 500 x 30 mm</t>
  </si>
  <si>
    <t>621211021</t>
  </si>
  <si>
    <t>Montáž kontaktního zateplení vnějších stěn z polystyrénových desek tl do 120 mm</t>
  </si>
  <si>
    <t>283759390</t>
  </si>
  <si>
    <t>deska fasádní polystyrénová EPS 70 F 1000 x 500 x 120 mm</t>
  </si>
  <si>
    <t>283763729</t>
  </si>
  <si>
    <t>deska z extrudovaného polystyrénu URSA XPS III - (S,G,NF,) - 1250 x 600 x 100 mm</t>
  </si>
  <si>
    <t>622252002</t>
  </si>
  <si>
    <t>Montáž ostatních lišt kontaktního zateplení pro vnější i vnitřní prostředí</t>
  </si>
  <si>
    <t>590514780</t>
  </si>
  <si>
    <t>lišta profil ochranný rohový PVC délka 2,5 m</t>
  </si>
  <si>
    <t>590515000</t>
  </si>
  <si>
    <t>profil dilatační stěnový , dl. 2,5 m</t>
  </si>
  <si>
    <t>590514750</t>
  </si>
  <si>
    <t>profil okenní začišťovací, zalamovací</t>
  </si>
  <si>
    <t>621531011</t>
  </si>
  <si>
    <t>Tenkovrstvá silikonová zrnitá omítka tl. 1,5 mm vnějších podhledů</t>
  </si>
  <si>
    <t>622531011</t>
  </si>
  <si>
    <t>Tenkovrstvá silikonová zrnitá omítka tl. 1,5 mm vnějších stěn</t>
  </si>
  <si>
    <t>622511011</t>
  </si>
  <si>
    <t>Tenkovrstvá zrnitá omítka soklová tl. 1,5 mm vnějších stěn</t>
  </si>
  <si>
    <t>629991011</t>
  </si>
  <si>
    <t>Zakrytí výplní otvorů a svislých ploch fólií přilepenou lepící páskou</t>
  </si>
  <si>
    <t>629999011</t>
  </si>
  <si>
    <t>Příplatek k úpravám povrchů za provádění styku dvou barev nebo struktur na fasádě</t>
  </si>
  <si>
    <t>621211041</t>
  </si>
  <si>
    <t>Montáž kontaktního zateplení vnějších podhledů z polystyrénových desek tl do 200 mm</t>
  </si>
  <si>
    <t>283759540</t>
  </si>
  <si>
    <t>deska fasádní polystyrénová EPS 70 F 1000 x 500 x 200 mm</t>
  </si>
  <si>
    <t>612121101</t>
  </si>
  <si>
    <t>Zatření a zaomítání spar po rozvodech iný. sítí</t>
  </si>
  <si>
    <t>612131106</t>
  </si>
  <si>
    <t>Hloubková penetrace stěn vnitřní</t>
  </si>
  <si>
    <t>611142001</t>
  </si>
  <si>
    <t>Potažení vnitřních stropů sklovláknitým pletivem vtlačeným do tenkovrstvé hmoty</t>
  </si>
  <si>
    <t>612142001</t>
  </si>
  <si>
    <t>Potažení vnitřních stěn sklovláknitým pletivem vtlačeným do tenkovrstvé hmoty</t>
  </si>
  <si>
    <t>611311131</t>
  </si>
  <si>
    <t>Potažení vnitřních rovných stropů vápenným štukem tloušťky do 3 mm</t>
  </si>
  <si>
    <t>612311131</t>
  </si>
  <si>
    <t>Potažení vnitřních stěn vápenným štukem tloušťky do 3 mm</t>
  </si>
  <si>
    <t>619991001</t>
  </si>
  <si>
    <t>Zakrytí fólií přilepenou lepící páskou</t>
  </si>
  <si>
    <t>632441215</t>
  </si>
  <si>
    <t>Potěr anhydritový samonivelační tl do 50 mm C20 litý</t>
  </si>
  <si>
    <t>632481213</t>
  </si>
  <si>
    <t>Separační vrstva z PE fólie</t>
  </si>
  <si>
    <t>634112113</t>
  </si>
  <si>
    <t>Obvodová dilatace podlahovým páskem v 80 mm mezi stěnou a samonivelačním potěrem</t>
  </si>
  <si>
    <t>977311113</t>
  </si>
  <si>
    <t>Řezání stávajících betonových mazanin nevyztužených hl do 150 mm</t>
  </si>
  <si>
    <t>974042567R00</t>
  </si>
  <si>
    <t>Vysekání rýh v podlaze betonové do hloubky 150 mm, šířky do 300 mm</t>
  </si>
  <si>
    <t>nebo dlažbě s betonovým podkladem</t>
  </si>
  <si>
    <t>935932411</t>
  </si>
  <si>
    <t>Odvodňovací plastový žlab pro zatížení D 250 venkovní š 150 mm s roštem mřížkovým - FaserFix 150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</si>
  <si>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</si>
  <si>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</si>
  <si>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941941031R00</t>
  </si>
  <si>
    <t>Montáž lešení lehkého pracovního řadového s podlahami šířky od 0,80 do 1,00 m, výšky do 10 m</t>
  </si>
  <si>
    <t>včetně kotvení</t>
  </si>
  <si>
    <t>941941191R00</t>
  </si>
  <si>
    <t>Montáž lešení lehkého pracovního řadového s podlahami příplatek za každý další i započatý měsíc použití lešení_x000D_
 šířky šířky od 0,80 do 1,00 m a výšky do 10 m</t>
  </si>
  <si>
    <t>941941831R00</t>
  </si>
  <si>
    <t>Demontáž lešení lehkého řadového s podlahami šířky od 0,8 do 1 m, výšky do 10 m</t>
  </si>
  <si>
    <t>998011001R00</t>
  </si>
  <si>
    <t>Přesun hmot pro budovy s nosnou konstrukcí zděnou výšky do 6 m</t>
  </si>
  <si>
    <t>přesun hmot pro budovy občanské výstavby (JKSO 801), budovy pro bydlení (JKSO 803) budovy pro výrobu a služby (JKSO 812) s nosnou svislou konstrukcí zděnou z cihel nebo tvárnic nebo kovovou</t>
  </si>
  <si>
    <t>032503000</t>
  </si>
  <si>
    <t>Skládky na staveništi - včetně odvozu a uložení suti</t>
  </si>
  <si>
    <t>449324100</t>
  </si>
  <si>
    <t>přístroj hasicí ruční PHP 21A - 6 kg, vč. montáže a revize</t>
  </si>
  <si>
    <t>091104000</t>
  </si>
  <si>
    <t>Stroje a zařízení nevyžadující montáž - čerpadlo betonu</t>
  </si>
  <si>
    <t>hod.</t>
  </si>
  <si>
    <t>711111002R00</t>
  </si>
  <si>
    <t>Provedení izolace proti zemní vlhkosti natěradly za studena na ploše vodorovné nátěrem asfaltovým lakem, 1 x nátěr, materiál ve specifikaci</t>
  </si>
  <si>
    <t>POL1_7</t>
  </si>
  <si>
    <t>11163110R</t>
  </si>
  <si>
    <t>lak asfaltový penetrační; bod hoření nad 40 °C; skupenství při 20°C  kapalné; hustota při 15°C 890 až 910 kg/m3; nerozpustný ve vodě; hořlavý; zpracování za studena; černý</t>
  </si>
  <si>
    <t>711141559R00</t>
  </si>
  <si>
    <t xml:space="preserve">Provedení izolace proti zemní vlhkosti pásy přitavením vodorovná, 1 vrstva, bez dodávky izolačních pásů,  </t>
  </si>
  <si>
    <t>628321340</t>
  </si>
  <si>
    <t>pás těžký asfaltovaný</t>
  </si>
  <si>
    <t>711212002RT3</t>
  </si>
  <si>
    <t>Izolace proti vodě stěrka hydroizolační  proti vlhkosti</t>
  </si>
  <si>
    <t>998711101R00</t>
  </si>
  <si>
    <t>Přesun hmot pro izolace proti vodě svisle do 6 m</t>
  </si>
  <si>
    <t>50 m vodorovně měřeno od těžiště půdorysné plochy skládky do těžiště půdorysné plochy objektu</t>
  </si>
  <si>
    <t>712311111R00</t>
  </si>
  <si>
    <t>Povlakové krytiny střech do 10° za studena nátěrem 1 x, asfaltovou suspenzí, bez dodávky materiálu</t>
  </si>
  <si>
    <t>712341559R00</t>
  </si>
  <si>
    <t>Povlakové krytiny střech do 10° pásy přitavením v celé ploše, 1 vrstva, bez dodávky pásu</t>
  </si>
  <si>
    <t>R-položka</t>
  </si>
  <si>
    <t>POL12_0</t>
  </si>
  <si>
    <t>28322103.AR</t>
  </si>
  <si>
    <t>fólie izolační střešní hydroizolační; tloušťka 1,50 mm; plošná hmotnost 1 900 g/m2; PVC-P, výztužná mřížka</t>
  </si>
  <si>
    <t>712363312</t>
  </si>
  <si>
    <t>Povlakové krytiny střech do 10° fóliové plechy VIPLANYL délky 2 m koutová lišta vnitřní rš 100 mm</t>
  </si>
  <si>
    <t>712363313</t>
  </si>
  <si>
    <t>Povlakové krytiny střech do 10° fóliové plechy VIPLANYL délky 2 m koutová lišta vnější rš 100 mm</t>
  </si>
  <si>
    <t>712391171RT1</t>
  </si>
  <si>
    <t>Textílie na střechách do 10° podkladní, položení - bez dodávky textílie</t>
  </si>
  <si>
    <t>69366074R</t>
  </si>
  <si>
    <t>geotextilie PP; funkce drenážní, separační, výztužná, filtrační; plošná hmotnost 200 g/m2; tl. při 2 kPa 2,80 mm</t>
  </si>
  <si>
    <t>712771601</t>
  </si>
  <si>
    <t>998712101R00</t>
  </si>
  <si>
    <t>Přesun hmot pro povlakové krytiny v objektech výšky do 6 m</t>
  </si>
  <si>
    <t>50 m vodorovně</t>
  </si>
  <si>
    <t>713131151</t>
  </si>
  <si>
    <t>Montáž izolace tepelné stěn a základů volně vloženými rohožemi, pásy, dílci, deskami 1 vrstva</t>
  </si>
  <si>
    <t>283763610</t>
  </si>
  <si>
    <t>deska z extrudovaného polystyrénu XPS  - 1250 x 600 x 30 mm</t>
  </si>
  <si>
    <t>713131141</t>
  </si>
  <si>
    <t>Montáž izolace tepelné stěn a základů lepením celoplošně rohoží, pásů, dílců, desek, základy pod, terénem a soklové zdivo</t>
  </si>
  <si>
    <t>283763720</t>
  </si>
  <si>
    <t>deska z extrudovaného polystyrénu  XPS  1250 x 600 x 100 mm</t>
  </si>
  <si>
    <t>713141151R00</t>
  </si>
  <si>
    <t>Montáž tepelné izolace plochých střech kladená na sucho, jednovrstvá</t>
  </si>
  <si>
    <t>283759120</t>
  </si>
  <si>
    <t>deska z pěnového polystyrenu EPS 150 S</t>
  </si>
  <si>
    <t>713131154</t>
  </si>
  <si>
    <t>Montáž izolace tepelné stěn a základů volně vloženými rohožemi, pásy, dílci, deskami 1 vrstva s, kotvením - strop po obvodu</t>
  </si>
  <si>
    <t>283723060</t>
  </si>
  <si>
    <t>deska z pěnového polystyrenu EPS 100 S 1000 x 500 x 60 mm</t>
  </si>
  <si>
    <t>713121121R00</t>
  </si>
  <si>
    <t>Montáž tepelné izolace podlah  dvouvrstvá, bez dodávky materiálu</t>
  </si>
  <si>
    <t>283759090</t>
  </si>
  <si>
    <t>deska z pěnového polystyrenu EPS 150 S 1000 x 500 x 50 mm</t>
  </si>
  <si>
    <t>283759140</t>
  </si>
  <si>
    <t>deska z pěnového polystyrenu EPS 150 S 1000 x 500 x 100 mm</t>
  </si>
  <si>
    <t>998713101R00</t>
  </si>
  <si>
    <t>Přesun hmot pro izolace tepelné v objektech výšky do 6 m</t>
  </si>
  <si>
    <t>762341036</t>
  </si>
  <si>
    <t>Bednění střech rovných z desek OSB tl 22 mm na sraz šroubovaných na atikové zdivo</t>
  </si>
  <si>
    <t>998762102R00</t>
  </si>
  <si>
    <t>Přesun hmot pro konstrukce tesařské v objektech výšky do 12 m</t>
  </si>
  <si>
    <t>763114123</t>
  </si>
  <si>
    <t>SDK opláštění trubního vedení VZT - protipožární SDK tl. 15 mm,ocelový rošt</t>
  </si>
  <si>
    <t>998763301</t>
  </si>
  <si>
    <t>Přesun hmot tonážní pro sádrokartonové konstrukce v objektech v do 6 m</t>
  </si>
  <si>
    <t>764817175R00</t>
  </si>
  <si>
    <t xml:space="preserve">Oplechování  zdí (atik), z lakovaného pozinkovaného plechu, rš 750 mm, dodávka a montáž </t>
  </si>
  <si>
    <t>včetně zhotovení rohů, spojů a dilatací</t>
  </si>
  <si>
    <t>764518623</t>
  </si>
  <si>
    <t>Svody kruhové včetně objímek, kolen, odskoků z Pz s povrchovou úpravou průměru 120 mm</t>
  </si>
  <si>
    <t>764315603</t>
  </si>
  <si>
    <t>D+M kotlíku DN 120</t>
  </si>
  <si>
    <t>764314656</t>
  </si>
  <si>
    <t>Prostupy střešním pláštěm</t>
  </si>
  <si>
    <t>998764101R00</t>
  </si>
  <si>
    <t>Přesun hmot pro konstrukce klempířské v objektech výšky do 6 m</t>
  </si>
  <si>
    <t>766622111P/1</t>
  </si>
  <si>
    <t>Montáž a dodávka plastových oken 1,375/3,0 m, Prvek ozn. - P/1, specifikace dle PD, výkres č. B-209</t>
  </si>
  <si>
    <t>766622112P/2</t>
  </si>
  <si>
    <t>Montáž  a dodávka plastových oken 1,375/2,0m, Prvek ozn. - P/2, specifikace dle PD, výkres č. B-209</t>
  </si>
  <si>
    <t>766622114P/3</t>
  </si>
  <si>
    <t>Montáž a dodávka plastových oken 1,0/0,75 m, Prvek ozn. - P/3, specifikace dle PD, výkres č. B-209</t>
  </si>
  <si>
    <t>766622113P/4</t>
  </si>
  <si>
    <t>Montáž a dodávka plastových oken 1,375/1,0 m, Prvek ozn. - P/4, specifikace dle PD, výkres č. B-209</t>
  </si>
  <si>
    <t>766622115P/5</t>
  </si>
  <si>
    <t>Montáž a dodávka plastových oken 1,0/0,75 m, Prvek ozn. - P/5, specifikace dle PD, výkres č. B-209</t>
  </si>
  <si>
    <t>766641132Z/1</t>
  </si>
  <si>
    <t>Montáž a dodávka vstupních dveří 190/228 cm, Prvek ozn. - Z/1, specifikace dle PD, výrkes č. B-210</t>
  </si>
  <si>
    <t>766641133Z/2</t>
  </si>
  <si>
    <t>Montáž a dodávka vstupních dveří 190/228 cm, Prvek ozn. - Z/2, specifikace dle PD, výrkes č. B-210</t>
  </si>
  <si>
    <t>766641134Z/3</t>
  </si>
  <si>
    <t>Montáž a dodávka vstupních dveří 100/228 cm, Prvek ozn. - Z/3, specifikace dle PD, výrkes č. B-210</t>
  </si>
  <si>
    <t>766641331Z/4</t>
  </si>
  <si>
    <t>Montáž a dodávka vstupních dveří 100/228 cm, Prvek ozn. - Z/4, specifikace dle PD, výkres č. B-210</t>
  </si>
  <si>
    <t>766641161T/1</t>
  </si>
  <si>
    <t>Montáž a dodávka vnitřních dveří 700/1970, Prvek ozn. - T/1, specifikace dle PD, výkres č. B-211</t>
  </si>
  <si>
    <t>766641161T/2</t>
  </si>
  <si>
    <t>Montáž a dodávka vnitřních dveří 700/1970, Prvek ozn. - T/2, specifikace dle PD, výkres č. B-211</t>
  </si>
  <si>
    <t>766641161T/3</t>
  </si>
  <si>
    <t>Montáž a dodávka vnitřních dveří 800/1970, Prvek ozn. - T/3, specifikace dle PD, výkres č. B-211</t>
  </si>
  <si>
    <t>766641161T/4</t>
  </si>
  <si>
    <t>Montáž a dodávka vnitřních dveří 800/1970, Prvek ozn. - T/4, specifikace dle PD, výkres č. B-211</t>
  </si>
  <si>
    <t>766641161T/5</t>
  </si>
  <si>
    <t>Montáž a dodávka vnitřních dveří 800/1970, Prvek ozn. - T/5, specifikace dle PD, výkres č. B-211</t>
  </si>
  <si>
    <t>998766101R00</t>
  </si>
  <si>
    <t>Přesun hmot pro konstrukce truhlářské v objektech výšky do 6 m</t>
  </si>
  <si>
    <t>800-766</t>
  </si>
  <si>
    <t>766621711</t>
  </si>
  <si>
    <t>Montáž oken - dodávka a montáž vnitřních parapetů DTD plus fólie, Prvek ozn. - T/6, specifikace dle pD, výkres č. B-211</t>
  </si>
  <si>
    <t>766621713</t>
  </si>
  <si>
    <t>Montáž oken - dodávka a montáž vnějších parapetů ALU</t>
  </si>
  <si>
    <t>771275511R00</t>
  </si>
  <si>
    <t>Montáž obkladů schodišť z dlaždic keramických a ze schodovek na stupnice,  , kladených do tmele, C2TS1</t>
  </si>
  <si>
    <t>800-771</t>
  </si>
  <si>
    <t>771275521R00</t>
  </si>
  <si>
    <t>Montáž obkladů schodišť z dlaždic keramických z dlaždic na podstupnice,  , kladených do tmele, C2TS1</t>
  </si>
  <si>
    <t>771475014R00</t>
  </si>
  <si>
    <t>Montáž soklíků z dlaždic keramických výšky 100 mm, soklíků vodorovných, kladených do flexibilního tmele</t>
  </si>
  <si>
    <t>771575109R00</t>
  </si>
  <si>
    <t>Montáž podlah z dlaždic keramických 300 x 300 mm, režných nebo glazovaných, hladkých, kladených do flexibilního tmele</t>
  </si>
  <si>
    <t>597612900</t>
  </si>
  <si>
    <t>dlaždice keramické RAKO - podlahy</t>
  </si>
  <si>
    <t>771101210R00</t>
  </si>
  <si>
    <t>Příprava podkladu pod dlažby penetrace podkladu pod dlažby</t>
  </si>
  <si>
    <t>771591185</t>
  </si>
  <si>
    <t>Podlahy řezání keramických dlaždic rovné</t>
  </si>
  <si>
    <t>632415104RT2</t>
  </si>
  <si>
    <t>Potěr ze suchých směsí cementový samonivelační vyrovnávací, tloušťky 4 mm, včetně penetrace</t>
  </si>
  <si>
    <t>s rozprostřením a uhlazením</t>
  </si>
  <si>
    <t>998771101R00</t>
  </si>
  <si>
    <t>Přesun hmot pro podlahy z dlaždic v objektech výšky do 6 m</t>
  </si>
  <si>
    <t>781475114R00</t>
  </si>
  <si>
    <t>Montáž obkladů vnitřních z dlaždic keramických kladených do tmele 200 x 200 mm,  , kladených do flexibilního tmele</t>
  </si>
  <si>
    <t>597610000</t>
  </si>
  <si>
    <t>obkládačky keramické RAKO</t>
  </si>
  <si>
    <t>998781101R00</t>
  </si>
  <si>
    <t>Přesun hmot pro obklady keramické v objektech výšky do 6 m</t>
  </si>
  <si>
    <t>783122711RT2</t>
  </si>
  <si>
    <t>Nátěry ocelových konstrukcí syntetické A - ocelová konstrukce těžká, základní</t>
  </si>
  <si>
    <t>800-783</t>
  </si>
  <si>
    <t>na vzduchu schnoucí</t>
  </si>
  <si>
    <t>783315101</t>
  </si>
  <si>
    <t>Mezinátěr jednonásobný syntetický standardní zámečnických konstrukcí</t>
  </si>
  <si>
    <t>783122510R00</t>
  </si>
  <si>
    <t>Nátěry ocelových konstrukcí syntetické A - ocelová konstrukce těžká, dvojnásobné + 1x email</t>
  </si>
  <si>
    <t>784181201R00</t>
  </si>
  <si>
    <t>Příprava povrchu Penetrace (napouštění) podkladu silikát, jednonásobná</t>
  </si>
  <si>
    <t>800-784</t>
  </si>
  <si>
    <t>784185112R00</t>
  </si>
  <si>
    <t>Malby z malířských směsí silikátových,  , bílé, dvojnásobné</t>
  </si>
  <si>
    <t>6429421Z/5</t>
  </si>
  <si>
    <t>Osazení zárubní dveřních ocelových, pl. do 2,5 m2</t>
  </si>
  <si>
    <t>6429421Z/7</t>
  </si>
  <si>
    <t>Osazení zárubní dveřních ocelových, pl. do 2,5 m2, včetně dodávky zárubně 800/1970, Prvek ozn. Z/7, specifikace dle PD, výkres č. B-210</t>
  </si>
  <si>
    <t>6429421Z/8</t>
  </si>
  <si>
    <t>Osazení zárubní dveřních ocelových, pl. do 2,5 m2, včetně dodávky zárubně 800/1970, Prvek ozn. Z/8, specifikace dle PD, výkres č. B-210</t>
  </si>
  <si>
    <t>767161111Z/9</t>
  </si>
  <si>
    <t>Montáž  a dodávka zábradlí prvek ozn. Z/9, specifkace dle výkresu č. B-210</t>
  </si>
  <si>
    <t>767161111Z/10</t>
  </si>
  <si>
    <t>Montáž  a dodávka ocelový žebřík prvek ozn. Z/10, specifkace dle výkresu č. B-210</t>
  </si>
  <si>
    <t>767161111Z/15</t>
  </si>
  <si>
    <t>Montáž  a dodávka kovová vstupní venkovní čistící rohož, rozměr 400x600x32, prvek ozn. Z/15, specifkace dle výkresu č. B-210</t>
  </si>
  <si>
    <t>767161111Z/15A</t>
  </si>
  <si>
    <t>Montáž  a dodávka nerezový nulový práh š.100 mm z plechu tl. 1,5mm, prvek ozn. Z/15A, specifkace dle výkresu č. B-210</t>
  </si>
  <si>
    <t>767161111Z/16</t>
  </si>
  <si>
    <t>Montáž  a dodávka závěsná pojezdová kolejnice, prvek ozn. Z/16, specifkace dle výkresu č. B-210</t>
  </si>
  <si>
    <t>998767101R00</t>
  </si>
  <si>
    <t>Přesun hmot pro kovové stavební doplňk. konstrukce v objektech výšky do 6 m</t>
  </si>
  <si>
    <t>POL7_</t>
  </si>
  <si>
    <t>764352203R00</t>
  </si>
  <si>
    <t>Žlaby z pozinkovaného plechu výroba a montáž žlabů včetně háků, čel, rohů, rovných hrdel a dilatací_x000D_
 podokapních půlkulatých, rš 330 mm</t>
  </si>
  <si>
    <t>764410295R00</t>
  </si>
  <si>
    <t>včetně rohů</t>
  </si>
  <si>
    <t>55326109R</t>
  </si>
  <si>
    <t>okapnice plech žárově pozinkovaný, povrch měkčené PVC; rš = 350 mm; l = 2 000 mm</t>
  </si>
  <si>
    <t>POL3_</t>
  </si>
  <si>
    <t>764817r01</t>
  </si>
  <si>
    <t>Oplechování zdí (atik) z lak.Pz plechu, rš 950 mm - oplechování dilatační atiky</t>
  </si>
  <si>
    <t>Pol__113</t>
  </si>
  <si>
    <t>Revize tlakových nádob</t>
  </si>
  <si>
    <t>Pol__115</t>
  </si>
  <si>
    <t>Doprava</t>
  </si>
  <si>
    <t>kpl</t>
  </si>
  <si>
    <t>Pol__112</t>
  </si>
  <si>
    <t>Rozbor vody dle ČSN</t>
  </si>
  <si>
    <t>Pol__114</t>
  </si>
  <si>
    <t>Štítky a označení</t>
  </si>
  <si>
    <t>Pol__116</t>
  </si>
  <si>
    <t>Stavební výpomoc nad rámec obsažený v položkách (sekání drážek bez zapravení)</t>
  </si>
  <si>
    <t>Pol__117</t>
  </si>
  <si>
    <t>Skutečné provedení + předávací dokumentace</t>
  </si>
  <si>
    <t>721110916R00</t>
  </si>
  <si>
    <t>Opravy odpadního potrubí kameninového propojení dosavadního potrubí , DN 125</t>
  </si>
  <si>
    <t>721176102R00</t>
  </si>
  <si>
    <t>Potrubí HT připojovací vnější průměr D 40 mm, tloušťka stěny 1,8 mm, DN 40 včetně tvarovek, objímek.</t>
  </si>
  <si>
    <t>721176103R00</t>
  </si>
  <si>
    <t>Potrubí HT připojovací vnější průměr D 50 mm, tloušťka stěny 1,8 mm, DN 50 včetně tvarovek, objímek.</t>
  </si>
  <si>
    <t>721176104R00</t>
  </si>
  <si>
    <t>Potrubí HT připojovací vnější průměr D 75 mm, tloušťka stěny 1,9 mm, DN 70 včetně tvarovek, objímek.</t>
  </si>
  <si>
    <t>721176105R00</t>
  </si>
  <si>
    <t>Potrubí HT připojovací vnější průměr D 110 mm, tloušťka stěny 2,7 mm, DN 100 včetně tvarovek, objíme</t>
  </si>
  <si>
    <t>721176115R00</t>
  </si>
  <si>
    <t>Potrubí HT odpadní svislé vnější průměr D 110 mm, tloušťka stěny 2,7 mm, DN 100 včetně tvarovek, obj</t>
  </si>
  <si>
    <t>721176222R00</t>
  </si>
  <si>
    <t>Potrubí KG svodné (ležaté) v zemi vnější průměr D 110 mm, tloušťka stěny 3,2 mm, DN 100 včetně tvaro</t>
  </si>
  <si>
    <t>721176223R00</t>
  </si>
  <si>
    <t>Potrubí KG svodné (ležaté) v zemi vnější průměr D 125 mm, tloušťka stěny 3,2 mm, DN 125 včetně tvaro</t>
  </si>
  <si>
    <t>721194104R00</t>
  </si>
  <si>
    <t>Zřízení přípojek na potrubí D 40 mm, materiál ve specifikaci vyvedení a upevnění odpadních výpustek,</t>
  </si>
  <si>
    <t>721194105R00</t>
  </si>
  <si>
    <t>Zřízení přípojek na potrubí D 50 mm, materiál ve specifikaci vyvedení a upevnění odpadních výpustek,</t>
  </si>
  <si>
    <t>721194107R00</t>
  </si>
  <si>
    <t>Zřízení přípojek na potrubí D 75 mm, materiál ve specifikaci vyvedení a upevnění odpadních výpustek,</t>
  </si>
  <si>
    <t>721194109R00</t>
  </si>
  <si>
    <t>Zřízení přípojek na potrubí D 110  mm, materiál ve specifikaci vyvedení a upevnění odpadních výpuste</t>
  </si>
  <si>
    <t>721223423RT2</t>
  </si>
  <si>
    <t>Vpusť podlahová se zápachovou uzávěrkou průměr 50, 75 110 mm, se svislým odtokem, zápachový uzávěr, funkční i pří vyschnutí, 123x123mm/115x115mm, včetně dodávky materiálu</t>
  </si>
  <si>
    <t>721273150RT1</t>
  </si>
  <si>
    <t>Ventilační hlavice D 50, 75, 110 mm, přivzdušňovací ventil D 50/75/110 mm s dvojitou izolační stěnou, , s masivní pryžovou membránou, s odnímatelnou mřížkou proti hmyzu a pro čištění, mat. , včetně</t>
  </si>
  <si>
    <t>dodávky materiálu</t>
  </si>
  <si>
    <t>721290112R00</t>
  </si>
  <si>
    <t>Zkouška těsnosti kanalizace v objektech vodou, DN 200</t>
  </si>
  <si>
    <t>998721201R00</t>
  </si>
  <si>
    <t>Přesun hmot pro vnitřní kanalizaci v objektech výšky do 6 m 50 m vodorovně, měřeno od těžiště půdory</t>
  </si>
  <si>
    <t>998721292R00</t>
  </si>
  <si>
    <t>Přesun hmot pro vnitřní kanalizaci příplatek k ceně za zvětšený přesun přes vymezenou největší 50 m , dopravní vzdálenost do 100 m</t>
  </si>
  <si>
    <t>Uchycení potrubí</t>
  </si>
  <si>
    <t>722222132R00</t>
  </si>
  <si>
    <t>Kohout kulový, vypouštěcí a napouštěcí, vnější závit, mosazný, DN 15, PN 12,5, včetně dodávky materiálu</t>
  </si>
  <si>
    <t>722231161R00</t>
  </si>
  <si>
    <t>Ventil vodovodní, pojistný, pružinový, litinový,  , DN 15, PN 16, včetně dodávky materiálu</t>
  </si>
  <si>
    <t>722236122R00</t>
  </si>
  <si>
    <t>Kohout kulový, mosazný, vnitřní-vnitřní závit, DN 15, PN 50, včetně dodávky materiálu</t>
  </si>
  <si>
    <t>722236124R00</t>
  </si>
  <si>
    <t>Kohout kulový, mosazný, vnitřní-vnitřní závit, DN 25, PN 50, včetně dodávky materiálu</t>
  </si>
  <si>
    <t>722236511R00</t>
  </si>
  <si>
    <t>Filtr vodovodní, mosazný, vnitřní-vnitřní závit , DN 15, PN 10, včetně dodávky materiálu</t>
  </si>
  <si>
    <t>722236513R00</t>
  </si>
  <si>
    <t>Filtr vodovodní, mosazný, vnitřní-vnitřní závit , DN 25, PN 10, včetně dodávky materiálu</t>
  </si>
  <si>
    <t>722236621R00</t>
  </si>
  <si>
    <t>Klapka vodovodní, zpětná, pružinová, mosazná, vnitřní-vnitřní závit, DN 15, PN 10, včetně dodávky materiálu</t>
  </si>
  <si>
    <t>CČ</t>
  </si>
  <si>
    <t>Cirkulační čerpadlo TV</t>
  </si>
  <si>
    <t xml:space="preserve">ks    </t>
  </si>
  <si>
    <t>722130233R00</t>
  </si>
  <si>
    <t>Potrubí z ocelových trubek závitových pozinkovaných DN 25, svařovaných 11 343,  , včetně dodávky, materiálu</t>
  </si>
  <si>
    <t>722130234R00</t>
  </si>
  <si>
    <t>Potrubí z ocelových trubek závitových pozinkovaných DN 32, svařovaných 11 343,  , včetně dodávky, materiálu</t>
  </si>
  <si>
    <t>722130235R00</t>
  </si>
  <si>
    <t>Potrubí z ocelových trubek závitových pozinkovaných DN 40, svařovaných 11 343,  , včetně dodávky, materiálu</t>
  </si>
  <si>
    <t>722172611R00</t>
  </si>
  <si>
    <t>Potrubí z plastických hmot polypropylenové potrubí PP-R, D 20 mm, s 2,8 mm, PN 16, polyfúzně včetně , svařované, bez zednických výpomocí</t>
  </si>
  <si>
    <t>722172612R00</t>
  </si>
  <si>
    <t>Potrubí z plastických hmot polypropylenové potrubí PP-R, D 25 mm, s 3,5 mm, PN 16, polyfúzně včetně , svařované, bez zednických výpomocí</t>
  </si>
  <si>
    <t>722172613R00</t>
  </si>
  <si>
    <t>Potrubí z plastických hmot polypropylenové potrubí PP-R, D 32 mm, s 4,4 mm, PN 16, polyfúzně včetně , svařované, bez zednických výpomocí</t>
  </si>
  <si>
    <t>722172614R00</t>
  </si>
  <si>
    <t>Potrubí z plastických hmot polypropylenové potrubí PP-R, D 40 mm, s 5,5 mm, PN 16, polyfúzně včetně , svařované, bez zednických výpomocí</t>
  </si>
  <si>
    <t>722181111R00</t>
  </si>
  <si>
    <t>Izolace vodovodního potrubí ochranná plstěnými pásy, DN 20</t>
  </si>
  <si>
    <t>722181113R00</t>
  </si>
  <si>
    <t>Izolace vodovodního potrubí ochranná plstěnými pásy, DN 25</t>
  </si>
  <si>
    <t>722181114R00</t>
  </si>
  <si>
    <t>Izolace vodovodního potrubí ochranná plstěnými pásy, DN 32 a DN 40</t>
  </si>
  <si>
    <t>722190222R00</t>
  </si>
  <si>
    <t>Přípojka vodovodní pro pevné připojení z ocelových závitových pozinkovaných běžných trubek 11 353.0,, pro pevné připojení, DN 20</t>
  </si>
  <si>
    <t>722190223R00</t>
  </si>
  <si>
    <t>Přípojka vodovodní pro pevné připojení z ocelových závitových pozinkovaných běžných trubek 11 353.0,, pro pevné připojení, DN 25</t>
  </si>
  <si>
    <t>722190224R00</t>
  </si>
  <si>
    <t>Přípojka vodovodní pro pevné připojení z ocelových závitových pozinkovaných běžných trubek 11 353.0,, pro pevné připojení, DN 32</t>
  </si>
  <si>
    <t>722190225R00</t>
  </si>
  <si>
    <t>Přípojka vodovodní pro pevné připojení z ocelových závitových pozinkovaných běžných trubek 11 353.0,, pro pevné připojení, DN 40</t>
  </si>
  <si>
    <t>722190401R00</t>
  </si>
  <si>
    <t>Vyvedení a upevnění výpustek DN 15</t>
  </si>
  <si>
    <t>722190402R00</t>
  </si>
  <si>
    <t>Vyvedení a upevnění výpustek DN 20</t>
  </si>
  <si>
    <t>722190403R00</t>
  </si>
  <si>
    <t>Vyvedení a upevnění výpustek DN 25</t>
  </si>
  <si>
    <t>722190405R00</t>
  </si>
  <si>
    <t>Vyvedení a upevnění výpustek přes DN 25 do DN 50</t>
  </si>
  <si>
    <t>722191112R00</t>
  </si>
  <si>
    <t>Hadice flexibilní k baterii M 10, DN 15, délky 500 mm</t>
  </si>
  <si>
    <t>722220111R00</t>
  </si>
  <si>
    <t>Nástěnka nátrubková mosazná pro výtokový ventil, vnitřní závit, DN 15, PN 10, včetně dodávky, materiálu</t>
  </si>
  <si>
    <t>722220121R00</t>
  </si>
  <si>
    <t>Nástěnka nátrubková mosazná pro baterii, vnitřní závit, DN 15, PN 10, včetně dodávky materiálu</t>
  </si>
  <si>
    <t>pár</t>
  </si>
  <si>
    <t>722237661R00</t>
  </si>
  <si>
    <t>Klapka vodovodní, zpětná, vodorovná, mosazná, vnitřní-vnitřní závit, DN 15, PN 16, včetně dodávky, materiálu</t>
  </si>
  <si>
    <t>722237662R00</t>
  </si>
  <si>
    <t>Klapka vodovodní, zpětná, vodorovná, mosazná, vnitřní-vnitřní závit, DN 20, PN 16, včetně dodávky, materiálu</t>
  </si>
  <si>
    <t>722237663R00</t>
  </si>
  <si>
    <t>Klapka vodovodní, zpětná, vodorovná, mosazná, vnitřní-vnitřní závit, DN 25, PN 16, včetně dodávky, materiálu</t>
  </si>
  <si>
    <t>722237664R00</t>
  </si>
  <si>
    <t>Klapka vodovodní, zpětná, vodorovná, mosazná, vnitřní-vnitřní závit, DN 32, PN 12, včetně dodávky, materiálu</t>
  </si>
  <si>
    <t>722254211R00</t>
  </si>
  <si>
    <t>Požární příslušenství hydrantový systém D 25, box s plnými dveřmi + HP, stálotvará hadice, průměr, 19/20</t>
  </si>
  <si>
    <t>722259201R00</t>
  </si>
  <si>
    <t>Montáž požárního příslušenství hydrantového systému D 25</t>
  </si>
  <si>
    <t>722280106R00</t>
  </si>
  <si>
    <t>Tlakové zkoušky vodovodního potrubí do DN 32</t>
  </si>
  <si>
    <t>722290234R00</t>
  </si>
  <si>
    <t>Proplach a dezinfekce vodovodního potrubí do DN 80</t>
  </si>
  <si>
    <t>734235121R00</t>
  </si>
  <si>
    <t>Kohout kulový, mosazný, DN 15, PN 42, vnitřní-vnitřní, včetně dodávky materiálu</t>
  </si>
  <si>
    <t>734235122R00</t>
  </si>
  <si>
    <t>Kohout kulový, mosazný, DN 20, PN 42, vnitřní-vnitřní, včetně dodávky materiálu</t>
  </si>
  <si>
    <t>734235123R00</t>
  </si>
  <si>
    <t>Kohout kulový, mosazný, DN 25, PN 35, vnitřní-vnitřní, včetně dodávky materiálu</t>
  </si>
  <si>
    <t>734235124R00</t>
  </si>
  <si>
    <t>Kohout kulový, mosazný, DN 32, PN 35, vnitřní-vnitřní, včetně dodávky materiálu</t>
  </si>
  <si>
    <t>734235125R00</t>
  </si>
  <si>
    <t>Kohout kulový, mosazný, DN 40, PN 35, vnitřní-vnitřní, včetně dodávky materiálu</t>
  </si>
  <si>
    <t>734235131R00</t>
  </si>
  <si>
    <t>Kohout kulový s odvodněním, mosazný, DN 15, PN 42, vnitřní-vnitřní, včetně dodávky materiálu</t>
  </si>
  <si>
    <t>734235132R00</t>
  </si>
  <si>
    <t>Kohout kulový s odvodněním, mosazný, DN 20, PN 42, vnitřní-vnitřní, včetně dodávky materiálu</t>
  </si>
  <si>
    <t>734235133R00</t>
  </si>
  <si>
    <t>Kohout kulový s odvodněním, mosazný, DN 25, PN 35, vnitřní-vnitřní, včetně dodávky materiálu</t>
  </si>
  <si>
    <t>734235134R00</t>
  </si>
  <si>
    <t>Kohout kulový s odvodněním, mosazný, DN 32, PN 35, vnitřní-vnitřní, včetně dodávky materiálu</t>
  </si>
  <si>
    <t>734295321R00</t>
  </si>
  <si>
    <t>Kohout kulový, napouštěcí a vypouštěcí, mosazný, DN 15, PN 10, včetně dodávky materiálu</t>
  </si>
  <si>
    <t>734295211R00</t>
  </si>
  <si>
    <t>Filtr mosazný, DN 15, PN 20, vnitřní-vnitřní závit, včetně dodávky materiálu</t>
  </si>
  <si>
    <t>734295212R00</t>
  </si>
  <si>
    <t>Filtr mosazný, DN 20, PN 20, vnitřní-vnitřní závit, včetně dodávky materiálu</t>
  </si>
  <si>
    <t>734295213R00</t>
  </si>
  <si>
    <t>Filtr mosazný, DN 25, PN 20, vnitřní-vnitřní závit, včetně dodávky materiálu</t>
  </si>
  <si>
    <t>734295214R00</t>
  </si>
  <si>
    <t>Filtr mosazný, DN 32, PN 20, vnitřní-vnitřní závit, včetně dodávky materiálu</t>
  </si>
  <si>
    <t>998722292R00</t>
  </si>
  <si>
    <t>Přesun hmot pro vnitřní vodovod příplatek k ceně za zvětšený přesun přes vymezenou největší dopravní, vzdálenost do 100 m</t>
  </si>
  <si>
    <t>7-1</t>
  </si>
  <si>
    <t>Izolace PE 20/13</t>
  </si>
  <si>
    <t>7-10</t>
  </si>
  <si>
    <t>Izolace PE 35/20</t>
  </si>
  <si>
    <t>7-11</t>
  </si>
  <si>
    <t>Izolace PE 42/20</t>
  </si>
  <si>
    <t>7-12</t>
  </si>
  <si>
    <t>Izolace PE 48/20</t>
  </si>
  <si>
    <t>7-2</t>
  </si>
  <si>
    <t>Izolace PE 25/13</t>
  </si>
  <si>
    <t>7-3</t>
  </si>
  <si>
    <t>Izolace PE 32/13</t>
  </si>
  <si>
    <t>7-4</t>
  </si>
  <si>
    <t>Izolace PE 40/13</t>
  </si>
  <si>
    <t>7-5</t>
  </si>
  <si>
    <t>Izolace PE 20/25</t>
  </si>
  <si>
    <t>7-6</t>
  </si>
  <si>
    <t>Izolace PE 25/25</t>
  </si>
  <si>
    <t>7-7</t>
  </si>
  <si>
    <t>Izolace PE 32/25</t>
  </si>
  <si>
    <t>7-8</t>
  </si>
  <si>
    <t>Izolace PE 40/25</t>
  </si>
  <si>
    <t>7-9</t>
  </si>
  <si>
    <t>722-1</t>
  </si>
  <si>
    <t>Zpětný ventil EA DN25</t>
  </si>
  <si>
    <t>722-2</t>
  </si>
  <si>
    <t>Expanzní nádoba 12/10 + flowjet (dodávka + montáž)</t>
  </si>
  <si>
    <t>722-3</t>
  </si>
  <si>
    <t>Manometr 0-10bar d = 80 mm, G1/2 včetně kulového kohoutu s vypouštěním (dodávka + montáž)</t>
  </si>
  <si>
    <t>722-4</t>
  </si>
  <si>
    <t>Teploměr 0-120°C d = 80 mm, (dodávka + montáž)</t>
  </si>
  <si>
    <t>722-5</t>
  </si>
  <si>
    <t>Pojistný ventil DN15/20 - 8 bar (dodávka + montáž)</t>
  </si>
  <si>
    <t>722-6</t>
  </si>
  <si>
    <t>Cirkulační čerpadlo UP 20/15N včetně šroubení (dodávka + montáž)</t>
  </si>
  <si>
    <t>722-7</t>
  </si>
  <si>
    <t>Automatická úpravna vody proti tvrdosti (dodávka + montáž)</t>
  </si>
  <si>
    <t>722-8</t>
  </si>
  <si>
    <t>Proplachovací filtr NW DN32 100mikronu (dodávka + montáž)</t>
  </si>
  <si>
    <t>722-9</t>
  </si>
  <si>
    <t>Manometr k proplachovacímu filtru a vypouštěcí kulový kohout 1/2 (dodávka + montáž)</t>
  </si>
  <si>
    <t>725013138RT1</t>
  </si>
  <si>
    <t>Klozetové mísy kombinované, bilé, hluboké splachování, svislý odpad, včetně sedátka, šířka 360 mm,, hloubka 650 mm, výška 430 mm</t>
  </si>
  <si>
    <t>725014141R00</t>
  </si>
  <si>
    <t>Klozetové mísy závěsné pro ZTP, bilé, hluboké splachování, zadní, včetně sedátka, šířka 360 mm,, hloubka 700 mm, výška 480 mm</t>
  </si>
  <si>
    <t>725119205R00</t>
  </si>
  <si>
    <t>Klozetové mísy montáž  stojící</t>
  </si>
  <si>
    <t>725016125R00</t>
  </si>
  <si>
    <t>Pisoár diturvitový, bílý, odsávací, přívod vnitřní, zdroj napájení pro tři urinály (senzor), včetně, dodávky materiálu</t>
  </si>
  <si>
    <t>725129201R00</t>
  </si>
  <si>
    <t>Montáž pisoárového záchodku bez nádrže</t>
  </si>
  <si>
    <t>725017132R00</t>
  </si>
  <si>
    <t>Umyvadlo na šrouby, bílé, šířka 550 mm, hloubka 420 mm</t>
  </si>
  <si>
    <t>725017153R00</t>
  </si>
  <si>
    <t>Umyvadlo invalidní, bílé, šířka 640 mm, hloubka 550 mm</t>
  </si>
  <si>
    <t>725219401R00</t>
  </si>
  <si>
    <t>Umyvadlo montáž na šrouby do zdiva</t>
  </si>
  <si>
    <t>725291111R00</t>
  </si>
  <si>
    <t>Invalidní program madlo jednoduché pevné, rozměr 300 mm, bílé</t>
  </si>
  <si>
    <t>725291142R00</t>
  </si>
  <si>
    <t>Invalidní program madlo dvojité pevné, rozměr 813 mm, nerez</t>
  </si>
  <si>
    <t>725291146R00</t>
  </si>
  <si>
    <t>Invalidní program madlo dvojité sklopné, rozměr 813 mm, nerez</t>
  </si>
  <si>
    <t>725019101R00</t>
  </si>
  <si>
    <t>Výlevka diturvitová s plastovou mřížkou, stojící</t>
  </si>
  <si>
    <t>725334301RT1</t>
  </si>
  <si>
    <t>Výlevka diturvitová se sifonem</t>
  </si>
  <si>
    <t>725339101R00</t>
  </si>
  <si>
    <t>Výlevka diturvitová Montáž výlevky diturvitové, bez nádrže a armatur</t>
  </si>
  <si>
    <t>725810402R00</t>
  </si>
  <si>
    <t>Ventily ventil uzavírací pro do rozvodu vytápění a sanity; kulový, těleso mosaz.rohový, bez, připojovací trubičky, DN 10 mm</t>
  </si>
  <si>
    <t>725825114RT1</t>
  </si>
  <si>
    <t>Baterie umyvadlové a dřezové dřezová, nástěnná, ruční ovládání, standardní, včetně dodávky materiálu</t>
  </si>
  <si>
    <t>725829301RT2</t>
  </si>
  <si>
    <t>Baterie umyvadlové a dřezové Baterie umyvadlové a dřezové baterie umyvadlová směšovací; stojánková;, ovládání pákové, s otevíráním odpadu; povrch chrom; v. výtoku 45 mm, včetně dodávky materiálu</t>
  </si>
  <si>
    <t>725845111RT1</t>
  </si>
  <si>
    <t>Baterie sprchová nástěnná, ruční ovládání bez příslušentsví, standardní, včetně dodávky materiálu</t>
  </si>
  <si>
    <t>725849200R00</t>
  </si>
  <si>
    <t>Baterie sprchová Montáž baterie sprchové nastavitelná výška</t>
  </si>
  <si>
    <t>725849302R00</t>
  </si>
  <si>
    <t>Baterie sprchová Montáž baterie sprchové držáku sprchy</t>
  </si>
  <si>
    <t>725860167R00</t>
  </si>
  <si>
    <t>Zápachová uzávěrka (sifon) pro zařizovací předměty D 32, 40 mm; pro pisoáry; PP; příslušenství, připojovací manžeta, krycí růžice odtoku, krycí růžice manžety, včetně dodávky materiálu</t>
  </si>
  <si>
    <t>725860251R00</t>
  </si>
  <si>
    <t>Zápachová uzávěrka (sifon) pro zařizovací předměty umyvadlová, chromovaný kov, včetně dodávky, materiálu</t>
  </si>
  <si>
    <t>725860216RT1</t>
  </si>
  <si>
    <t>Připojovací souprava k zápachové uzávěrce pro umyvadla; výškově nastavitelná; D 32 mm x 5/4"; mosaz,, povrch chrom, včetně dodávky materiálu</t>
  </si>
  <si>
    <t>725860261R00</t>
  </si>
  <si>
    <t>Výpusť umyvadlová stále otevřená, chromovaný kov, včetně dodávky materiálu</t>
  </si>
  <si>
    <t>725869218R00</t>
  </si>
  <si>
    <t>Montáž zápachové uzávěrky pro zařiz. předměty U-sifonu,</t>
  </si>
  <si>
    <t>998725201R00</t>
  </si>
  <si>
    <t>Přesun hmot pro zařizovací předměty v objektech výšky do 6 m vodorovně do 50 m</t>
  </si>
  <si>
    <t>998725292R00</t>
  </si>
  <si>
    <t>Přesun hmot pro zařizovací předměty - příplatek k ceně za zvětšený přesun přes vymezenou největší vo, dopravní vzdálenost do 100 m</t>
  </si>
  <si>
    <t>732339101R00</t>
  </si>
  <si>
    <t>Nádoby expanzní tlakové Montáž nádob expanzních tlakových o obsahu 12 l</t>
  </si>
  <si>
    <t>48466201R</t>
  </si>
  <si>
    <t>nádrž tlaková expanzní membránová; pro topné a chladící soustavy; objem 12 l; d nádrže 280 mm; uložení: stojatý; max. přetlak do 6 bar; přetlak plynu 1,5 bar; prac. látka plyn; membrána vyměnitelná; prac. teplota do 70 °C; připojení R 3/4"; barva bílá, červená, šedá</t>
  </si>
  <si>
    <t>vyměnitelná; prac. teplota do 70 °C; připojení R 3/4"; barva bílá, červená, šedá</t>
  </si>
  <si>
    <t>734413134R00</t>
  </si>
  <si>
    <t>Teploměr s jímkou D 80 mm, délka jímky 100 mm, T = 0 až 120°C, včetně dodávky materiálu</t>
  </si>
  <si>
    <t>734421130R00</t>
  </si>
  <si>
    <t>Tlakoměr deformační 0-10 MPa č. 03313, D 160, včetně dodávky materiálu</t>
  </si>
  <si>
    <t>Revize plynu</t>
  </si>
  <si>
    <t>Uchycení potrubí včetně materiálu pro uchycení</t>
  </si>
  <si>
    <t>Projekt skutečného provedení</t>
  </si>
  <si>
    <t xml:space="preserve">Lešení </t>
  </si>
  <si>
    <t>2R</t>
  </si>
  <si>
    <t>ZÁMEČNÍK</t>
  </si>
  <si>
    <t>Nh</t>
  </si>
  <si>
    <t>Profese, tarify</t>
  </si>
  <si>
    <t>POL5_</t>
  </si>
  <si>
    <t>723120202R00</t>
  </si>
  <si>
    <t>Potrubí z trubek černých závitových svařovaných DN 15</t>
  </si>
  <si>
    <t>723120205R00</t>
  </si>
  <si>
    <t>Potrubí z trubek černých závitových svařovaných DN 32</t>
  </si>
  <si>
    <t>723120206R00</t>
  </si>
  <si>
    <t>Potrubí z trubek černých závitových svařovaných DN 40</t>
  </si>
  <si>
    <t>723150367R00</t>
  </si>
  <si>
    <t>Potrubí ocel. černé svařované - chráničky D 57 mm, s 2,9 mm</t>
  </si>
  <si>
    <t>723150368R00</t>
  </si>
  <si>
    <t>Potrubí ocel. černé svařované - chráničky D 76 mm, s 3,2 mm</t>
  </si>
  <si>
    <t>723160206R00</t>
  </si>
  <si>
    <t>Přípojky k plynoměrům G 6/4", bez ochozu</t>
  </si>
  <si>
    <t>723190251R00</t>
  </si>
  <si>
    <t>Vyvedení a upevnění plynovodních výpustek nástěnka na, DN 15</t>
  </si>
  <si>
    <t>723191112R00</t>
  </si>
  <si>
    <t>Hadice pro plynové spotřebiče připojovací, flexibilní, DN 15, délky 1000 mm</t>
  </si>
  <si>
    <t>723190901R00</t>
  </si>
  <si>
    <t>Opravy plynovodního potrubí doplňkové práce
 uzavření nebo otevření plynového potrubí při opravách</t>
  </si>
  <si>
    <t>723190907R00</t>
  </si>
  <si>
    <t>Opravy plynovodního potrubí doplňkové práce
 odvzdušnění a napuštění plynového potrubí</t>
  </si>
  <si>
    <t>723190909R00</t>
  </si>
  <si>
    <t>Opravy plynovodního potrubí doplňkové práce
 neúřední tlaková zkouška dosavadního potrubí</t>
  </si>
  <si>
    <t>723190912R00</t>
  </si>
  <si>
    <t>Opravy plynovodního potrubí navaření odbočky na potrubí
 DN 15</t>
  </si>
  <si>
    <t>723225111R00</t>
  </si>
  <si>
    <t>Ventil vzorkovací rohový, mosazný, vnitřní závit, DN 15, včetně dodávky materiálu</t>
  </si>
  <si>
    <t>723237213R00</t>
  </si>
  <si>
    <t>Kohout kulový  , mosazný, závit vnitřní-vnitřní, DN 15, PN 5, včetně dodávky materiálu</t>
  </si>
  <si>
    <t>723237217R00</t>
  </si>
  <si>
    <t>Kohout kulový  , mosazný, závit vnitřní-vnitřní, DN 40, PN 5, včetně dodávky materiálu</t>
  </si>
  <si>
    <t>723261912R00</t>
  </si>
  <si>
    <t>Montáž plynoměrů s odvzdušněním a vyzkoušením PS-2, PS-6</t>
  </si>
  <si>
    <t>998723201R00</t>
  </si>
  <si>
    <t>Přesun hmot pro vnitřní plynovod v objektech výšky do 6 m</t>
  </si>
  <si>
    <t>998723292R00</t>
  </si>
  <si>
    <t>Přesun hmot pro vnitřní plynovod příplatek k ceně za zvětšený přesun přes vymezenou největší dopravní vzdálenost
 do 100 m</t>
  </si>
  <si>
    <t>Armatura přír.- filtr plynový závitový DN 40 (dodávka + montáž)</t>
  </si>
  <si>
    <t>38822272R</t>
  </si>
  <si>
    <t>plynoměr membránový se šroubením; cyklický objem 2,0 dm3; světlost připojení 25 mm; měřicí rozsah 0,060 až 10,000 m3/hod; připojení dvouhrdlový; prac. teplota -20 až 50 °C; max.prac.tlak 0,5 bar</t>
  </si>
  <si>
    <t>723-1</t>
  </si>
  <si>
    <t>Plynová skříň betonová 720x750x410 včetně betonového základu, dvířka ocelová 500x500 včetně štítku (dodávka + montáž)</t>
  </si>
  <si>
    <t>783425350R00</t>
  </si>
  <si>
    <t>Nátěry potrubí a armatur syntetické potrubí, do DN 100 mm, dvojnásobné s 1x emailováním a základním nátěrem</t>
  </si>
  <si>
    <t>732219315R00</t>
  </si>
  <si>
    <t>Montáž ohříváků vody zásobníkových stojatých, PN 0,6/0,6, do 1000 l</t>
  </si>
  <si>
    <t>732331513R00</t>
  </si>
  <si>
    <t>Nádoby expanzní tlakové Nádoby expanzní tlakové s membránou obsah 25 l</t>
  </si>
  <si>
    <t>732349101R00</t>
  </si>
  <si>
    <t>Nádoby válcové tlakové Montáž anuloidu I - průtok 4 m3/hod</t>
  </si>
  <si>
    <t>R1</t>
  </si>
  <si>
    <t>Tělesa rozdělovačů a sběračů, 3/32/32</t>
  </si>
  <si>
    <t>Včetně tělesa základní délky 1 m, dna a odvodňovacího hrdla.</t>
  </si>
  <si>
    <t>R10</t>
  </si>
  <si>
    <t>PP60/100RS:Revizní kus DN 60/100, plast, AZ</t>
  </si>
  <si>
    <t>R11</t>
  </si>
  <si>
    <t>PP60/100DDBS:Komínek svislý DN60/100, plas, AZ, černý</t>
  </si>
  <si>
    <t>R12</t>
  </si>
  <si>
    <t>ZB125FDK:Průchodka střechou DN 125 rovná</t>
  </si>
  <si>
    <t>R13</t>
  </si>
  <si>
    <t>PP60/100R2000:Prodloužení DN60/100/2000mm, plast, AZ</t>
  </si>
  <si>
    <t>R14</t>
  </si>
  <si>
    <t>10013SW:Límec SW DN 100</t>
  </si>
  <si>
    <t>R6</t>
  </si>
  <si>
    <t>Hydraulický oddělovač (anuloid)  1,8 m3/hod +</t>
  </si>
  <si>
    <t>R8</t>
  </si>
  <si>
    <t>Kondenzační kotel 35 kW včetně příslušenství</t>
  </si>
  <si>
    <t>R9</t>
  </si>
  <si>
    <t>PP60/100R1000:Prodloužení DN60/100/1000 mm, plast, AZ</t>
  </si>
  <si>
    <t>484386180R</t>
  </si>
  <si>
    <t>zásobník ke kotli na TV stacionární, ohřívací; stojatý; objem zásobníku 157 l; hladké trubky výměníku tepla přivařené; výkon výměníku 25 kW, 430 l/h při výstupní teplotě 60°C; pro kotel stacionární plynový; výška 1 300 mm; průměr 550 mm; objem otopné vody 6,0 l; ET B</t>
  </si>
  <si>
    <t>stacionární plynový; výška 1 300 mm; průměr 550 mm; objem otopné vody 6,0 l; ET B</t>
  </si>
  <si>
    <t>484386181R</t>
  </si>
  <si>
    <t>zásobník ke kotli na TV stacionární, ohřívací; stojatý; objem zásobníku 199 l; hladké trubky výměníku tepla přivařené; výkon výměníku 25 kW, 430 l/h při výstupní teplotě 60°C; pro kotel stacionární plynový; výška 1 530 mm; průměr 550 mm; objem otopné vody 6,0 l</t>
  </si>
  <si>
    <t>stacionární plynový; výška 1 530 mm; průměr 550 mm; objem otopné vody 6,0 l</t>
  </si>
  <si>
    <t>484386182R</t>
  </si>
  <si>
    <t>zásobník ke kotli na TV stacionární, ohřívací; stojatý; objem zásobníku 300 l; hladké trubky výměníku tepla přivařené; výkon výměníku 30 kW, 507 l/h při výstupní teplotě 60°C; pro kotel stacionární plynový; výška 1 495 mm; průměr 670 mm; objem otopné vody 8,6 l</t>
  </si>
  <si>
    <t>stacionární plynový; výška 1 495 mm; průměr 670 mm; objem otopné vody 8,6 l</t>
  </si>
  <si>
    <t>R2</t>
  </si>
  <si>
    <t>Tělesa rozdělovačů a sběračů,  4/32/40</t>
  </si>
  <si>
    <t>713411111R00</t>
  </si>
  <si>
    <t>Montáž tepelné izolace potrubí a ohybů pásy nebo rohožemi ovinutými kolem potrubí a staženými ocelovým drátem
 jednovrstvá</t>
  </si>
  <si>
    <t xml:space="preserve">m     </t>
  </si>
  <si>
    <t>Včetně pomocného lešení o výšce podlahy do 1900 mm a pro zatížení do 1,5 kPa.</t>
  </si>
  <si>
    <t>733121214R00</t>
  </si>
  <si>
    <t>Potrubí z trubek hladkých ocelových bezešvých tvářených za tepla
 v kotelnách a strojovnách, D 31,8 mm, tloušťka stěny 2,6 mm</t>
  </si>
  <si>
    <t>Potrubí včetně tvarovek a zednických výpomocí.</t>
  </si>
  <si>
    <t>733121215R00</t>
  </si>
  <si>
    <t>Potrubí z trubek hladkých ocelových bezešvých tvářených za tepla
 v kotelnách a strojovnách, D 38 mm, tloušťka stěny 2,6 mm</t>
  </si>
  <si>
    <t>733163102R00</t>
  </si>
  <si>
    <t>Potrubí z měděných trubek měděné potrubí, D 15 mm, s 1,0 mm, pájení pomocí kapilárních pájecích tvarovek</t>
  </si>
  <si>
    <t>733163103R00</t>
  </si>
  <si>
    <t>Potrubí z měděných trubek měděné potrubí, D 18 mm, s 1,0 mm, pájení pomocí kapilárních pájecích tvarovek</t>
  </si>
  <si>
    <t>733163104R00</t>
  </si>
  <si>
    <t>Potrubí z měděných trubek měděné potrubí, D 22 mm, s 1,0 mm, pájení pomocí kapilárních pájecích tvarovek</t>
  </si>
  <si>
    <t>283773009R</t>
  </si>
  <si>
    <t>pouzdro potrubní tvarovatelné; pěnový polyetylén; vnitřní průměr 15,0 mm; tl. izolace 25,0 mm; provozní teplota  -50 až 100 °C; tepelná vodivost (10°C) 0,0380 W/mK</t>
  </si>
  <si>
    <t>283773016R</t>
  </si>
  <si>
    <t>pouzdro potrubní tvarovatelné; pěnový polyetylén; vnitřní průměr 18,0 mm; tl. izolace 30,0 mm; provozní teplota  -50 až 100 °C; tepelná vodivost (10°C) 0,0380 W/mK</t>
  </si>
  <si>
    <t>283773028R</t>
  </si>
  <si>
    <t>pouzdro potrubní tvarovatelné; pěnový polyetylén; vnitřní průměr 22,0 mm; tl. izolace 30,0 mm; provozní teplota  -50 až 100 °C; tepelná vodivost (10°C) 0,0380 W/mK</t>
  </si>
  <si>
    <t>55137304.AR</t>
  </si>
  <si>
    <t>hlavice termostatická se závitem M 30 x 1,5, pro přímou montáž na radiátory; teplota prostoru 6 až 28 °C; ovládání ruční; provedení kapalinová</t>
  </si>
  <si>
    <t>631547215R</t>
  </si>
  <si>
    <t>pouzdro potrubní řezané; minerální vlákno; povrchová úprava Al fólie se skelnou mřížkou; vnitřní průměr 35,0 mm; tl. izolace 40,0 mm; provozní teplota  do 250 °C; tepelná vodivost (10°C) 0,0330 W/mK; tepelná vodivost (50°C) 0,037 W/mK</t>
  </si>
  <si>
    <t>W/mK; tepelná vodivost (50°C) 0,037 W/mK</t>
  </si>
  <si>
    <t>631547316R</t>
  </si>
  <si>
    <t>pouzdro potrubní řezané; minerální vlákno; povrchová úprava Al fólie se skelnou mřížkou; vnitřní průměr 42,0 mm; tl. izolace 50,0 mm; provozní teplota  do 250 °C; tepelná vodivost (10°C) 0,0330 W/mK; tepelná vodivost (50°C) 0,037 W/mK</t>
  </si>
  <si>
    <t>Montáž izolace na potrubí</t>
  </si>
  <si>
    <t>POL12_1</t>
  </si>
  <si>
    <t>998733201R00</t>
  </si>
  <si>
    <t>Přesun hmot pro rozvody potrubí v objektech výšky do 6 m</t>
  </si>
  <si>
    <t>998733293R00</t>
  </si>
  <si>
    <t>Přesun hmot pro rozvody potrubí příplatek k ceně za zvětšený přesun přes vymezenou největší dopravní vzdálenost
 do 500 m</t>
  </si>
  <si>
    <t>734254112R00</t>
  </si>
  <si>
    <t>Ventil pojistný závitový 3,0 bar, mosazný, DN 15, vnitřní-vnitřní závit, včetně dodávky materiálu</t>
  </si>
  <si>
    <t>734214121R00</t>
  </si>
  <si>
    <t>Ventil automatický, odvzdušňovací se zpětnou klapkou, mosazný, PN 10, DN 10, včetně dodávky materiálu</t>
  </si>
  <si>
    <t>734223823R00</t>
  </si>
  <si>
    <t>Ventil vyvažovací (regulační), s měřícími ventilky, přímý, mosazný, DN 25,  , PN 25, vnitřní-vnitřní, včetně dodávky materiálu</t>
  </si>
  <si>
    <t>734234121R00</t>
  </si>
  <si>
    <t>Kohout kulový, mosazný, DN 10, PN 63, vnitřní-vnitřní, včetně dodávky materiálu</t>
  </si>
  <si>
    <t>734234124R00</t>
  </si>
  <si>
    <t>Kohout kulový, mosazný, DN 25, PN 50, vnitřní-vnitřní, včetně dodávky materiálu</t>
  </si>
  <si>
    <t>734234125R00</t>
  </si>
  <si>
    <t>Kohout kulový, mosazný, DN 32, PN 40, vnitřní-vnitřní, včetně dodávky materiálu</t>
  </si>
  <si>
    <t>734234126R00</t>
  </si>
  <si>
    <t>Kohout kulový, mosazný, DN 40, PN 40, vnitřní-vnitřní, včetně dodávky materiálu</t>
  </si>
  <si>
    <t>734244423R00</t>
  </si>
  <si>
    <t>Klapka zpětná, pružinová, mosazná, DN 25, PN 10, vnitřní-vnitřní závit, včetně dodávky materiálu</t>
  </si>
  <si>
    <t>734244424R00</t>
  </si>
  <si>
    <t>Klapka zpětná, pružinová, mosazná, DN 32, PN 10, vnitřní-vnitřní závit, včetně dodávky materiálu</t>
  </si>
  <si>
    <t>734266426R00</t>
  </si>
  <si>
    <t>Šroubení pro radiátory typu VK dvoutrubkový systém s vypouštěním, rohové, bronzové, DN EK 20x15, PN 10, včetně dodávky materiálu</t>
  </si>
  <si>
    <t>734294312R00</t>
  </si>
  <si>
    <t>Kohout kulový, napouštěcí a vypouštěcí, mosazný, DN 15, PN 12,5, včetně dodávky materiálu</t>
  </si>
  <si>
    <t>734294213R00</t>
  </si>
  <si>
    <t>Filtr mosazný, DN 25, PN 10, vnitřní-vnitřní závit, včetně dodávky materiálu</t>
  </si>
  <si>
    <t>734294214R00</t>
  </si>
  <si>
    <t>Filtr mosazný, DN 32, PN 10, vnitřní-vnitřní závit, včetně dodávky materiálu</t>
  </si>
  <si>
    <t>734294215R00</t>
  </si>
  <si>
    <t>Filtr mosazný, DN 40, PN 10, vnitřní-vnitřní závit, včetně dodávky materiálu</t>
  </si>
  <si>
    <t>734413144R00</t>
  </si>
  <si>
    <t>Teploměr s jímkou D 100 mm, délka jímky 100 mm, T = 0 až 120°C, včetně dodávky materiálu</t>
  </si>
  <si>
    <t>Č1</t>
  </si>
  <si>
    <t>Oběhové čerpadlo OT, DN25, Q=0,9 m3/hod, 30kPa</t>
  </si>
  <si>
    <t>Č2</t>
  </si>
  <si>
    <t>Oběhové čerpadlo TV, DN25, Q=3,0 m3/hod, 25 kPa</t>
  </si>
  <si>
    <t>Č3</t>
  </si>
  <si>
    <t>Oběhové čerpadlo TV, DN25, Q=3,0 m3/hod, 45 kPa</t>
  </si>
  <si>
    <t>Č4</t>
  </si>
  <si>
    <t>Oběhové čerpadlo OT, DN25, Q=0,8 m3/hod, 27 kPa</t>
  </si>
  <si>
    <t>Č5</t>
  </si>
  <si>
    <t>Oběhové čerpadlo TV, DN25, Q=3,0 m3/hod, 33 kPa</t>
  </si>
  <si>
    <t>Č6</t>
  </si>
  <si>
    <t>Oběhové čerpadlo TV, DN25, Q=3,0 m3/hod, 21 kPa</t>
  </si>
  <si>
    <t>Č7</t>
  </si>
  <si>
    <t>Oběhové čerpadlo TV, DN25, Q=3,0 m3/hod, 35 kPa</t>
  </si>
  <si>
    <t>R3</t>
  </si>
  <si>
    <t>Expanzní ventil MK3/4"</t>
  </si>
  <si>
    <t>TSV1</t>
  </si>
  <si>
    <t>Třícestný směšovací ventil DN25, Kv=2,5, (pohon dodává MaR)</t>
  </si>
  <si>
    <t>998734201R00</t>
  </si>
  <si>
    <t>Přesun hmot pro armatury v objektech výšky do 6 m</t>
  </si>
  <si>
    <t>998734293R00</t>
  </si>
  <si>
    <t>Přesun hmot pro armatury příplatek k ceně za zvětšený přesun přes vymezenou největší dopravní vzdálenost
 do 500 m</t>
  </si>
  <si>
    <t>735157260R00</t>
  </si>
  <si>
    <t>Otopná tělesa panelová počet desek 1, počet přídavných přestupných ploch 1, výška 600 mm, délka 400 mm, provedení ventil kompakt, pravé spodní připojení, s nuceným oběhem, čelní deska profilovaná, včetně dodávky materiálu</t>
  </si>
  <si>
    <t>včetně dodávky materiálu</t>
  </si>
  <si>
    <t>735157270R00</t>
  </si>
  <si>
    <t>Otopná tělesa panelová počet desek 1, počet přídavných přestupných ploch 1, výška 600 mm, délka 1600 mm, provedení ventil kompakt, pravé spodní připojení, s nuceným oběhem, čelní deska profilovaná, včetně dodávky materiálu</t>
  </si>
  <si>
    <t>735157272R00</t>
  </si>
  <si>
    <t>Otopná tělesa panelová počet desek 1, počet přídavných přestupných ploch 1, výška 600 mm, délka 2000 mm, provedení ventil kompakt, pravé spodní připojení, s nuceným oběhem, čelní deska profilovaná, včetně dodávky materiálu</t>
  </si>
  <si>
    <t>735157570R00</t>
  </si>
  <si>
    <t>Otopná tělesa panelová počet desek 2, počet přídavných přestupných ploch 1, výška 600 mm, délka 1600 mm, provedení ventil kompakt, pravé spodní připojení, s nuceným oběhem, čelní deska profilovaná, včetně dodávky materiálu</t>
  </si>
  <si>
    <t>735157581R00</t>
  </si>
  <si>
    <t>Otopná tělesa panelová počet desek 2, počet přídavných přestupných ploch 1, výška 900 mm, délka 500 mm, provedení ventil kompakt, pravé spodní připojení, s nuceným oběhem, čelní deska profilovaná, včetně dodávky materiálu</t>
  </si>
  <si>
    <t>735157662R00</t>
  </si>
  <si>
    <t>Otopná tělesa panelová počet desek 2, počet přídavných přestupných ploch 2, výška 600 mm, délka 600 mm, provedení ventil kompakt, pravé spodní připojení, s nuceným oběhem, čelní deska profilovaná, včetně dodávky materiálu</t>
  </si>
  <si>
    <t>735157665R00</t>
  </si>
  <si>
    <t>Otopná tělesa panelová počet desek 2, počet přídavných přestupných ploch 2, výška 600 mm, délka 900 mm, provedení ventil kompakt, pravé spodní připojení, s nuceným oběhem, čelní deska profilovaná, včetně dodávky materiálu</t>
  </si>
  <si>
    <t>735157669R00</t>
  </si>
  <si>
    <t>Otopná tělesa panelová počet desek 2, počet přídavných přestupných ploch 2, výška 600 mm, délka 1400 mm, provedení ventil kompakt, pravé spodní připojení, s nuceným oběhem, čelní deska profilovaná, včetně dodávky materiálu</t>
  </si>
  <si>
    <t>735157670R00</t>
  </si>
  <si>
    <t>Otopná tělesa panelová počet desek 2, počet přídavných přestupných ploch 2, výška 600 mm, délka 1600 mm, provedení ventil kompakt, pravé spodní připojení, s nuceným oběhem, čelní deska profilovaná, včetně dodávky materiálu</t>
  </si>
  <si>
    <t>735157673R00</t>
  </si>
  <si>
    <t>Otopná tělesa panelová počet desek 2, počet přídavných přestupných ploch 2, výška 600 mm, délka 2300 mm, provedení ventil kompakt, pravé spodní připojení, s nuceným oběhem, čelní deska profilovaná, včetně dodávky materiálu</t>
  </si>
  <si>
    <t>735157674R00</t>
  </si>
  <si>
    <t>Otopná tělesa panelová počet desek 2, počet přídavných přestupných ploch 2, výška 600 mm, délka 2600 mm, provedení ventil kompakt, pravé spodní připojení, s nuceným oběhem, čelní deska profilovaná, včetně dodávky materiálu</t>
  </si>
  <si>
    <t>998735201R00</t>
  </si>
  <si>
    <t>Přesun hmot pro otopná tělesa v objektech výšky do 6 m</t>
  </si>
  <si>
    <t>998735293R00</t>
  </si>
  <si>
    <t>Přesun hmot pro otopná tělesa příplatek k ceně za zvětšený přesun přes vymezenou největší dopravní vzdálenost
 do 500 m</t>
  </si>
  <si>
    <t>R20</t>
  </si>
  <si>
    <t>Spuštění systému - uvedení do provozu</t>
  </si>
  <si>
    <t>kompl</t>
  </si>
  <si>
    <t>R21</t>
  </si>
  <si>
    <t>Topná zkouška</t>
  </si>
  <si>
    <t>R22</t>
  </si>
  <si>
    <t>Zkoušky potrubí</t>
  </si>
  <si>
    <t>R23</t>
  </si>
  <si>
    <t>Proplach systému před napuštěním</t>
  </si>
  <si>
    <t>R24</t>
  </si>
  <si>
    <t>Napuštění systému přes demi patronu</t>
  </si>
  <si>
    <t>R61</t>
  </si>
  <si>
    <t>Zajištění protipožárních prostupů dle PBŘ</t>
  </si>
  <si>
    <t>R62</t>
  </si>
  <si>
    <t>Doprava montérů na pracoviště</t>
  </si>
  <si>
    <t>R63</t>
  </si>
  <si>
    <t>Zařízení staveniště, (zřízení/odstranění)</t>
  </si>
  <si>
    <t>R64</t>
  </si>
  <si>
    <t>Ochrana dokončených povrchů na stavbě při montáži ÚT</t>
  </si>
  <si>
    <t>R65</t>
  </si>
  <si>
    <t>Dokumentace skutečného provedení stavby</t>
  </si>
  <si>
    <t>R70</t>
  </si>
  <si>
    <t>Příplatek za koordinaci s ostatními profesemi</t>
  </si>
  <si>
    <t>1.01</t>
  </si>
  <si>
    <t>Vzduchotechnická jednotka podstropní rekuperační</t>
  </si>
  <si>
    <t>Pracovní množství vzduchu 1200 m3/h / 1200 m3/h</t>
  </si>
  <si>
    <t>Externí tlak 300 / 300 Pa</t>
  </si>
  <si>
    <t>Celkový statický tlak přívod / odvod 547 / 550 Pa</t>
  </si>
  <si>
    <t>Elektrický příkon motoru ventiláoru přívod 364 W</t>
  </si>
  <si>
    <t>Elektrický příkon motoru ventiláoru přívod 331 W</t>
  </si>
  <si>
    <t>Elektrický výkon ohřívače vzduchu 10 kW, požadovaný výkon 3 445 W</t>
  </si>
  <si>
    <t>Rekuperační výměník - teplotní účinnost zima 89,3 %</t>
  </si>
  <si>
    <t>Suchá účinnost (dle EN 308) 83,9%</t>
  </si>
  <si>
    <t>teplota přiváděného vzduchu -15,0 &gt; 16,3 °C</t>
  </si>
  <si>
    <t>teplota odváděného vzduchu 20,0 &gt; -3,5 °C</t>
  </si>
  <si>
    <t>Akustické parametry</t>
  </si>
  <si>
    <t>Fitrace - přívod F7, odvod M5</t>
  </si>
  <si>
    <t>Rozměry  2663 x 2024 x 406 mm, hrdla 500 x 250 mm, hmotnost 420 kg</t>
  </si>
  <si>
    <t>s kompletním systémem řízení a regulace, s odděleným rozvaděčem</t>
  </si>
  <si>
    <t>včetně uzavíracích klapek se servopohony na sání č.v i výtlaku o.v. vzt jednotky</t>
  </si>
  <si>
    <t>1.10</t>
  </si>
  <si>
    <t>Nasávací žaluzie protidešťová se stavebním rámem</t>
  </si>
  <si>
    <t>800 x 400 mm</t>
  </si>
  <si>
    <t>1.11</t>
  </si>
  <si>
    <t>Tlumící vložka</t>
  </si>
  <si>
    <t>500 x 250 mm</t>
  </si>
  <si>
    <t>1.15</t>
  </si>
  <si>
    <t>Tlumič hluku 500 x 400 x 1500</t>
  </si>
  <si>
    <t>buňky 200x500x1500 - 2 ks buněk s náběhem a výběhem</t>
  </si>
  <si>
    <t>1.16</t>
  </si>
  <si>
    <t>Tlumič hluku 500 x 400 x 2000</t>
  </si>
  <si>
    <t>buňky 200x500x2000 - 2 ks buněk s náběhem a výběhem</t>
  </si>
  <si>
    <t>1.20</t>
  </si>
  <si>
    <t>Regulační klapka  - ruční s aretací</t>
  </si>
  <si>
    <t>280 x 250 mm</t>
  </si>
  <si>
    <t>1.40</t>
  </si>
  <si>
    <t>Vyústka čtyřhranná komfortní dvouřadá s regulací R1</t>
  </si>
  <si>
    <t>560 x 200 mm</t>
  </si>
  <si>
    <t>1.70</t>
  </si>
  <si>
    <t>Potrubí čtyřhranné sk.I - pozinkovaný plech</t>
  </si>
  <si>
    <t>rovné potrubní díly</t>
  </si>
  <si>
    <t>1.70A</t>
  </si>
  <si>
    <t>tvarové potrubní díly</t>
  </si>
  <si>
    <t>1.80</t>
  </si>
  <si>
    <t>Tepelná izolace</t>
  </si>
  <si>
    <t>min. vlna na Al folii - 60 mm</t>
  </si>
  <si>
    <t>1.90</t>
  </si>
  <si>
    <t>Spojovací, montážní a těsnící materiál</t>
  </si>
  <si>
    <t>kg</t>
  </si>
  <si>
    <t>Materiál pro osazení vzt jednotky</t>
  </si>
  <si>
    <t>1A.10</t>
  </si>
  <si>
    <t>Výdechový díl na střeše z plastového potrubí s mřížkou proti vlétání ptáků</t>
  </si>
  <si>
    <t>450 x 250 mm</t>
  </si>
  <si>
    <t>1A.11</t>
  </si>
  <si>
    <t>1A.15</t>
  </si>
  <si>
    <t>1A.16</t>
  </si>
  <si>
    <t>1A.20</t>
  </si>
  <si>
    <t>D 200</t>
  </si>
  <si>
    <t>1A.21</t>
  </si>
  <si>
    <t>D 160</t>
  </si>
  <si>
    <t>1A.40</t>
  </si>
  <si>
    <t>Ventil odvodní</t>
  </si>
  <si>
    <t>D 200 mm</t>
  </si>
  <si>
    <t>1A.41</t>
  </si>
  <si>
    <t>D 100 mm</t>
  </si>
  <si>
    <t>1A.42</t>
  </si>
  <si>
    <t>D 125 mm</t>
  </si>
  <si>
    <t>1A.50</t>
  </si>
  <si>
    <t>Ohebná hadice - zvukově izolovaná</t>
  </si>
  <si>
    <t>bm</t>
  </si>
  <si>
    <t>1A.51</t>
  </si>
  <si>
    <t>D 100</t>
  </si>
  <si>
    <t>1A.52</t>
  </si>
  <si>
    <t>D 125</t>
  </si>
  <si>
    <t>1A.70</t>
  </si>
  <si>
    <t>1A.70A</t>
  </si>
  <si>
    <t>1A.71</t>
  </si>
  <si>
    <t>Potrubí čtyřhranné - plastové</t>
  </si>
  <si>
    <t>1A.71A</t>
  </si>
  <si>
    <t>Potrubí čtyřhranné  - plastové</t>
  </si>
  <si>
    <t>1A.77</t>
  </si>
  <si>
    <t>Potrubí kruhové Spiro</t>
  </si>
  <si>
    <t>do D 160</t>
  </si>
  <si>
    <t>1A.80</t>
  </si>
  <si>
    <t>1A.90</t>
  </si>
  <si>
    <t>Přívod čerstvého vzduchu</t>
  </si>
  <si>
    <t>2.01</t>
  </si>
  <si>
    <t>Pracovní množství vzduchu 600 m3/h / 600 m3/h</t>
  </si>
  <si>
    <t>Externí tlak 250 / 250 Pa</t>
  </si>
  <si>
    <t>Celkový statický tlak přívod / odvod 514 / 489 Pa</t>
  </si>
  <si>
    <t>Elektrický příkon motoru ventiláoru přívod 193 W</t>
  </si>
  <si>
    <t>Elektrický příkon motoru ventiláoru přívod 179 W</t>
  </si>
  <si>
    <t>Elektrický výkon ohřívače vzduchu 5 kW, požadovaný výkon 1 913 W</t>
  </si>
  <si>
    <t>Rekuperační výměník - teplotní účinnost zima 87,7 %</t>
  </si>
  <si>
    <t>Suchá účinnost (dle EN 308) 82,7%</t>
  </si>
  <si>
    <t>teplota přiváděného vzduchu -15,0 &gt; 15,7 °C</t>
  </si>
  <si>
    <t>teplota odváděného vzduchu 20,0 &gt; -3,1 °C</t>
  </si>
  <si>
    <t>Rozměry  2165 x 1500 x 350 mm, hrdla D 250 mm, hmotnost 270 kg</t>
  </si>
  <si>
    <t>2.10</t>
  </si>
  <si>
    <t>2.15</t>
  </si>
  <si>
    <t>Tlumič hluku 500 x 200 x 1500</t>
  </si>
  <si>
    <t>buňky 200x500x1500 - 1 ks buňky s náběhem a výběhem</t>
  </si>
  <si>
    <t>2.16</t>
  </si>
  <si>
    <t>Tlumič hluku 500 x 200 x 2000</t>
  </si>
  <si>
    <t>buňky 200x500x2000 - 1 ks buňky s náběhem a výběhem</t>
  </si>
  <si>
    <t>2.40</t>
  </si>
  <si>
    <t>2.70</t>
  </si>
  <si>
    <t>2.70A</t>
  </si>
  <si>
    <t>2.75</t>
  </si>
  <si>
    <t>Potrubí kruhové Spiro vč tvarových dílů</t>
  </si>
  <si>
    <t>D 250</t>
  </si>
  <si>
    <t>2.80</t>
  </si>
  <si>
    <t>2.90</t>
  </si>
  <si>
    <t>materiál - hotovení konstrukce pro osazení vzt jednotky</t>
  </si>
  <si>
    <t>2A.10</t>
  </si>
  <si>
    <t>2A.15</t>
  </si>
  <si>
    <t>2A.16</t>
  </si>
  <si>
    <t>2A.20</t>
  </si>
  <si>
    <t>2A.21</t>
  </si>
  <si>
    <t>2A.40</t>
  </si>
  <si>
    <t>2A.50</t>
  </si>
  <si>
    <t>2A.70</t>
  </si>
  <si>
    <t>2A.70A</t>
  </si>
  <si>
    <t>2A.71</t>
  </si>
  <si>
    <t>2A.71A</t>
  </si>
  <si>
    <t>2A.75</t>
  </si>
  <si>
    <t>2A.76</t>
  </si>
  <si>
    <t>2A.77</t>
  </si>
  <si>
    <t>2A.80</t>
  </si>
  <si>
    <t>2A.90</t>
  </si>
  <si>
    <t>3.01</t>
  </si>
  <si>
    <t>3.10</t>
  </si>
  <si>
    <t>3.11</t>
  </si>
  <si>
    <t>3.15</t>
  </si>
  <si>
    <t>3.16</t>
  </si>
  <si>
    <t>3.20</t>
  </si>
  <si>
    <t>3.40</t>
  </si>
  <si>
    <t>3.70</t>
  </si>
  <si>
    <t>3.70A</t>
  </si>
  <si>
    <t>3.80</t>
  </si>
  <si>
    <t>3.90</t>
  </si>
  <si>
    <t>3A.10</t>
  </si>
  <si>
    <t>3A.11</t>
  </si>
  <si>
    <t>3A.15</t>
  </si>
  <si>
    <t>3A.16</t>
  </si>
  <si>
    <t>3A.20</t>
  </si>
  <si>
    <t>3A.21</t>
  </si>
  <si>
    <t>3A.40</t>
  </si>
  <si>
    <t>3A.41</t>
  </si>
  <si>
    <t>3A.42</t>
  </si>
  <si>
    <t>3A.50</t>
  </si>
  <si>
    <t>3A.51</t>
  </si>
  <si>
    <t>3A.52</t>
  </si>
  <si>
    <t>3A.70</t>
  </si>
  <si>
    <t>3A.70A</t>
  </si>
  <si>
    <t>3A.71</t>
  </si>
  <si>
    <t>3A.71A</t>
  </si>
  <si>
    <t>3A.77</t>
  </si>
  <si>
    <t>3A.80</t>
  </si>
  <si>
    <t>3A.90</t>
  </si>
  <si>
    <t>4.01</t>
  </si>
  <si>
    <t>Pracovní množství vzduchu 1000 m3/h / 1000 m3/h</t>
  </si>
  <si>
    <t>Elektrický výkon ohřívače vzduchu 10 kW,</t>
  </si>
  <si>
    <t>Rekuperační výměník -</t>
  </si>
  <si>
    <t>4.10</t>
  </si>
  <si>
    <t>1000 x 400 mm</t>
  </si>
  <si>
    <t>4.11</t>
  </si>
  <si>
    <t>4.15</t>
  </si>
  <si>
    <t>buňky 200x500x1500 - 2 ks buňky s náběhem a výběhem</t>
  </si>
  <si>
    <t>4.16</t>
  </si>
  <si>
    <t>buňky 200x500x2000 - 2 ks buňky s náběhem a výběhem</t>
  </si>
  <si>
    <t>4.20</t>
  </si>
  <si>
    <t>250 x 125 mm</t>
  </si>
  <si>
    <t>4.21</t>
  </si>
  <si>
    <t>250 x 200 mm</t>
  </si>
  <si>
    <t>4.40</t>
  </si>
  <si>
    <t>4.70</t>
  </si>
  <si>
    <t>4.70A</t>
  </si>
  <si>
    <t>4.80</t>
  </si>
  <si>
    <t>4.90</t>
  </si>
  <si>
    <t>4A.10</t>
  </si>
  <si>
    <t>4A.11</t>
  </si>
  <si>
    <t>4A.15</t>
  </si>
  <si>
    <t>4A.16</t>
  </si>
  <si>
    <t>buňky 200x500x1500 - 2 ks bunňky s náběhem a výběhem</t>
  </si>
  <si>
    <t>4A.20</t>
  </si>
  <si>
    <t>200 x 200</t>
  </si>
  <si>
    <t>4A.40</t>
  </si>
  <si>
    <t>4A.50</t>
  </si>
  <si>
    <t>4A.70</t>
  </si>
  <si>
    <t>4A.70A</t>
  </si>
  <si>
    <t>4A.71</t>
  </si>
  <si>
    <t>4A.71A</t>
  </si>
  <si>
    <t>4A.80</t>
  </si>
  <si>
    <t>4A.90</t>
  </si>
  <si>
    <t>5.01</t>
  </si>
  <si>
    <t>5.15</t>
  </si>
  <si>
    <t>5.16</t>
  </si>
  <si>
    <t>5.20</t>
  </si>
  <si>
    <t>280 x 200 mm</t>
  </si>
  <si>
    <t>5.21</t>
  </si>
  <si>
    <t>5.40</t>
  </si>
  <si>
    <t>5.70</t>
  </si>
  <si>
    <t>5.70A</t>
  </si>
  <si>
    <t>5.80</t>
  </si>
  <si>
    <t>5.90</t>
  </si>
  <si>
    <t>5A.10</t>
  </si>
  <si>
    <t>5A.15</t>
  </si>
  <si>
    <t>5A.16</t>
  </si>
  <si>
    <t>buňky 200x500x1500 - 1 ks bunňky s náběhem a výběhem</t>
  </si>
  <si>
    <t>5A.21</t>
  </si>
  <si>
    <t>5A.22</t>
  </si>
  <si>
    <t>5A.40</t>
  </si>
  <si>
    <t>5A.41</t>
  </si>
  <si>
    <t>5A.42</t>
  </si>
  <si>
    <t>5A.50</t>
  </si>
  <si>
    <t>5A.51</t>
  </si>
  <si>
    <t>5A.52</t>
  </si>
  <si>
    <t>5A.70</t>
  </si>
  <si>
    <t>5A.70A</t>
  </si>
  <si>
    <t>5A.71</t>
  </si>
  <si>
    <t>5A.71A</t>
  </si>
  <si>
    <t>5A.75</t>
  </si>
  <si>
    <t>5A.76</t>
  </si>
  <si>
    <t>5A.80</t>
  </si>
  <si>
    <t>5A.90</t>
  </si>
  <si>
    <t>6.01</t>
  </si>
  <si>
    <t>Ventilátor do kruhového potrubí diagonální</t>
  </si>
  <si>
    <t>vektorový hlukový absorbér</t>
  </si>
  <si>
    <t>Qv 50 m3/h, 100 Pa, 27W, 230 V 0,12 A</t>
  </si>
  <si>
    <t>6.20</t>
  </si>
  <si>
    <t>Klapka zpětná těsná s magnetickou přídrží</t>
  </si>
  <si>
    <t>6.40</t>
  </si>
  <si>
    <t>6.50</t>
  </si>
  <si>
    <t>6.75</t>
  </si>
  <si>
    <t>6.90</t>
  </si>
  <si>
    <t>8.01</t>
  </si>
  <si>
    <t>Ventilátor do kruhového potrubí diagonální  s doběhem</t>
  </si>
  <si>
    <t>Qv 80 m3/h, 100 Pa, 27W, 230 V 0,12 A</t>
  </si>
  <si>
    <t>8.10</t>
  </si>
  <si>
    <t>Výdechová žaluzie protidešťová</t>
  </si>
  <si>
    <t>200 x 200 mm</t>
  </si>
  <si>
    <t>8.20</t>
  </si>
  <si>
    <t>8.40</t>
  </si>
  <si>
    <t>8.41</t>
  </si>
  <si>
    <t>8.50</t>
  </si>
  <si>
    <t>8.51</t>
  </si>
  <si>
    <t>8.75</t>
  </si>
  <si>
    <t>8.76</t>
  </si>
  <si>
    <t>8.90</t>
  </si>
  <si>
    <t>7.01</t>
  </si>
  <si>
    <t>Qv 50 m3/h, 85 Pa, 27W, 230 V 0,12 A</t>
  </si>
  <si>
    <t>7.20</t>
  </si>
  <si>
    <t>7.40</t>
  </si>
  <si>
    <t>7.50</t>
  </si>
  <si>
    <t>7.75</t>
  </si>
  <si>
    <t>7.70</t>
  </si>
  <si>
    <t>7.70A</t>
  </si>
  <si>
    <t>7.90</t>
  </si>
  <si>
    <t>28421140-2</t>
  </si>
  <si>
    <t>Kabel sPVC izolací, v zemi, kompletní dodávka včetně montáže a zapojení (přesnou délku a typ kabelu, určit před realizací, dle umístění skříně a typu stávajícího kabelu) AYKY 3x120+70</t>
  </si>
  <si>
    <t>Kabel sPVC izolací, částečně v kabelovém žlabu, v kabelových trubkách nebo v podlaze, pod omítkou,, kompletní dodávka včetně montáže a zapojení CYKY J 4x16 Cu</t>
  </si>
  <si>
    <t>Kabel sPVC izolací, částečně v kabelovém žlabu, v kabelových trubkách nebo v podlaze, pod omítkou,, kompletní dodávka včetně montáže a zapojení CYKY J 5x4 Cu</t>
  </si>
  <si>
    <t>Kabel sPVC izolací, částečně v kabelovém žlabu, v kabelových trubkách nebo v podlaze, pod omítkou,, kompletní dodávka včetně montáže a zapojení CYKY J 5x2,5 Cu</t>
  </si>
  <si>
    <t>Kabel sPVC izolací, částečně v kabelovém žlabu, v kabelových trubkách nebo v podlaze, pod omítkou,, kompletní dodávka včetně montáže a zapojení CYKY J 5x1,5 Cu</t>
  </si>
  <si>
    <t>kabel sPVC izolací, částečně v kabelovém žlabu, v kabelových trubkách nebo v podlaze, pod omítkou,, kompletní dodávka včetně montáže a zapojení CYKY J 3x2,5 Cu</t>
  </si>
  <si>
    <t>kabel sPVC izolací, částečně v kabelovém žlabu, v kabelových trubkách nebo v podlaze, pod omítkou,, kompletní dodávka včetně montáže a zapojení CYKY O 3x1,5 Cu</t>
  </si>
  <si>
    <t>kabel sPVC izolací, částečně v kabelovém žlabu, v kabelových trubkách nebo v podlaze, pod omítkou,, kompletní dodávka včetně montáže a zapojení CYKY J 3x1,5 Cu</t>
  </si>
  <si>
    <t>kabel sPVC izolací, částečně v kabelovém žlabu, v kabelových trubkách nebo v podlaze, pod omítkou,, kompletní dodávka včetně montáže a zapojení CYKY O 2x1,5 Cu</t>
  </si>
  <si>
    <t>28422100-7</t>
  </si>
  <si>
    <t>Vodič sPVC izolací, volně, ve zdi nebo v podlaze  kompletní dodávka včetně montáže a zapojení, CY 4 Cu</t>
  </si>
  <si>
    <t>Vodič (lano) sPVC izolací, volně, ve zdi nebo v podlaze  kompletní dodávka včetně montáže a zapojení, CY 6 Cu</t>
  </si>
  <si>
    <t>Vodič (lano) sPVC izolací, volně, ve zdi nebo v podlaze  kompletní dodávka včetně montáže a zapojení, CYA 16 Cu</t>
  </si>
  <si>
    <t>Vodič (lano) sPVC izolací, volně, ve zdi nebo v podlaze  kompletní dodávka včetně montáže a zapojení, CYA 35 Cu</t>
  </si>
  <si>
    <t>kabel pohyblivý sgumovou izolací, částečně  v kabelových trubkách a volně do technologie,  kompletní, dodávka včetně montáže a zapojení CGSG J 5x2,5 Cu</t>
  </si>
  <si>
    <t>kabel pohyblivý sgumovou izolací, částečně  v kabelových trubkách a volně do technologie,  kompletní, dodávka včetně montáže a zapojení CGSG J 5x4 Cu</t>
  </si>
  <si>
    <t>Kabel sPVC izolací, bezhalogenový, s funkčností při požáru,částečně v kabelovém žlabu, v kabelových, trubkách nebo v podlaze, pod omítkou,  kompletní dodávka včetně montáže a zapojení CXKE-V J 3x1,5</t>
  </si>
  <si>
    <t>kabelová smršťovací spojka pro kabel AYKY 3x120+70 vč. lisovacích spojek (spojka bude upřesněna dle, dle kabelu do stávající rozpojovací skříně), cena vč. montáže SVCZC 120 Al</t>
  </si>
  <si>
    <t>28420000-2</t>
  </si>
  <si>
    <t>Plastová trubka ohebná do země, betonu,  kopoflex 60, dodávka včetně montáže</t>
  </si>
  <si>
    <t>31214100-0</t>
  </si>
  <si>
    <t>Spínač řazení 1, zápustný, bílý, 10 A, montáž skrytem jednotlivě nebo sjiným zařízením, kolébkový, spínač kompletní dodávka včetně montáže a zapojení</t>
  </si>
  <si>
    <t>Spínač řazení 5, zápustný, 10 A, montáž skrytem jednotlivě nebo sjiným zařízením, kolébkový spínač, kompletní dodávka včetně montáže a zapojení</t>
  </si>
  <si>
    <t>Spínač řazení 6, zápustný, 10 A, montáž skrytem jednotlivě nebo sjiným zařízením, kolébkový spínač, kompletní dodávka včetně montáže a zapojení</t>
  </si>
  <si>
    <t>Spínač řazení 7, zápustný, 10 A, montáž skrytem jednotlivě nebo sjiným zařízením, kolébkový spínač, kompletní dodávka včetně montáže a zapojení</t>
  </si>
  <si>
    <t>Spínač řazení 0/1, zápustný, bílý, 10 A, montáž skrytem jednotlivě nebo sjiným zařízením, kolébkový, spínač kompletní dodávka včetně montáže a zapojení</t>
  </si>
  <si>
    <t>Spínač řazení 6, zápustný, 10 A, IP 44, montáž skrytem jednotlivě nebo sjiným zařízením, kolébkový, spínač kompletní dodávka včetně montáže a zapojení</t>
  </si>
  <si>
    <t>Spínač řazení 5, zápustný, 10 A, IP 44, montáž skrytem jednotlivě nebo sjiným zařízením, kolébkový, spínač kompletní dodávka včetně montáže a zapojení</t>
  </si>
  <si>
    <t>Spínač 400V/16A, montáž pod omítku, IP44, kompletní dodávka včetně montáže a zapojení</t>
  </si>
  <si>
    <t>Tlačítko total stop s aretací v prosklené skříňce, zapuštěné, vč. informačních tabulek, kompletní, dodávka včetně montáže a zapojení</t>
  </si>
  <si>
    <t>Stropní pohybové čidlo, IP 40, 10A, 360 stupňů, min. 8m, nastavitelný 5s - 7min.bílý, kompletní, dodávka včetně montáže a zapojení</t>
  </si>
  <si>
    <t>31224100-3</t>
  </si>
  <si>
    <t>Zásuvka jednoduchá vestavná bílá, 230V/16A, kompletní dodávka včetně montáže a zapojení</t>
  </si>
  <si>
    <t>Zásuvka jednoduchá vestavná,  230V/16A, s přep. ochranou, kompletní dodávka včetně montáže a, zapojení</t>
  </si>
  <si>
    <t>Zásuvka nástěnná 230V/16 A, IP 44, kompletní dodávka včetně montáže a zapojení</t>
  </si>
  <si>
    <t>Zásuvka jednoduchá vestavná,  230V/16A,, IP 44, kompletní dodávka včetně montáže a zapojení</t>
  </si>
  <si>
    <t>Zásuvka jednoduchá vestavná,  230V/16A,, IP 44, s přep. ochranou, kompletní dodávka včetně montáže a, zapojení</t>
  </si>
  <si>
    <t>Časové relé do KU 68 pro ventilátory, zpoždění do 10 min.kompletní dodávka včetně montáže a zapojení</t>
  </si>
  <si>
    <t>31600000-2</t>
  </si>
  <si>
    <t>Přístrojová krabice plastová pro zapuštěnou montáž jednoho nebo více přístrojů vedle sebe, určená k, montáži do stěn, zdí. Kompletní dodávka včetně montáže KU 67/2</t>
  </si>
  <si>
    <t>Rozbočovací krabice plastová pro zapuštěnou montáž se svorkovnicí s víčkem, určená k montáži do stěn, , zdí. Kompletní dodávka včetně montáže a zapojení KU 68-1903</t>
  </si>
  <si>
    <t>Rozbočovací krabice plastová pro zapuštěnou montáž se svorkovnicí s víčkem (větší kruhová), určená k, montáži do stěn, zdí. Kompletní dodávka včetně montáže a zapojení KR 97</t>
  </si>
  <si>
    <t>Rozbočovací krabice plastová na omítku se svorkami. Kompletní dodávka včetně montáže a zapojení, (ACIDUR)</t>
  </si>
  <si>
    <t>Rozbočovací krabice plastová pro zapuštěnou montáž s víčkem (obdélníková), určená k montáži pod, omítku s ekvipotencionální svorkovnicí. Kompletní dodávka včetně montáže a zapojení KO 125 E</t>
  </si>
  <si>
    <t>Přístrojová krabice plastová pro zapuštěnou montáž do venkovních zateplovacích systémů jednoho, přístroje, určená k montáži do stěn.. Kompletní dodávka včetně montáže</t>
  </si>
  <si>
    <t>Přístrojová krabice plastová pro zapuštěnou montáž do venkovních zateplovacích systémů pro kamery,, svítidla atd., určená k montáži do stěn. Kompletní dodávka včetně montáže</t>
  </si>
  <si>
    <t>26900000-7</t>
  </si>
  <si>
    <t>Protipožární ucpávky do tl. 30cm/m2</t>
  </si>
  <si>
    <t>45312311-0</t>
  </si>
  <si>
    <t>Svorka pospojovací pro rozvody trubkových instalací vody.... Kompletní dodávka včetně montáže a, zapojení</t>
  </si>
  <si>
    <t>31524000-5</t>
  </si>
  <si>
    <t>Nástěnné a stropní svítidlo, těleso svítidla polykarbonát, difuzor polykarbonát, antivandal, provedení, světelný zdroj LED, CRI: 83, životnost LED L80 B20 33000 hodin, výkon 24W, náhradní</t>
  </si>
  <si>
    <t>teplota chromatičnosti 4000K, světelný tok svítidla 2780lm, průměr svítidla 330mm, výška svítidla 55mm, IP65, třída II.</t>
  </si>
  <si>
    <t>teplota chromatičnosti 4000K, světelný tok svítidla 2780lm, průměr svítidla 330mm, výška svítidla 55mm, IP65, třída II. Svítidlo s pohybovým čidlem</t>
  </si>
  <si>
    <t>Přisazené svítidlo, těleso svítidla ocelový bíle lakovaný plech, difuzor PMMA, světelný zdroj LED,, CRI: &gt;80, životnost LED L80 B20 110000 hodin, výkon 54W, náhradní teplota chromatičnosti 4000K,</t>
  </si>
  <si>
    <t>světelný tok svítidla 5962lm, rozměry svítidla  1260x105x87mm, IP50, hmotnost 2,3kg.</t>
  </si>
  <si>
    <t>Průmyslové svítidlo, těleso svítidla a difuzor PC, světelný zdroj LED, CRI: &gt;80, životnost LED L80, B20 50000 hodin, výkon 37W, náhradní teplota chromatičnosti 4000K, světelný tok svítidla 5094lm,</t>
  </si>
  <si>
    <t>rozměry svítidla  1260x120x102mm, IP66, IK08, hmotnost 1,76kg, Připojení kabelu pomocí vnější rychlospojky bez nutnosti vstupu do svítidla, certifikace ENEC</t>
  </si>
  <si>
    <t>Nástěnné a stropní svítidlo, těleso svítidla polykarbonát, difuzor polykarbonát, antivandal, provedení, světelný zdroj LED, CRI: 83, životnost LED L80 B20 33000 hodin, výkon 18W, náhradní</t>
  </si>
  <si>
    <t>teplota chromatičnosti 4000K, světelný tok svítidla 1930lm, průměr svítidla 280mm, výška svítidla 55mm, IP65, třída II</t>
  </si>
  <si>
    <t>Průmyslové svítidlo, těleso svítidla a difuzor PC, světelný zdroj LED, CRI: &gt;80, životnost LED L80, B20 50000 hodin, výkon 50W, náhradní teplota chromatičnosti 4000K, světelný tok svítidla 6786lm,</t>
  </si>
  <si>
    <t>rozměry svítidla  1260x120x102mm, IP66, IK08, hmotnost 1,82kg, Připojení kabelu pomocí vnější rychlospojky bez nutnosti vstupu do svítidla, certifikace ENEC</t>
  </si>
  <si>
    <t>Stropní svítidlo,těleso svítidla ocelový práškově lakovaný plech RAL 9003, mikroprismatický difuzor,, světelný zdroj LED, CRI: &gt;80, životnost LED L80 B20 110000 hodin, výkon 40W, náhradní teplota</t>
  </si>
  <si>
    <t>chromatičnosti 4000K, světelný tok svítidla 5500lm, rozměry svítidla  600x600x55mm, IP40, hmotnost 4,6kg,</t>
  </si>
  <si>
    <t>Nástěnné svítidlo, stínítko bílé, těleso svítidla hliník, opálový difuzor, světelný zdroj LED, CRI:, &gt;80, životnost LED L90 B20 100000 hodin, výkon 10W, náhradní teplota chromatičnosti 4000K, světelný</t>
  </si>
  <si>
    <t>tok svítidla 1100lm, rozměry svítidla  605x90x60mm, IP44, hmotnost 0,9kg,</t>
  </si>
  <si>
    <t>Svítidlo nouzové, těleso svítidla PC/ABS, difuzor PMMA,  2W LED, 250lm, IP65, NM 3H, pohledová, vzdálenost 25m, rozměr svítidla 269x144x40mm, IP65, třída II, AUTOTEST, certifikace ENEC</t>
  </si>
  <si>
    <t>Svítidlo nouzové přisazené/závěsné,  tělo svítidla PC/ABS, barva svítidla RAL 9003, na objednáníRAL, 7035 nebo RAL 9004,  transparetní PC optika CORIDOR, IP65, třída II, AUTOTEST, rozměr svítidla</t>
  </si>
  <si>
    <t>Ř170x66,5mm, světelný zdroj LED, 2W, 245lm,  NM 3H</t>
  </si>
  <si>
    <t>Svítidlo nouzové, těleso svítidla PC/ABS, difuzor PMMA,  2W LED, 218lm, IP65, NM 3H, pohledová, vzdálenost 25m, rozměr svítidla 269x144x40mm, IP65, třída II, svítidlo určeno do prostor s teplotou</t>
  </si>
  <si>
    <t>okolí  ta -15 °C ÷ 40 °C, AUTOTEST, certifikace ENEC</t>
  </si>
  <si>
    <t>31214500-4</t>
  </si>
  <si>
    <t>Skříň SR422/NKW2, vč. náplně (6x PH2/40A), plastový pilíře, základu, kompletní montáže a zemních, prací Kompletní dodávka vč. Atestu</t>
  </si>
  <si>
    <t>Rozvaděč RMS1 dle výkresové dokumentace,, Kompletní dodávka vč. Atestu</t>
  </si>
  <si>
    <t>Rozvaděč RMS2 dle výkresové dokumentace,, Kompletní dodávka vč. Atestu</t>
  </si>
  <si>
    <t>Osoušeč rukou nástěnný, s spodním vysoušením rukou, 230V/1650W, Kompletní dodávka</t>
  </si>
  <si>
    <t>Signalizace pomoci z WC invalida např. pomocí GMS brány s napojením tlačítek (2ks) v prostoru WC., Kompletní dodávka</t>
  </si>
  <si>
    <t>50900000R01</t>
  </si>
  <si>
    <t>Mont. práce kvalifikovaných osob mimo ceník</t>
  </si>
  <si>
    <t>50900000R02</t>
  </si>
  <si>
    <t>Mont. práce vysoce kvalifikovaných osob mimo ceník</t>
  </si>
  <si>
    <t>31216200R03</t>
  </si>
  <si>
    <t>Autorský dozor projektanta, konzultace</t>
  </si>
  <si>
    <t>50900000R04</t>
  </si>
  <si>
    <t>Spolupráce s ostatními profesemi a investorem</t>
  </si>
  <si>
    <t>31216200R05</t>
  </si>
  <si>
    <t>Spolupráce s revizním technikem</t>
  </si>
  <si>
    <t>31216200R06</t>
  </si>
  <si>
    <t>Výchozí revize elektroinstalace</t>
  </si>
  <si>
    <t>45112000-5</t>
  </si>
  <si>
    <t>Výkop a zához rýhy š. 35cm, hl. 80cm - ve volném terénu, vč. provizorní úpravy terénu (délka, orientační, dle umístění skříně)</t>
  </si>
  <si>
    <t>Drát AlMgSi A 8 mm na podpěrách jímacího vedení, jímací a svodové vedení po zkušební svorky, dodávka, včetně montáže</t>
  </si>
  <si>
    <t>Drát nerezový  A 8 mm, uložený v zemi s vývody ke zkušebním svorkám a uzemnění elektroinstalace,, dodávka včetně montáže</t>
  </si>
  <si>
    <t>Pásovina nerezová (V4A) 30/3,5 mm, uložená v zemi s vývody k zkušebním svorkám a uzemnění, elektroinstalace, dodávka včetně montáže</t>
  </si>
  <si>
    <t>Vodič CU s izolací o impulsním výdržném napětí 100 kV 1,2/50µs o délce 3,5m na podpěrách vedení,, dodávka včetně montáže</t>
  </si>
  <si>
    <t>Dilatační propojka Al d= 8mm, dodávka včetně montáže</t>
  </si>
  <si>
    <t>Podpěra jímacího vedení na ploché střechy, plastová se štěrkovou výplní, dodávka včetně montáže</t>
  </si>
  <si>
    <t>Nástavec + víčko na podpěru jímacího vedení na ploché střechy, zaručující celkovou výšky podpěry 10, cm, dodávka včetně montáže</t>
  </si>
  <si>
    <t>Podpěra jímacího vedení s lepícím páskem, plastová, dodávka včetně montáže</t>
  </si>
  <si>
    <t>Podpěra vedení FeZn s příchytkou do zateplených zdí (o tloušťce cca 130mm), s krytkou, šroubem a, natloukací hmoždinkou o délce 240mm, dodávka včetně montáže</t>
  </si>
  <si>
    <t>Držák tyče o A16mm nerezový, s vrutem 5x60mm a hmoždinkou, dodávka včetně montáže</t>
  </si>
  <si>
    <t>Podpěra izolovaného CU vodiče, nerezová, s upevňovacím otvorem, dodávka včetně montáže</t>
  </si>
  <si>
    <t>Svorka hromosvodová - spojovací, nerezová, do dvou šroubů, dodávka včetně montáže</t>
  </si>
  <si>
    <t>Svorka hromosvodová - zkušební 8-10/16mm, Al, do dvou šroubů, dodávka včetně montáže</t>
  </si>
  <si>
    <t>Svorka hromosvodová - zkušební 8-10/8mm, Al, do dvou šroubů, dodávka včetně montáže</t>
  </si>
  <si>
    <t>Svorka hromosvodová - křížová, nerezová, nad dva šrouby, dodávka včetně montáže</t>
  </si>
  <si>
    <t>Svorka hromosvodová - okapová, nerezová, do dvou šroubů, dodávka včetně montáže</t>
  </si>
  <si>
    <t>Svorka hromosvodová - univerzální, nerezová, do dvou šroubů, dodávka včetně montáže</t>
  </si>
  <si>
    <t>Svorka hromosvodová - na okapové potrubí, nerezová, nad dva šrouby, dodávka včetně montáže</t>
  </si>
  <si>
    <t>Svorka hromosvodová - páska/páska, nerezová, nad dva šrouby, dodávka včetně montáže</t>
  </si>
  <si>
    <t>Svorka hromosvodová - páska/drát, nerezová, nad dva šrouby, dodávka včetně montáže</t>
  </si>
  <si>
    <t>Zaváděcí tyč s izolovaným přechodem A16/10mm, délka 1000/500mm, FeZn, dodávka včetně montáže</t>
  </si>
  <si>
    <t>Komplet izolované podpěry vedení s plastovou základnou a betonovým podstavcem 4,6 kg, koeficient, km=0,7, délka 295 mm, uchycení 8mm, dodávka včetně montáže</t>
  </si>
  <si>
    <t>Označovací štítek na svody plastový, dodávka včetně montáže</t>
  </si>
  <si>
    <t>Výstražná tabulka se zákazem výskytu osob v okruhu do 3m od svodů, dodávka včetně montáže</t>
  </si>
  <si>
    <t>28711510-7</t>
  </si>
  <si>
    <t>Rámová hmoždinka pro připevnění podpěr vedení, délka 230 mm, včetně šroubu, osazení do zdi z, cihelného zdiva</t>
  </si>
  <si>
    <t>45261420-4</t>
  </si>
  <si>
    <t>Rozbočovací krabice plastová pro zapuštěnou montáž s ekvipotenciální svorkovnicí (větší čtveratá),, určená k montáži do stěn, zdí. Kompletní dodávka včetně montáže a zapojení</t>
  </si>
  <si>
    <t>Výkop a zához rýhy š. 20cm, hl. 35cm, vč. zhutnění</t>
  </si>
  <si>
    <t>28527200-4</t>
  </si>
  <si>
    <t>Montáž žebříku na střechách do 7m výšky k hřebeni</t>
  </si>
  <si>
    <t>50900000-4</t>
  </si>
  <si>
    <t>Montážní práce kvalifikovaných osob - fixace podpěr na okraji střechy</t>
  </si>
  <si>
    <t>Montážní práce kvalifikovaných osob mimo ceníkové položky, spolupráce s ostatními profesemi</t>
  </si>
  <si>
    <t>Výchozí revize bleskosvodu</t>
  </si>
  <si>
    <t>131201209R00</t>
  </si>
  <si>
    <t xml:space="preserve">Hloubení zapažených jam a zářezů příplatek za lepivost, v hornině 3,  </t>
  </si>
  <si>
    <t>132201211R00</t>
  </si>
  <si>
    <t xml:space="preserve">Hloubení rýh šířky přes 60 do 200 cm do 100 m3, v hornině 3, hloubení strojně </t>
  </si>
  <si>
    <t>161101101R00</t>
  </si>
  <si>
    <t>Svislé přemístění výkopku z horniny 1 až 4, při hloubce výkopu přes 1 do 2,5 m</t>
  </si>
  <si>
    <t>162301102RT3</t>
  </si>
  <si>
    <t>Vodorovné přemístění výkopku z horniny 1 až 4, na vzdálenost přes 500  do 1 000 m</t>
  </si>
  <si>
    <t>Nakládání, skládání, překládání neulehlého výkopku nakládání výkopku
 do 100 m3, z horniny 1 až 4</t>
  </si>
  <si>
    <t>174101101R00</t>
  </si>
  <si>
    <t>Zásyp sypaninou se zhutněním jam, šachet, rýh nebo kolem objektů v těchto vykopávkách</t>
  </si>
  <si>
    <t>včetně strojního přemístění materiálu pro zásyp ze vzdálenosti do 10 m od okraje zásypu</t>
  </si>
  <si>
    <t>175101101RT2</t>
  </si>
  <si>
    <t>Obsyp potrubí bez prohození sypaniny, s dodáním štěrkopísku frakce 0 - 22 mm</t>
  </si>
  <si>
    <t>451572111RK1</t>
  </si>
  <si>
    <t>Lože pod potrubí, stoky a drobné objekty z kameniva drobného těženého 0÷4 mm</t>
  </si>
  <si>
    <t>871241121R00</t>
  </si>
  <si>
    <t>Montáž potrubí z plastických hmot z tlakových trubek polyetylenových, vnějšího průměru 90 mm</t>
  </si>
  <si>
    <t>877242121R00</t>
  </si>
  <si>
    <t>Montáž elektrotvarovek Přirážka za 1 spoj elektrotvarovky, vnějšího průměru 90 mm</t>
  </si>
  <si>
    <t>879231191R00</t>
  </si>
  <si>
    <t>Příplatky za montáž trubek v otevřeném výkopu ve sklonu přes 20 % , od DN 40 do DN 550 mm</t>
  </si>
  <si>
    <t>891249111R00</t>
  </si>
  <si>
    <t>Montáž vodovodních armatur na potrubí navrtávacích pasů s ventilem Jt 1 Mpa na potrubí z trub osinkocementových, litinových, ocelových nebo plastických hmot, DN 80 mm</t>
  </si>
  <si>
    <t>899401112R00</t>
  </si>
  <si>
    <t>Osazení poklopů litinových šoupátkových</t>
  </si>
  <si>
    <t>899721112R00</t>
  </si>
  <si>
    <t>Výstražné fólie výstražná fólie pro vodovod, šířka 30 cm</t>
  </si>
  <si>
    <t>899731113R00</t>
  </si>
  <si>
    <t>Signalizační vodič CYY, 4 mm2</t>
  </si>
  <si>
    <t>722219191R00</t>
  </si>
  <si>
    <t xml:space="preserve">Montáž zemních souprav  </t>
  </si>
  <si>
    <t>Vodoměrná šachta prefa betonová 1,5x1,5x2,5m, samonosná, poklop uzamykatelný 600x600, vč. podkladní bet. desky C16/20 tl.150 mm + kari</t>
  </si>
  <si>
    <t>Přeložení stávajícího podzemního hydrantu</t>
  </si>
  <si>
    <t>Montáž přírubového T-kusu</t>
  </si>
  <si>
    <t>28613049.MR</t>
  </si>
  <si>
    <t>koleno PE 100; 90,0 °; SDR 11,0; D = 90,0 mm; hladké; spoj svařovaný</t>
  </si>
  <si>
    <t>286134606R</t>
  </si>
  <si>
    <t>trubka plastová vodovodní hladká; s certifikací dle PAS 1075; PE 100 RC; SDR 11,0; PN 16; D = 90,0 mm; s = 8,20 mm</t>
  </si>
  <si>
    <t>42200750R</t>
  </si>
  <si>
    <t>poklop uliční typ šoupátkový; šedá litina; použití pro vodu; vnitř.pr.D = 127 mm; D = 270,0 mm; výška 265 mm; pro: šoupátka</t>
  </si>
  <si>
    <t>42293250R</t>
  </si>
  <si>
    <t>souprava zemní teleskopická šoupátková; pro šoupátka a combi armatury; DN 50-100; krycí hloubka 1,3 - 1,8 m</t>
  </si>
  <si>
    <t>R4</t>
  </si>
  <si>
    <t>Navrtávací pas OC200/PE90</t>
  </si>
  <si>
    <t>R5</t>
  </si>
  <si>
    <t>Přírubový T-kus DN80</t>
  </si>
  <si>
    <t>722215258R00</t>
  </si>
  <si>
    <t>Šoupátko vodovodní přírubové, litinové, PN 16, DN 80, spoj bez navaření přírub, včetně dodávky materiálu</t>
  </si>
  <si>
    <t>722215153R00</t>
  </si>
  <si>
    <t>Kohout kulový , litinový, PN 16, DN 25, bez navaření přírub, včetně dodávky materiálu</t>
  </si>
  <si>
    <t>722215458R00</t>
  </si>
  <si>
    <t>Klapka vodovodní, zpětná, přírubová, litinová, PN 16, DN 80, spoj bez navaření přírub, včetně dodávky materiálu</t>
  </si>
  <si>
    <t>T-kus litina 80/50</t>
  </si>
  <si>
    <t>Manometr 0-10 bar se zkušebním kohoutem</t>
  </si>
  <si>
    <t>Vodoměr Qn=15 m3/hod</t>
  </si>
  <si>
    <t>R7</t>
  </si>
  <si>
    <t>Přechod PE/LIT</t>
  </si>
  <si>
    <t>Montážní vložka DN50</t>
  </si>
  <si>
    <t>Přírubový přechod 80/50</t>
  </si>
  <si>
    <t>220110347R00</t>
  </si>
  <si>
    <t>Marker pro určení trasy kabelů HDPE</t>
  </si>
  <si>
    <t>Tlaková zkouška</t>
  </si>
  <si>
    <t>Zaměření skutečného provedení</t>
  </si>
  <si>
    <t>Dokumentace skutečného provedení</t>
  </si>
  <si>
    <t>Protokoly o provedených zkouškách</t>
  </si>
  <si>
    <t>R15</t>
  </si>
  <si>
    <t>R16</t>
  </si>
  <si>
    <t>Geodet - vytyčení stavby</t>
  </si>
  <si>
    <t>R17</t>
  </si>
  <si>
    <t>Proplach a dezinfekce potrubí</t>
  </si>
  <si>
    <t>37,6*1,0*1,5</t>
  </si>
  <si>
    <t>VV</t>
  </si>
  <si>
    <t>151101101R00</t>
  </si>
  <si>
    <t>Zřízení pažení a rozepření stěn rýh příložné  pro jakoukoliv mezerovitost, hloubky do 2 m</t>
  </si>
  <si>
    <t>151101111R00</t>
  </si>
  <si>
    <t>Odstranění pažení a rozepření rýh příložné , hloubky do 2 m</t>
  </si>
  <si>
    <t>Potrubí KG svodné (ležaté) v zemi vnější průměr D 125 mm, tloušťka stěny 3,2 mm, DN 125</t>
  </si>
  <si>
    <t>Potrubí včetně tvarovek. Bez zednických výpomocí.</t>
  </si>
  <si>
    <t>Dopojení přípojek z PVC-KG DN 160 do areálové stoky z kameniny DN300</t>
  </si>
  <si>
    <t>RŠ</t>
  </si>
  <si>
    <t>Revizní šachta plastová. dno přímé 160/160, korugované prodloužení d400, teleskop roura s těsněním, poklop D400</t>
  </si>
  <si>
    <t>Kamerová zkouška</t>
  </si>
  <si>
    <t>871353121RT2</t>
  </si>
  <si>
    <t>Montáž potrubí z trub z plastů těsněných gumovým kroužkem  včetně dodávky trub hrdlových
 D 200 mm, tloušťka stěny 4,9 mm, délky 5000 mm</t>
  </si>
  <si>
    <t>871373121RT2</t>
  </si>
  <si>
    <t>Montáž potrubí z trub z plastů těsněných gumovým kroužkem  včetně dodávky trub hrdlových
 D 315 mm, tloušťka stěny 7,7 mm, délky 5000 mm</t>
  </si>
  <si>
    <t>Potrubí KG svodné (ležaté) v zemi vnější průměr D 110 mm, tloušťka stěny 3,2 mm, DN 100</t>
  </si>
  <si>
    <t>DŠ</t>
  </si>
  <si>
    <t>Revizní šachta plastová. dno přímé, korugované prodloužení d400, teleskop. nádstavec</t>
  </si>
  <si>
    <t>DŠ6</t>
  </si>
  <si>
    <t>Revizní šachta plastová. dno sběrné 300, korugované prodloužení d600, roznášecí konus PAD, poklop D400</t>
  </si>
  <si>
    <t>Dopojení z PVC-KG DN 300 do dešťové stoky</t>
  </si>
  <si>
    <t>721242111RT1</t>
  </si>
  <si>
    <t>Lapače střešních splavenin D 110 mm, s košem pro zachyt.nečistot,se suchou a nezámr.klapkou proti zápachu, čistícím víčkem a vylam.těs.kroužky potrubních svodů D 75, 90, 100 ...</t>
  </si>
  <si>
    <t>871211121R00</t>
  </si>
  <si>
    <t>Montáž potrubí z plastických hmot z tlakových trubek polyetylenových, vnějšího průměru 63 mm</t>
  </si>
  <si>
    <t>877212121R00</t>
  </si>
  <si>
    <t>Montáž elektrotvarovek Přirážka za 1 spoj elektrotvarovky, vnějšího průměru 63 mm</t>
  </si>
  <si>
    <t>Prostup pod základem a napojení na vnitřní rozvod ke KK32, vč. dodávky chráničky</t>
  </si>
  <si>
    <t>Chráničky OCEL/PE (dle skutečné polohy sítí na stavbě za dodržení ČSN 73 6005)</t>
  </si>
  <si>
    <t>286134120R</t>
  </si>
  <si>
    <t>trubka plastová vodovodní hladká; HDPE (PE 100); SDR 17,0; PN 10; D = 63,0 mm; s = 3,80 mm</t>
  </si>
  <si>
    <t>871181121R00</t>
  </si>
  <si>
    <t>Montáž potrubí z plastických hmot z tlakových trubek polyetylenových, vnějšího průměru 50 mm</t>
  </si>
  <si>
    <t>877182121R00</t>
  </si>
  <si>
    <t>Montáž elektrotvarovek Přirážka za 1 spoj elektrotvarovky, vnějšího průměru 50 mm</t>
  </si>
  <si>
    <t>Zátka PE63</t>
  </si>
  <si>
    <t>Navrtávací odbočkový T-kus DAA63/63</t>
  </si>
  <si>
    <t>Navrtávací odbočkový T-kus DAA63/50</t>
  </si>
  <si>
    <t>Dopojení do HUP na fasádě objektu, chránička PE75</t>
  </si>
  <si>
    <t>28613782R</t>
  </si>
  <si>
    <t>trubka plastová vodovodní hladká; HDPE (PE 100); SDR 11,0; PN 16; D = 50,0 mm; s = 4,60 mm; l = 12 000,0 mm</t>
  </si>
  <si>
    <t>28613783R</t>
  </si>
  <si>
    <t>trubka plastová vodovodní hladká; HDPE (PE 100); SDR 11,0; PN 16; D = 63,0 mm; s = 5,80 mm; l = 12 000,0 mm</t>
  </si>
  <si>
    <t>Oplechování okapnice montáž vč. spojovacích prostředků
 naletování okapnice Pz</t>
  </si>
  <si>
    <t>Povlaková krytina střech do 30° termoplasty montáž povlakové krytiny střech do 30° fólií kotvením</t>
  </si>
  <si>
    <t>712472R15</t>
  </si>
  <si>
    <t>NEBUDE REALIZOVÁNO - Provedení krycí vrstvy z praného říčního kameniva tl. do 50 mm - NEBUDE REALIZOVÁNO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</si>
</sst>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NumberFormat="1" applyFont="1" applyAlignment="1">
      <alignment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19" fillId="0" borderId="0" xfId="0" quotePrefix="1" applyNumberFormat="1" applyFont="1" applyBorder="1" applyAlignment="1">
      <alignment horizontal="left" vertical="top" wrapText="1"/>
    </xf>
    <xf numFmtId="0" fontId="16" fillId="6" borderId="42" xfId="0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horizontal="left" vertical="top" wrapText="1"/>
    </xf>
    <xf numFmtId="0" fontId="16" fillId="6" borderId="43" xfId="0" applyFont="1" applyFill="1" applyBorder="1" applyAlignment="1">
      <alignment horizontal="center" vertical="top" shrinkToFit="1"/>
    </xf>
    <xf numFmtId="164" fontId="16" fillId="6" borderId="43" xfId="0" applyNumberFormat="1" applyFont="1" applyFill="1" applyBorder="1" applyAlignment="1">
      <alignment vertical="top" shrinkToFit="1"/>
    </xf>
    <xf numFmtId="0" fontId="16" fillId="6" borderId="39" xfId="0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horizontal="left" vertical="top" wrapText="1"/>
    </xf>
    <xf numFmtId="0" fontId="16" fillId="6" borderId="40" xfId="0" applyFont="1" applyFill="1" applyBorder="1" applyAlignment="1">
      <alignment horizontal="center" vertical="top" shrinkToFit="1"/>
    </xf>
    <xf numFmtId="164" fontId="16" fillId="6" borderId="40" xfId="0" applyNumberFormat="1" applyFont="1" applyFill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server/RTS/INFO-power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baseColWidth="10" defaultColWidth="8.83203125" defaultRowHeight="13"/>
  <sheetData>
    <row r="1" spans="1:7">
      <c r="A1" s="21" t="s">
        <v>38</v>
      </c>
    </row>
    <row r="2" spans="1:7" ht="57.75" customHeight="1">
      <c r="A2" s="204" t="s">
        <v>39</v>
      </c>
      <c r="B2" s="204"/>
      <c r="C2" s="204"/>
      <c r="D2" s="204"/>
      <c r="E2" s="204"/>
      <c r="F2" s="204"/>
      <c r="G2" s="204"/>
    </row>
  </sheetData>
  <sheetProtection algorithmName="SHA-512" hashValue="iT9FVemRu78iCWSGRfTOcCv5xR+Kmz5JUKLba+34ViFb1CI39gmFqGdFUnxuPv3FRZFkTfT4v9K29HpX0/oT3g==" saltValue="ANeYRVZDt6EcaYA4BBZPd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1177-CE64-47CC-8F9F-CBDD19ED2F52}">
  <sheetPr>
    <outlinePr summaryBelow="0"/>
  </sheetPr>
  <dimension ref="A1:BH5000"/>
  <sheetViews>
    <sheetView workbookViewId="0">
      <pane ySplit="7" topLeftCell="A395" activePane="bottomLeft" state="frozen"/>
      <selection pane="bottomLeft" activeCell="F408" sqref="F408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60</v>
      </c>
      <c r="C3" s="261" t="s">
        <v>61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61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85</v>
      </c>
      <c r="D8" s="160"/>
      <c r="E8" s="161"/>
      <c r="F8" s="162"/>
      <c r="G8" s="162">
        <f>SUMIF(AG9:AG44,"&lt;&gt;NOR",G9:G44)</f>
        <v>0</v>
      </c>
      <c r="H8" s="162"/>
      <c r="I8" s="162">
        <f>SUM(I9:I44)</f>
        <v>377004</v>
      </c>
      <c r="J8" s="162"/>
      <c r="K8" s="162">
        <f>SUM(K9:K44)</f>
        <v>75720</v>
      </c>
      <c r="L8" s="162"/>
      <c r="M8" s="162">
        <f>SUM(M9:M44)</f>
        <v>0</v>
      </c>
      <c r="N8" s="162"/>
      <c r="O8" s="162">
        <f>SUM(O9:O44)</f>
        <v>0</v>
      </c>
      <c r="P8" s="162"/>
      <c r="Q8" s="162">
        <f>SUM(Q9:Q44)</f>
        <v>0</v>
      </c>
      <c r="R8" s="162"/>
      <c r="S8" s="162"/>
      <c r="T8" s="163"/>
      <c r="U8" s="157"/>
      <c r="V8" s="157">
        <f>SUM(V9:V44)</f>
        <v>0</v>
      </c>
      <c r="W8" s="157"/>
      <c r="X8" s="157"/>
      <c r="AG8" t="s">
        <v>220</v>
      </c>
    </row>
    <row r="9" spans="1:60" outlineLevel="1">
      <c r="A9" s="168">
        <v>1</v>
      </c>
      <c r="B9" s="169" t="s">
        <v>1235</v>
      </c>
      <c r="C9" s="185" t="s">
        <v>1236</v>
      </c>
      <c r="D9" s="170" t="s">
        <v>391</v>
      </c>
      <c r="E9" s="171">
        <v>1</v>
      </c>
      <c r="F9" s="172"/>
      <c r="G9" s="173">
        <f>ROUND(E9*F9,2)</f>
        <v>0</v>
      </c>
      <c r="H9" s="172">
        <v>296096</v>
      </c>
      <c r="I9" s="173">
        <f>ROUND(E9*H9,2)</f>
        <v>296096</v>
      </c>
      <c r="J9" s="172">
        <v>45000</v>
      </c>
      <c r="K9" s="173">
        <f>ROUND(E9*J9,2)</f>
        <v>45000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3"/>
      <c r="S9" s="173" t="s">
        <v>224</v>
      </c>
      <c r="T9" s="174" t="s">
        <v>225</v>
      </c>
      <c r="U9" s="156">
        <v>0</v>
      </c>
      <c r="V9" s="156">
        <f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69" t="s">
        <v>1237</v>
      </c>
      <c r="D10" s="270"/>
      <c r="E10" s="270"/>
      <c r="F10" s="270"/>
      <c r="G10" s="270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292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271" t="s">
        <v>1238</v>
      </c>
      <c r="D11" s="272"/>
      <c r="E11" s="272"/>
      <c r="F11" s="272"/>
      <c r="G11" s="272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292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54"/>
      <c r="B12" s="155"/>
      <c r="C12" s="271" t="s">
        <v>1239</v>
      </c>
      <c r="D12" s="272"/>
      <c r="E12" s="272"/>
      <c r="F12" s="272"/>
      <c r="G12" s="272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292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71" t="s">
        <v>1240</v>
      </c>
      <c r="D13" s="272"/>
      <c r="E13" s="272"/>
      <c r="F13" s="272"/>
      <c r="G13" s="272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7"/>
      <c r="Z13" s="147"/>
      <c r="AA13" s="147"/>
      <c r="AB13" s="147"/>
      <c r="AC13" s="147"/>
      <c r="AD13" s="147"/>
      <c r="AE13" s="147"/>
      <c r="AF13" s="147"/>
      <c r="AG13" s="147" t="s">
        <v>292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271" t="s">
        <v>1241</v>
      </c>
      <c r="D14" s="272"/>
      <c r="E14" s="272"/>
      <c r="F14" s="272"/>
      <c r="G14" s="272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292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54"/>
      <c r="B15" s="155"/>
      <c r="C15" s="271" t="s">
        <v>1242</v>
      </c>
      <c r="D15" s="272"/>
      <c r="E15" s="272"/>
      <c r="F15" s="272"/>
      <c r="G15" s="272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292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71" t="s">
        <v>1243</v>
      </c>
      <c r="D16" s="272"/>
      <c r="E16" s="272"/>
      <c r="F16" s="272"/>
      <c r="G16" s="272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292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271" t="s">
        <v>1244</v>
      </c>
      <c r="D17" s="272"/>
      <c r="E17" s="272"/>
      <c r="F17" s="272"/>
      <c r="G17" s="272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292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71" t="s">
        <v>1245</v>
      </c>
      <c r="D18" s="272"/>
      <c r="E18" s="272"/>
      <c r="F18" s="272"/>
      <c r="G18" s="272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292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71" t="s">
        <v>1246</v>
      </c>
      <c r="D19" s="272"/>
      <c r="E19" s="272"/>
      <c r="F19" s="272"/>
      <c r="G19" s="272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292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271" t="s">
        <v>1247</v>
      </c>
      <c r="D20" s="272"/>
      <c r="E20" s="272"/>
      <c r="F20" s="272"/>
      <c r="G20" s="272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292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71" t="s">
        <v>1248</v>
      </c>
      <c r="D21" s="272"/>
      <c r="E21" s="272"/>
      <c r="F21" s="272"/>
      <c r="G21" s="272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292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71" t="s">
        <v>1249</v>
      </c>
      <c r="D22" s="272"/>
      <c r="E22" s="272"/>
      <c r="F22" s="272"/>
      <c r="G22" s="272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292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271" t="s">
        <v>1250</v>
      </c>
      <c r="D23" s="272"/>
      <c r="E23" s="272"/>
      <c r="F23" s="272"/>
      <c r="G23" s="272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292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71" t="s">
        <v>1251</v>
      </c>
      <c r="D24" s="272"/>
      <c r="E24" s="272"/>
      <c r="F24" s="272"/>
      <c r="G24" s="272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292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68">
        <v>2</v>
      </c>
      <c r="B25" s="169" t="s">
        <v>1252</v>
      </c>
      <c r="C25" s="185" t="s">
        <v>1253</v>
      </c>
      <c r="D25" s="170" t="s">
        <v>391</v>
      </c>
      <c r="E25" s="171">
        <v>1</v>
      </c>
      <c r="F25" s="172"/>
      <c r="G25" s="173">
        <f>ROUND(E25*F25,2)</f>
        <v>0</v>
      </c>
      <c r="H25" s="172">
        <v>1685</v>
      </c>
      <c r="I25" s="173">
        <f>ROUND(E25*H25,2)</f>
        <v>1685</v>
      </c>
      <c r="J25" s="172">
        <v>400</v>
      </c>
      <c r="K25" s="173">
        <f>ROUND(E25*J25,2)</f>
        <v>400</v>
      </c>
      <c r="L25" s="173">
        <v>21</v>
      </c>
      <c r="M25" s="173">
        <f>G25*(1+L25/100)</f>
        <v>0</v>
      </c>
      <c r="N25" s="173">
        <v>0</v>
      </c>
      <c r="O25" s="173">
        <f>ROUND(E25*N25,2)</f>
        <v>0</v>
      </c>
      <c r="P25" s="173">
        <v>0</v>
      </c>
      <c r="Q25" s="173">
        <f>ROUND(E25*P25,2)</f>
        <v>0</v>
      </c>
      <c r="R25" s="173"/>
      <c r="S25" s="173" t="s">
        <v>224</v>
      </c>
      <c r="T25" s="174" t="s">
        <v>225</v>
      </c>
      <c r="U25" s="156">
        <v>0</v>
      </c>
      <c r="V25" s="156">
        <f>ROUND(E25*U25,2)</f>
        <v>0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227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269" t="s">
        <v>1254</v>
      </c>
      <c r="D26" s="270"/>
      <c r="E26" s="270"/>
      <c r="F26" s="270"/>
      <c r="G26" s="270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292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68">
        <v>3</v>
      </c>
      <c r="B27" s="169" t="s">
        <v>1255</v>
      </c>
      <c r="C27" s="185" t="s">
        <v>1256</v>
      </c>
      <c r="D27" s="170" t="s">
        <v>391</v>
      </c>
      <c r="E27" s="171">
        <v>2</v>
      </c>
      <c r="F27" s="172"/>
      <c r="G27" s="173">
        <f>ROUND(E27*F27,2)</f>
        <v>0</v>
      </c>
      <c r="H27" s="172">
        <v>630</v>
      </c>
      <c r="I27" s="173">
        <f>ROUND(E27*H27,2)</f>
        <v>1260</v>
      </c>
      <c r="J27" s="172">
        <v>125</v>
      </c>
      <c r="K27" s="173">
        <f>ROUND(E27*J27,2)</f>
        <v>250</v>
      </c>
      <c r="L27" s="173">
        <v>21</v>
      </c>
      <c r="M27" s="173">
        <f>G27*(1+L27/100)</f>
        <v>0</v>
      </c>
      <c r="N27" s="173">
        <v>0</v>
      </c>
      <c r="O27" s="173">
        <f>ROUND(E27*N27,2)</f>
        <v>0</v>
      </c>
      <c r="P27" s="173">
        <v>0</v>
      </c>
      <c r="Q27" s="173">
        <f>ROUND(E27*P27,2)</f>
        <v>0</v>
      </c>
      <c r="R27" s="173"/>
      <c r="S27" s="173" t="s">
        <v>224</v>
      </c>
      <c r="T27" s="174" t="s">
        <v>225</v>
      </c>
      <c r="U27" s="156">
        <v>0</v>
      </c>
      <c r="V27" s="156">
        <f>ROUND(E27*U27,2)</f>
        <v>0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227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269" t="s">
        <v>1257</v>
      </c>
      <c r="D28" s="270"/>
      <c r="E28" s="270"/>
      <c r="F28" s="270"/>
      <c r="G28" s="270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292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8">
        <v>4</v>
      </c>
      <c r="B29" s="169" t="s">
        <v>1258</v>
      </c>
      <c r="C29" s="185" t="s">
        <v>1259</v>
      </c>
      <c r="D29" s="170" t="s">
        <v>391</v>
      </c>
      <c r="E29" s="171">
        <v>1</v>
      </c>
      <c r="F29" s="172"/>
      <c r="G29" s="173">
        <f>ROUND(E29*F29,2)</f>
        <v>0</v>
      </c>
      <c r="H29" s="172">
        <v>3360</v>
      </c>
      <c r="I29" s="173">
        <f>ROUND(E29*H29,2)</f>
        <v>3360</v>
      </c>
      <c r="J29" s="172">
        <v>650</v>
      </c>
      <c r="K29" s="173">
        <f>ROUND(E29*J29,2)</f>
        <v>650</v>
      </c>
      <c r="L29" s="173">
        <v>21</v>
      </c>
      <c r="M29" s="173">
        <f>G29*(1+L29/100)</f>
        <v>0</v>
      </c>
      <c r="N29" s="173">
        <v>0</v>
      </c>
      <c r="O29" s="173">
        <f>ROUND(E29*N29,2)</f>
        <v>0</v>
      </c>
      <c r="P29" s="173">
        <v>0</v>
      </c>
      <c r="Q29" s="173">
        <f>ROUND(E29*P29,2)</f>
        <v>0</v>
      </c>
      <c r="R29" s="173"/>
      <c r="S29" s="173" t="s">
        <v>224</v>
      </c>
      <c r="T29" s="174" t="s">
        <v>225</v>
      </c>
      <c r="U29" s="156">
        <v>0</v>
      </c>
      <c r="V29" s="156">
        <f>ROUND(E29*U29,2)</f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227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69" t="s">
        <v>1260</v>
      </c>
      <c r="D30" s="270"/>
      <c r="E30" s="270"/>
      <c r="F30" s="270"/>
      <c r="G30" s="270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292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68">
        <v>5</v>
      </c>
      <c r="B31" s="169" t="s">
        <v>1261</v>
      </c>
      <c r="C31" s="185" t="s">
        <v>1262</v>
      </c>
      <c r="D31" s="170" t="s">
        <v>391</v>
      </c>
      <c r="E31" s="171">
        <v>1</v>
      </c>
      <c r="F31" s="172"/>
      <c r="G31" s="173">
        <f>ROUND(E31*F31,2)</f>
        <v>0</v>
      </c>
      <c r="H31" s="172">
        <v>4220</v>
      </c>
      <c r="I31" s="173">
        <f>ROUND(E31*H31,2)</f>
        <v>4220</v>
      </c>
      <c r="J31" s="172">
        <v>800</v>
      </c>
      <c r="K31" s="173">
        <f>ROUND(E31*J31,2)</f>
        <v>800</v>
      </c>
      <c r="L31" s="173">
        <v>21</v>
      </c>
      <c r="M31" s="173">
        <f>G31*(1+L31/100)</f>
        <v>0</v>
      </c>
      <c r="N31" s="173">
        <v>0</v>
      </c>
      <c r="O31" s="173">
        <f>ROUND(E31*N31,2)</f>
        <v>0</v>
      </c>
      <c r="P31" s="173">
        <v>0</v>
      </c>
      <c r="Q31" s="173">
        <f>ROUND(E31*P31,2)</f>
        <v>0</v>
      </c>
      <c r="R31" s="173"/>
      <c r="S31" s="173" t="s">
        <v>224</v>
      </c>
      <c r="T31" s="174" t="s">
        <v>225</v>
      </c>
      <c r="U31" s="156">
        <v>0</v>
      </c>
      <c r="V31" s="156">
        <f>ROUND(E31*U31,2)</f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227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269" t="s">
        <v>1263</v>
      </c>
      <c r="D32" s="270"/>
      <c r="E32" s="270"/>
      <c r="F32" s="270"/>
      <c r="G32" s="270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292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68">
        <v>6</v>
      </c>
      <c r="B33" s="169" t="s">
        <v>1264</v>
      </c>
      <c r="C33" s="185" t="s">
        <v>1265</v>
      </c>
      <c r="D33" s="170" t="s">
        <v>391</v>
      </c>
      <c r="E33" s="171">
        <v>2</v>
      </c>
      <c r="F33" s="172"/>
      <c r="G33" s="173">
        <f>ROUND(E33*F33,2)</f>
        <v>0</v>
      </c>
      <c r="H33" s="172">
        <v>1114</v>
      </c>
      <c r="I33" s="173">
        <f>ROUND(E33*H33,2)</f>
        <v>2228</v>
      </c>
      <c r="J33" s="172">
        <v>220</v>
      </c>
      <c r="K33" s="173">
        <f>ROUND(E33*J33,2)</f>
        <v>440</v>
      </c>
      <c r="L33" s="173">
        <v>21</v>
      </c>
      <c r="M33" s="173">
        <f>G33*(1+L33/100)</f>
        <v>0</v>
      </c>
      <c r="N33" s="173">
        <v>0</v>
      </c>
      <c r="O33" s="173">
        <f>ROUND(E33*N33,2)</f>
        <v>0</v>
      </c>
      <c r="P33" s="173">
        <v>0</v>
      </c>
      <c r="Q33" s="173">
        <f>ROUND(E33*P33,2)</f>
        <v>0</v>
      </c>
      <c r="R33" s="173"/>
      <c r="S33" s="173" t="s">
        <v>224</v>
      </c>
      <c r="T33" s="174" t="s">
        <v>225</v>
      </c>
      <c r="U33" s="156">
        <v>0</v>
      </c>
      <c r="V33" s="156">
        <f>ROUND(E33*U33,2)</f>
        <v>0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227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269" t="s">
        <v>1266</v>
      </c>
      <c r="D34" s="270"/>
      <c r="E34" s="270"/>
      <c r="F34" s="270"/>
      <c r="G34" s="270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292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68">
        <v>7</v>
      </c>
      <c r="B35" s="169" t="s">
        <v>1267</v>
      </c>
      <c r="C35" s="185" t="s">
        <v>1268</v>
      </c>
      <c r="D35" s="170" t="s">
        <v>391</v>
      </c>
      <c r="E35" s="171">
        <v>4</v>
      </c>
      <c r="F35" s="172"/>
      <c r="G35" s="173">
        <f>ROUND(E35*F35,2)</f>
        <v>0</v>
      </c>
      <c r="H35" s="172">
        <v>1240</v>
      </c>
      <c r="I35" s="173">
        <f>ROUND(E35*H35,2)</f>
        <v>4960</v>
      </c>
      <c r="J35" s="172">
        <v>250</v>
      </c>
      <c r="K35" s="173">
        <f>ROUND(E35*J35,2)</f>
        <v>1000</v>
      </c>
      <c r="L35" s="173">
        <v>21</v>
      </c>
      <c r="M35" s="173">
        <f>G35*(1+L35/100)</f>
        <v>0</v>
      </c>
      <c r="N35" s="173">
        <v>0</v>
      </c>
      <c r="O35" s="173">
        <f>ROUND(E35*N35,2)</f>
        <v>0</v>
      </c>
      <c r="P35" s="173">
        <v>0</v>
      </c>
      <c r="Q35" s="173">
        <f>ROUND(E35*P35,2)</f>
        <v>0</v>
      </c>
      <c r="R35" s="173"/>
      <c r="S35" s="173" t="s">
        <v>224</v>
      </c>
      <c r="T35" s="174" t="s">
        <v>225</v>
      </c>
      <c r="U35" s="156">
        <v>0</v>
      </c>
      <c r="V35" s="156">
        <f>ROUND(E35*U35,2)</f>
        <v>0</v>
      </c>
      <c r="W35" s="156"/>
      <c r="X35" s="156" t="s">
        <v>226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227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54"/>
      <c r="B36" s="155"/>
      <c r="C36" s="269" t="s">
        <v>1269</v>
      </c>
      <c r="D36" s="270"/>
      <c r="E36" s="270"/>
      <c r="F36" s="270"/>
      <c r="G36" s="270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292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8">
        <v>8</v>
      </c>
      <c r="B37" s="169" t="s">
        <v>1270</v>
      </c>
      <c r="C37" s="185" t="s">
        <v>1271</v>
      </c>
      <c r="D37" s="170" t="s">
        <v>248</v>
      </c>
      <c r="E37" s="171">
        <v>33</v>
      </c>
      <c r="F37" s="172"/>
      <c r="G37" s="173">
        <f>ROUND(E37*F37,2)</f>
        <v>0</v>
      </c>
      <c r="H37" s="172">
        <v>480</v>
      </c>
      <c r="I37" s="173">
        <f>ROUND(E37*H37,2)</f>
        <v>15840</v>
      </c>
      <c r="J37" s="172">
        <v>120</v>
      </c>
      <c r="K37" s="173">
        <f>ROUND(E37*J37,2)</f>
        <v>3960</v>
      </c>
      <c r="L37" s="173">
        <v>21</v>
      </c>
      <c r="M37" s="173">
        <f>G37*(1+L37/100)</f>
        <v>0</v>
      </c>
      <c r="N37" s="173">
        <v>0</v>
      </c>
      <c r="O37" s="173">
        <f>ROUND(E37*N37,2)</f>
        <v>0</v>
      </c>
      <c r="P37" s="173">
        <v>0</v>
      </c>
      <c r="Q37" s="173">
        <f>ROUND(E37*P37,2)</f>
        <v>0</v>
      </c>
      <c r="R37" s="173"/>
      <c r="S37" s="173" t="s">
        <v>224</v>
      </c>
      <c r="T37" s="174" t="s">
        <v>225</v>
      </c>
      <c r="U37" s="156">
        <v>0</v>
      </c>
      <c r="V37" s="156">
        <f>ROUND(E37*U37,2)</f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227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269" t="s">
        <v>1272</v>
      </c>
      <c r="D38" s="270"/>
      <c r="E38" s="270"/>
      <c r="F38" s="270"/>
      <c r="G38" s="270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292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68">
        <v>9</v>
      </c>
      <c r="B39" s="169" t="s">
        <v>1273</v>
      </c>
      <c r="C39" s="185" t="s">
        <v>1271</v>
      </c>
      <c r="D39" s="170" t="s">
        <v>248</v>
      </c>
      <c r="E39" s="171">
        <v>31</v>
      </c>
      <c r="F39" s="172"/>
      <c r="G39" s="173">
        <f>ROUND(E39*F39,2)</f>
        <v>0</v>
      </c>
      <c r="H39" s="172">
        <v>580</v>
      </c>
      <c r="I39" s="173">
        <f>ROUND(E39*H39,2)</f>
        <v>17980</v>
      </c>
      <c r="J39" s="172">
        <v>120</v>
      </c>
      <c r="K39" s="173">
        <f>ROUND(E39*J39,2)</f>
        <v>3720</v>
      </c>
      <c r="L39" s="173">
        <v>21</v>
      </c>
      <c r="M39" s="173">
        <f>G39*(1+L39/100)</f>
        <v>0</v>
      </c>
      <c r="N39" s="173">
        <v>0</v>
      </c>
      <c r="O39" s="173">
        <f>ROUND(E39*N39,2)</f>
        <v>0</v>
      </c>
      <c r="P39" s="173">
        <v>0</v>
      </c>
      <c r="Q39" s="173">
        <f>ROUND(E39*P39,2)</f>
        <v>0</v>
      </c>
      <c r="R39" s="173"/>
      <c r="S39" s="173" t="s">
        <v>224</v>
      </c>
      <c r="T39" s="174" t="s">
        <v>225</v>
      </c>
      <c r="U39" s="156">
        <v>0</v>
      </c>
      <c r="V39" s="156">
        <f>ROUND(E39*U39,2)</f>
        <v>0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227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54"/>
      <c r="B40" s="155"/>
      <c r="C40" s="269" t="s">
        <v>1274</v>
      </c>
      <c r="D40" s="270"/>
      <c r="E40" s="270"/>
      <c r="F40" s="270"/>
      <c r="G40" s="270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292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8">
        <v>10</v>
      </c>
      <c r="B41" s="169" t="s">
        <v>1275</v>
      </c>
      <c r="C41" s="185" t="s">
        <v>1276</v>
      </c>
      <c r="D41" s="170" t="s">
        <v>248</v>
      </c>
      <c r="E41" s="171">
        <v>20</v>
      </c>
      <c r="F41" s="172"/>
      <c r="G41" s="173">
        <f>ROUND(E41*F41,2)</f>
        <v>0</v>
      </c>
      <c r="H41" s="172">
        <v>500</v>
      </c>
      <c r="I41" s="173">
        <f>ROUND(E41*H41,2)</f>
        <v>10000</v>
      </c>
      <c r="J41" s="172">
        <v>350</v>
      </c>
      <c r="K41" s="173">
        <f>ROUND(E41*J41,2)</f>
        <v>7000</v>
      </c>
      <c r="L41" s="173">
        <v>21</v>
      </c>
      <c r="M41" s="173">
        <f>G41*(1+L41/100)</f>
        <v>0</v>
      </c>
      <c r="N41" s="173">
        <v>0</v>
      </c>
      <c r="O41" s="173">
        <f>ROUND(E41*N41,2)</f>
        <v>0</v>
      </c>
      <c r="P41" s="173">
        <v>0</v>
      </c>
      <c r="Q41" s="173">
        <f>ROUND(E41*P41,2)</f>
        <v>0</v>
      </c>
      <c r="R41" s="173"/>
      <c r="S41" s="173" t="s">
        <v>224</v>
      </c>
      <c r="T41" s="174" t="s">
        <v>225</v>
      </c>
      <c r="U41" s="156">
        <v>0</v>
      </c>
      <c r="V41" s="156">
        <f>ROUND(E41*U41,2)</f>
        <v>0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227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54"/>
      <c r="B42" s="155"/>
      <c r="C42" s="269" t="s">
        <v>1277</v>
      </c>
      <c r="D42" s="270"/>
      <c r="E42" s="270"/>
      <c r="F42" s="270"/>
      <c r="G42" s="270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292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68">
        <v>11</v>
      </c>
      <c r="B43" s="169" t="s">
        <v>1278</v>
      </c>
      <c r="C43" s="185" t="s">
        <v>1279</v>
      </c>
      <c r="D43" s="170" t="s">
        <v>1280</v>
      </c>
      <c r="E43" s="171">
        <v>125</v>
      </c>
      <c r="F43" s="172"/>
      <c r="G43" s="173">
        <f>ROUND(E43*F43,2)</f>
        <v>0</v>
      </c>
      <c r="H43" s="172">
        <v>155</v>
      </c>
      <c r="I43" s="173">
        <f>ROUND(E43*H43,2)</f>
        <v>19375</v>
      </c>
      <c r="J43" s="172">
        <v>100</v>
      </c>
      <c r="K43" s="173">
        <f>ROUND(E43*J43,2)</f>
        <v>12500</v>
      </c>
      <c r="L43" s="173">
        <v>21</v>
      </c>
      <c r="M43" s="173">
        <f>G43*(1+L43/100)</f>
        <v>0</v>
      </c>
      <c r="N43" s="173">
        <v>0</v>
      </c>
      <c r="O43" s="173">
        <f>ROUND(E43*N43,2)</f>
        <v>0</v>
      </c>
      <c r="P43" s="173">
        <v>0</v>
      </c>
      <c r="Q43" s="173">
        <f>ROUND(E43*P43,2)</f>
        <v>0</v>
      </c>
      <c r="R43" s="173"/>
      <c r="S43" s="173" t="s">
        <v>224</v>
      </c>
      <c r="T43" s="174" t="s">
        <v>225</v>
      </c>
      <c r="U43" s="156">
        <v>0</v>
      </c>
      <c r="V43" s="156">
        <f>ROUND(E43*U43,2)</f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227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54"/>
      <c r="B44" s="155"/>
      <c r="C44" s="269" t="s">
        <v>1281</v>
      </c>
      <c r="D44" s="270"/>
      <c r="E44" s="270"/>
      <c r="F44" s="270"/>
      <c r="G44" s="270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292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14">
      <c r="A45" s="158" t="s">
        <v>219</v>
      </c>
      <c r="B45" s="159" t="s">
        <v>87</v>
      </c>
      <c r="C45" s="183" t="s">
        <v>88</v>
      </c>
      <c r="D45" s="160"/>
      <c r="E45" s="161"/>
      <c r="F45" s="162"/>
      <c r="G45" s="162">
        <f>SUMIF(AG46:AG82,"&lt;&gt;NOR",G46:G82)</f>
        <v>0</v>
      </c>
      <c r="H45" s="162"/>
      <c r="I45" s="162">
        <f>SUM(I46:I82)</f>
        <v>72685</v>
      </c>
      <c r="J45" s="162"/>
      <c r="K45" s="162">
        <f>SUM(K46:K82)</f>
        <v>25747.5</v>
      </c>
      <c r="L45" s="162"/>
      <c r="M45" s="162">
        <f>SUM(M46:M82)</f>
        <v>0</v>
      </c>
      <c r="N45" s="162"/>
      <c r="O45" s="162">
        <f>SUM(O46:O82)</f>
        <v>0</v>
      </c>
      <c r="P45" s="162"/>
      <c r="Q45" s="162">
        <f>SUM(Q46:Q82)</f>
        <v>0</v>
      </c>
      <c r="R45" s="162"/>
      <c r="S45" s="162"/>
      <c r="T45" s="163"/>
      <c r="U45" s="157"/>
      <c r="V45" s="157">
        <f>SUM(V46:V82)</f>
        <v>0</v>
      </c>
      <c r="W45" s="157"/>
      <c r="X45" s="157"/>
      <c r="AG45" t="s">
        <v>220</v>
      </c>
    </row>
    <row r="46" spans="1:60" outlineLevel="1">
      <c r="A46" s="168">
        <v>12</v>
      </c>
      <c r="B46" s="169" t="s">
        <v>1282</v>
      </c>
      <c r="C46" s="185" t="s">
        <v>1283</v>
      </c>
      <c r="D46" s="170" t="s">
        <v>391</v>
      </c>
      <c r="E46" s="171">
        <v>1</v>
      </c>
      <c r="F46" s="172"/>
      <c r="G46" s="173">
        <f>ROUND(E46*F46,2)</f>
        <v>0</v>
      </c>
      <c r="H46" s="172">
        <v>1550</v>
      </c>
      <c r="I46" s="173">
        <f>ROUND(E46*H46,2)</f>
        <v>1550</v>
      </c>
      <c r="J46" s="172">
        <v>350</v>
      </c>
      <c r="K46" s="173">
        <f>ROUND(E46*J46,2)</f>
        <v>350</v>
      </c>
      <c r="L46" s="173">
        <v>21</v>
      </c>
      <c r="M46" s="173">
        <f>G46*(1+L46/100)</f>
        <v>0</v>
      </c>
      <c r="N46" s="173">
        <v>0</v>
      </c>
      <c r="O46" s="173">
        <f>ROUND(E46*N46,2)</f>
        <v>0</v>
      </c>
      <c r="P46" s="173">
        <v>0</v>
      </c>
      <c r="Q46" s="173">
        <f>ROUND(E46*P46,2)</f>
        <v>0</v>
      </c>
      <c r="R46" s="173"/>
      <c r="S46" s="173" t="s">
        <v>224</v>
      </c>
      <c r="T46" s="174" t="s">
        <v>225</v>
      </c>
      <c r="U46" s="156">
        <v>0</v>
      </c>
      <c r="V46" s="156">
        <f>ROUND(E46*U46,2)</f>
        <v>0</v>
      </c>
      <c r="W46" s="156"/>
      <c r="X46" s="156" t="s">
        <v>226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227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54"/>
      <c r="B47" s="155"/>
      <c r="C47" s="269" t="s">
        <v>1284</v>
      </c>
      <c r="D47" s="270"/>
      <c r="E47" s="270"/>
      <c r="F47" s="270"/>
      <c r="G47" s="270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292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8">
        <v>13</v>
      </c>
      <c r="B48" s="169" t="s">
        <v>1285</v>
      </c>
      <c r="C48" s="185" t="s">
        <v>1256</v>
      </c>
      <c r="D48" s="170" t="s">
        <v>391</v>
      </c>
      <c r="E48" s="171">
        <v>2</v>
      </c>
      <c r="F48" s="172"/>
      <c r="G48" s="173">
        <f>ROUND(E48*F48,2)</f>
        <v>0</v>
      </c>
      <c r="H48" s="172">
        <v>630</v>
      </c>
      <c r="I48" s="173">
        <f>ROUND(E48*H48,2)</f>
        <v>1260</v>
      </c>
      <c r="J48" s="172">
        <v>125</v>
      </c>
      <c r="K48" s="173">
        <f>ROUND(E48*J48,2)</f>
        <v>250</v>
      </c>
      <c r="L48" s="173">
        <v>21</v>
      </c>
      <c r="M48" s="173">
        <f>G48*(1+L48/100)</f>
        <v>0</v>
      </c>
      <c r="N48" s="173">
        <v>0</v>
      </c>
      <c r="O48" s="173">
        <f>ROUND(E48*N48,2)</f>
        <v>0</v>
      </c>
      <c r="P48" s="173">
        <v>0</v>
      </c>
      <c r="Q48" s="173">
        <f>ROUND(E48*P48,2)</f>
        <v>0</v>
      </c>
      <c r="R48" s="173"/>
      <c r="S48" s="173" t="s">
        <v>224</v>
      </c>
      <c r="T48" s="174" t="s">
        <v>225</v>
      </c>
      <c r="U48" s="156">
        <v>0</v>
      </c>
      <c r="V48" s="156">
        <f>ROUND(E48*U48,2)</f>
        <v>0</v>
      </c>
      <c r="W48" s="156"/>
      <c r="X48" s="156" t="s">
        <v>226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227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54"/>
      <c r="B49" s="155"/>
      <c r="C49" s="269" t="s">
        <v>1257</v>
      </c>
      <c r="D49" s="270"/>
      <c r="E49" s="270"/>
      <c r="F49" s="270"/>
      <c r="G49" s="270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292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68">
        <v>14</v>
      </c>
      <c r="B50" s="169" t="s">
        <v>1286</v>
      </c>
      <c r="C50" s="185" t="s">
        <v>1262</v>
      </c>
      <c r="D50" s="170" t="s">
        <v>391</v>
      </c>
      <c r="E50" s="171">
        <v>1</v>
      </c>
      <c r="F50" s="172"/>
      <c r="G50" s="173">
        <f>ROUND(E50*F50,2)</f>
        <v>0</v>
      </c>
      <c r="H50" s="172">
        <v>4220</v>
      </c>
      <c r="I50" s="173">
        <f>ROUND(E50*H50,2)</f>
        <v>4220</v>
      </c>
      <c r="J50" s="172">
        <v>800</v>
      </c>
      <c r="K50" s="173">
        <f>ROUND(E50*J50,2)</f>
        <v>800</v>
      </c>
      <c r="L50" s="173">
        <v>21</v>
      </c>
      <c r="M50" s="173">
        <f>G50*(1+L50/100)</f>
        <v>0</v>
      </c>
      <c r="N50" s="173">
        <v>0</v>
      </c>
      <c r="O50" s="173">
        <f>ROUND(E50*N50,2)</f>
        <v>0</v>
      </c>
      <c r="P50" s="173">
        <v>0</v>
      </c>
      <c r="Q50" s="173">
        <f>ROUND(E50*P50,2)</f>
        <v>0</v>
      </c>
      <c r="R50" s="173"/>
      <c r="S50" s="173" t="s">
        <v>224</v>
      </c>
      <c r="T50" s="174" t="s">
        <v>225</v>
      </c>
      <c r="U50" s="156">
        <v>0</v>
      </c>
      <c r="V50" s="156">
        <f>ROUND(E50*U50,2)</f>
        <v>0</v>
      </c>
      <c r="W50" s="156"/>
      <c r="X50" s="156" t="s">
        <v>226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227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54"/>
      <c r="B51" s="155"/>
      <c r="C51" s="269" t="s">
        <v>1263</v>
      </c>
      <c r="D51" s="270"/>
      <c r="E51" s="270"/>
      <c r="F51" s="270"/>
      <c r="G51" s="270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292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68">
        <v>15</v>
      </c>
      <c r="B52" s="169" t="s">
        <v>1287</v>
      </c>
      <c r="C52" s="185" t="s">
        <v>1259</v>
      </c>
      <c r="D52" s="170" t="s">
        <v>391</v>
      </c>
      <c r="E52" s="171">
        <v>1</v>
      </c>
      <c r="F52" s="172"/>
      <c r="G52" s="173">
        <f>ROUND(E52*F52,2)</f>
        <v>0</v>
      </c>
      <c r="H52" s="172">
        <v>3360</v>
      </c>
      <c r="I52" s="173">
        <f>ROUND(E52*H52,2)</f>
        <v>3360</v>
      </c>
      <c r="J52" s="172">
        <v>650</v>
      </c>
      <c r="K52" s="173">
        <f>ROUND(E52*J52,2)</f>
        <v>650</v>
      </c>
      <c r="L52" s="173">
        <v>21</v>
      </c>
      <c r="M52" s="173">
        <f>G52*(1+L52/100)</f>
        <v>0</v>
      </c>
      <c r="N52" s="173">
        <v>0</v>
      </c>
      <c r="O52" s="173">
        <f>ROUND(E52*N52,2)</f>
        <v>0</v>
      </c>
      <c r="P52" s="173">
        <v>0</v>
      </c>
      <c r="Q52" s="173">
        <f>ROUND(E52*P52,2)</f>
        <v>0</v>
      </c>
      <c r="R52" s="173"/>
      <c r="S52" s="173" t="s">
        <v>224</v>
      </c>
      <c r="T52" s="174" t="s">
        <v>225</v>
      </c>
      <c r="U52" s="156">
        <v>0</v>
      </c>
      <c r="V52" s="156">
        <f>ROUND(E52*U52,2)</f>
        <v>0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227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>
      <c r="A53" s="154"/>
      <c r="B53" s="155"/>
      <c r="C53" s="269" t="s">
        <v>1260</v>
      </c>
      <c r="D53" s="270"/>
      <c r="E53" s="270"/>
      <c r="F53" s="270"/>
      <c r="G53" s="270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292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>
      <c r="A54" s="168">
        <v>16</v>
      </c>
      <c r="B54" s="169" t="s">
        <v>1288</v>
      </c>
      <c r="C54" s="185" t="s">
        <v>1265</v>
      </c>
      <c r="D54" s="170" t="s">
        <v>391</v>
      </c>
      <c r="E54" s="171">
        <v>6</v>
      </c>
      <c r="F54" s="172"/>
      <c r="G54" s="173">
        <f>ROUND(E54*F54,2)</f>
        <v>0</v>
      </c>
      <c r="H54" s="172">
        <v>715</v>
      </c>
      <c r="I54" s="173">
        <f>ROUND(E54*H54,2)</f>
        <v>4290</v>
      </c>
      <c r="J54" s="172">
        <v>150</v>
      </c>
      <c r="K54" s="173">
        <f>ROUND(E54*J54,2)</f>
        <v>900</v>
      </c>
      <c r="L54" s="173">
        <v>21</v>
      </c>
      <c r="M54" s="173">
        <f>G54*(1+L54/100)</f>
        <v>0</v>
      </c>
      <c r="N54" s="173">
        <v>0</v>
      </c>
      <c r="O54" s="173">
        <f>ROUND(E54*N54,2)</f>
        <v>0</v>
      </c>
      <c r="P54" s="173">
        <v>0</v>
      </c>
      <c r="Q54" s="173">
        <f>ROUND(E54*P54,2)</f>
        <v>0</v>
      </c>
      <c r="R54" s="173"/>
      <c r="S54" s="173" t="s">
        <v>224</v>
      </c>
      <c r="T54" s="174" t="s">
        <v>225</v>
      </c>
      <c r="U54" s="156">
        <v>0</v>
      </c>
      <c r="V54" s="156">
        <f>ROUND(E54*U54,2)</f>
        <v>0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227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54"/>
      <c r="B55" s="155"/>
      <c r="C55" s="269" t="s">
        <v>1289</v>
      </c>
      <c r="D55" s="270"/>
      <c r="E55" s="270"/>
      <c r="F55" s="270"/>
      <c r="G55" s="270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7"/>
      <c r="Z55" s="147"/>
      <c r="AA55" s="147"/>
      <c r="AB55" s="147"/>
      <c r="AC55" s="147"/>
      <c r="AD55" s="147"/>
      <c r="AE55" s="147"/>
      <c r="AF55" s="147"/>
      <c r="AG55" s="147" t="s">
        <v>292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>
      <c r="A56" s="168">
        <v>17</v>
      </c>
      <c r="B56" s="169" t="s">
        <v>1290</v>
      </c>
      <c r="C56" s="185" t="s">
        <v>1265</v>
      </c>
      <c r="D56" s="170" t="s">
        <v>391</v>
      </c>
      <c r="E56" s="171">
        <v>1</v>
      </c>
      <c r="F56" s="172"/>
      <c r="G56" s="173">
        <f>ROUND(E56*F56,2)</f>
        <v>0</v>
      </c>
      <c r="H56" s="172">
        <v>273</v>
      </c>
      <c r="I56" s="173">
        <f>ROUND(E56*H56,2)</f>
        <v>273</v>
      </c>
      <c r="J56" s="172">
        <v>90</v>
      </c>
      <c r="K56" s="173">
        <f>ROUND(E56*J56,2)</f>
        <v>90</v>
      </c>
      <c r="L56" s="173">
        <v>21</v>
      </c>
      <c r="M56" s="173">
        <f>G56*(1+L56/100)</f>
        <v>0</v>
      </c>
      <c r="N56" s="173">
        <v>0</v>
      </c>
      <c r="O56" s="173">
        <f>ROUND(E56*N56,2)</f>
        <v>0</v>
      </c>
      <c r="P56" s="173">
        <v>0</v>
      </c>
      <c r="Q56" s="173">
        <f>ROUND(E56*P56,2)</f>
        <v>0</v>
      </c>
      <c r="R56" s="173"/>
      <c r="S56" s="173" t="s">
        <v>224</v>
      </c>
      <c r="T56" s="174" t="s">
        <v>225</v>
      </c>
      <c r="U56" s="156">
        <v>0</v>
      </c>
      <c r="V56" s="156">
        <f>ROUND(E56*U56,2)</f>
        <v>0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227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54"/>
      <c r="B57" s="155"/>
      <c r="C57" s="269" t="s">
        <v>1291</v>
      </c>
      <c r="D57" s="270"/>
      <c r="E57" s="270"/>
      <c r="F57" s="270"/>
      <c r="G57" s="270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292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>
      <c r="A58" s="168">
        <v>18</v>
      </c>
      <c r="B58" s="169" t="s">
        <v>1292</v>
      </c>
      <c r="C58" s="185" t="s">
        <v>1293</v>
      </c>
      <c r="D58" s="170" t="s">
        <v>391</v>
      </c>
      <c r="E58" s="171">
        <v>6</v>
      </c>
      <c r="F58" s="172"/>
      <c r="G58" s="173">
        <f>ROUND(E58*F58,2)</f>
        <v>0</v>
      </c>
      <c r="H58" s="172">
        <v>412</v>
      </c>
      <c r="I58" s="173">
        <f>ROUND(E58*H58,2)</f>
        <v>2472</v>
      </c>
      <c r="J58" s="172">
        <v>100</v>
      </c>
      <c r="K58" s="173">
        <f>ROUND(E58*J58,2)</f>
        <v>600</v>
      </c>
      <c r="L58" s="173">
        <v>21</v>
      </c>
      <c r="M58" s="173">
        <f>G58*(1+L58/100)</f>
        <v>0</v>
      </c>
      <c r="N58" s="173">
        <v>0</v>
      </c>
      <c r="O58" s="173">
        <f>ROUND(E58*N58,2)</f>
        <v>0</v>
      </c>
      <c r="P58" s="173">
        <v>0</v>
      </c>
      <c r="Q58" s="173">
        <f>ROUND(E58*P58,2)</f>
        <v>0</v>
      </c>
      <c r="R58" s="173"/>
      <c r="S58" s="173" t="s">
        <v>224</v>
      </c>
      <c r="T58" s="174" t="s">
        <v>225</v>
      </c>
      <c r="U58" s="156">
        <v>0</v>
      </c>
      <c r="V58" s="156">
        <f>ROUND(E58*U58,2)</f>
        <v>0</v>
      </c>
      <c r="W58" s="156"/>
      <c r="X58" s="156" t="s">
        <v>226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227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>
      <c r="A59" s="154"/>
      <c r="B59" s="155"/>
      <c r="C59" s="269" t="s">
        <v>1294</v>
      </c>
      <c r="D59" s="270"/>
      <c r="E59" s="270"/>
      <c r="F59" s="270"/>
      <c r="G59" s="270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292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>
      <c r="A60" s="168">
        <v>19</v>
      </c>
      <c r="B60" s="169" t="s">
        <v>1295</v>
      </c>
      <c r="C60" s="185" t="s">
        <v>1293</v>
      </c>
      <c r="D60" s="170" t="s">
        <v>391</v>
      </c>
      <c r="E60" s="171">
        <v>2</v>
      </c>
      <c r="F60" s="172"/>
      <c r="G60" s="173">
        <f>ROUND(E60*F60,2)</f>
        <v>0</v>
      </c>
      <c r="H60" s="172">
        <v>230</v>
      </c>
      <c r="I60" s="173">
        <f>ROUND(E60*H60,2)</f>
        <v>460</v>
      </c>
      <c r="J60" s="172">
        <v>75</v>
      </c>
      <c r="K60" s="173">
        <f>ROUND(E60*J60,2)</f>
        <v>150</v>
      </c>
      <c r="L60" s="173">
        <v>21</v>
      </c>
      <c r="M60" s="173">
        <f>G60*(1+L60/100)</f>
        <v>0</v>
      </c>
      <c r="N60" s="173">
        <v>0</v>
      </c>
      <c r="O60" s="173">
        <f>ROUND(E60*N60,2)</f>
        <v>0</v>
      </c>
      <c r="P60" s="173">
        <v>0</v>
      </c>
      <c r="Q60" s="173">
        <f>ROUND(E60*P60,2)</f>
        <v>0</v>
      </c>
      <c r="R60" s="173"/>
      <c r="S60" s="173" t="s">
        <v>224</v>
      </c>
      <c r="T60" s="174" t="s">
        <v>225</v>
      </c>
      <c r="U60" s="156">
        <v>0</v>
      </c>
      <c r="V60" s="156">
        <f>ROUND(E60*U60,2)</f>
        <v>0</v>
      </c>
      <c r="W60" s="156"/>
      <c r="X60" s="156" t="s">
        <v>226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227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>
      <c r="A61" s="154"/>
      <c r="B61" s="155"/>
      <c r="C61" s="269" t="s">
        <v>1296</v>
      </c>
      <c r="D61" s="270"/>
      <c r="E61" s="270"/>
      <c r="F61" s="270"/>
      <c r="G61" s="270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292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>
      <c r="A62" s="168">
        <v>20</v>
      </c>
      <c r="B62" s="169" t="s">
        <v>1297</v>
      </c>
      <c r="C62" s="185" t="s">
        <v>1293</v>
      </c>
      <c r="D62" s="170" t="s">
        <v>391</v>
      </c>
      <c r="E62" s="171">
        <v>2</v>
      </c>
      <c r="F62" s="172"/>
      <c r="G62" s="173">
        <f>ROUND(E62*F62,2)</f>
        <v>0</v>
      </c>
      <c r="H62" s="172">
        <v>231</v>
      </c>
      <c r="I62" s="173">
        <f>ROUND(E62*H62,2)</f>
        <v>462</v>
      </c>
      <c r="J62" s="172">
        <v>75</v>
      </c>
      <c r="K62" s="173">
        <f>ROUND(E62*J62,2)</f>
        <v>150</v>
      </c>
      <c r="L62" s="173">
        <v>21</v>
      </c>
      <c r="M62" s="173">
        <f>G62*(1+L62/100)</f>
        <v>0</v>
      </c>
      <c r="N62" s="173">
        <v>0</v>
      </c>
      <c r="O62" s="173">
        <f>ROUND(E62*N62,2)</f>
        <v>0</v>
      </c>
      <c r="P62" s="173">
        <v>0</v>
      </c>
      <c r="Q62" s="173">
        <f>ROUND(E62*P62,2)</f>
        <v>0</v>
      </c>
      <c r="R62" s="173"/>
      <c r="S62" s="173" t="s">
        <v>224</v>
      </c>
      <c r="T62" s="174" t="s">
        <v>225</v>
      </c>
      <c r="U62" s="156">
        <v>0</v>
      </c>
      <c r="V62" s="156">
        <f>ROUND(E62*U62,2)</f>
        <v>0</v>
      </c>
      <c r="W62" s="156"/>
      <c r="X62" s="156" t="s">
        <v>226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227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>
      <c r="A63" s="154"/>
      <c r="B63" s="155"/>
      <c r="C63" s="269" t="s">
        <v>1298</v>
      </c>
      <c r="D63" s="270"/>
      <c r="E63" s="270"/>
      <c r="F63" s="270"/>
      <c r="G63" s="270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292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68">
        <v>21</v>
      </c>
      <c r="B64" s="169" t="s">
        <v>1299</v>
      </c>
      <c r="C64" s="185" t="s">
        <v>1300</v>
      </c>
      <c r="D64" s="170" t="s">
        <v>1301</v>
      </c>
      <c r="E64" s="171">
        <v>10</v>
      </c>
      <c r="F64" s="172"/>
      <c r="G64" s="173">
        <f>ROUND(E64*F64,2)</f>
        <v>0</v>
      </c>
      <c r="H64" s="172">
        <v>295</v>
      </c>
      <c r="I64" s="173">
        <f>ROUND(E64*H64,2)</f>
        <v>2950</v>
      </c>
      <c r="J64" s="172">
        <v>90</v>
      </c>
      <c r="K64" s="173">
        <f>ROUND(E64*J64,2)</f>
        <v>900</v>
      </c>
      <c r="L64" s="173">
        <v>21</v>
      </c>
      <c r="M64" s="173">
        <f>G64*(1+L64/100)</f>
        <v>0</v>
      </c>
      <c r="N64" s="173">
        <v>0</v>
      </c>
      <c r="O64" s="173">
        <f>ROUND(E64*N64,2)</f>
        <v>0</v>
      </c>
      <c r="P64" s="173">
        <v>0</v>
      </c>
      <c r="Q64" s="173">
        <f>ROUND(E64*P64,2)</f>
        <v>0</v>
      </c>
      <c r="R64" s="173"/>
      <c r="S64" s="173" t="s">
        <v>224</v>
      </c>
      <c r="T64" s="174" t="s">
        <v>225</v>
      </c>
      <c r="U64" s="156">
        <v>0</v>
      </c>
      <c r="V64" s="156">
        <f>ROUND(E64*U64,2)</f>
        <v>0</v>
      </c>
      <c r="W64" s="156"/>
      <c r="X64" s="156" t="s">
        <v>226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227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>
      <c r="A65" s="154"/>
      <c r="B65" s="155"/>
      <c r="C65" s="269" t="s">
        <v>1294</v>
      </c>
      <c r="D65" s="270"/>
      <c r="E65" s="270"/>
      <c r="F65" s="270"/>
      <c r="G65" s="270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292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>
      <c r="A66" s="168">
        <v>22</v>
      </c>
      <c r="B66" s="169" t="s">
        <v>1302</v>
      </c>
      <c r="C66" s="185" t="s">
        <v>1300</v>
      </c>
      <c r="D66" s="170" t="s">
        <v>1301</v>
      </c>
      <c r="E66" s="171">
        <v>4</v>
      </c>
      <c r="F66" s="172"/>
      <c r="G66" s="173">
        <f>ROUND(E66*F66,2)</f>
        <v>0</v>
      </c>
      <c r="H66" s="172">
        <v>178</v>
      </c>
      <c r="I66" s="173">
        <f>ROUND(E66*H66,2)</f>
        <v>712</v>
      </c>
      <c r="J66" s="172">
        <v>50</v>
      </c>
      <c r="K66" s="173">
        <f>ROUND(E66*J66,2)</f>
        <v>200</v>
      </c>
      <c r="L66" s="173">
        <v>21</v>
      </c>
      <c r="M66" s="173">
        <f>G66*(1+L66/100)</f>
        <v>0</v>
      </c>
      <c r="N66" s="173">
        <v>0</v>
      </c>
      <c r="O66" s="173">
        <f>ROUND(E66*N66,2)</f>
        <v>0</v>
      </c>
      <c r="P66" s="173">
        <v>0</v>
      </c>
      <c r="Q66" s="173">
        <f>ROUND(E66*P66,2)</f>
        <v>0</v>
      </c>
      <c r="R66" s="173"/>
      <c r="S66" s="173" t="s">
        <v>224</v>
      </c>
      <c r="T66" s="174" t="s">
        <v>225</v>
      </c>
      <c r="U66" s="156">
        <v>0</v>
      </c>
      <c r="V66" s="156">
        <f>ROUND(E66*U66,2)</f>
        <v>0</v>
      </c>
      <c r="W66" s="156"/>
      <c r="X66" s="156" t="s">
        <v>226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227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>
      <c r="A67" s="154"/>
      <c r="B67" s="155"/>
      <c r="C67" s="269" t="s">
        <v>1303</v>
      </c>
      <c r="D67" s="270"/>
      <c r="E67" s="270"/>
      <c r="F67" s="270"/>
      <c r="G67" s="270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292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>
      <c r="A68" s="168">
        <v>23</v>
      </c>
      <c r="B68" s="169" t="s">
        <v>1304</v>
      </c>
      <c r="C68" s="185" t="s">
        <v>1300</v>
      </c>
      <c r="D68" s="170" t="s">
        <v>1301</v>
      </c>
      <c r="E68" s="171">
        <v>4</v>
      </c>
      <c r="F68" s="172"/>
      <c r="G68" s="173">
        <f>ROUND(E68*F68,2)</f>
        <v>0</v>
      </c>
      <c r="H68" s="172">
        <v>203</v>
      </c>
      <c r="I68" s="173">
        <f>ROUND(E68*H68,2)</f>
        <v>812</v>
      </c>
      <c r="J68" s="172">
        <v>55</v>
      </c>
      <c r="K68" s="173">
        <f>ROUND(E68*J68,2)</f>
        <v>220</v>
      </c>
      <c r="L68" s="173">
        <v>21</v>
      </c>
      <c r="M68" s="173">
        <f>G68*(1+L68/100)</f>
        <v>0</v>
      </c>
      <c r="N68" s="173">
        <v>0</v>
      </c>
      <c r="O68" s="173">
        <f>ROUND(E68*N68,2)</f>
        <v>0</v>
      </c>
      <c r="P68" s="173">
        <v>0</v>
      </c>
      <c r="Q68" s="173">
        <f>ROUND(E68*P68,2)</f>
        <v>0</v>
      </c>
      <c r="R68" s="173"/>
      <c r="S68" s="173" t="s">
        <v>224</v>
      </c>
      <c r="T68" s="174" t="s">
        <v>225</v>
      </c>
      <c r="U68" s="156">
        <v>0</v>
      </c>
      <c r="V68" s="156">
        <f>ROUND(E68*U68,2)</f>
        <v>0</v>
      </c>
      <c r="W68" s="156"/>
      <c r="X68" s="156" t="s">
        <v>226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227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>
      <c r="A69" s="154"/>
      <c r="B69" s="155"/>
      <c r="C69" s="269" t="s">
        <v>1305</v>
      </c>
      <c r="D69" s="270"/>
      <c r="E69" s="270"/>
      <c r="F69" s="270"/>
      <c r="G69" s="270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47"/>
      <c r="Z69" s="147"/>
      <c r="AA69" s="147"/>
      <c r="AB69" s="147"/>
      <c r="AC69" s="147"/>
      <c r="AD69" s="147"/>
      <c r="AE69" s="147"/>
      <c r="AF69" s="147"/>
      <c r="AG69" s="147" t="s">
        <v>292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>
      <c r="A70" s="168">
        <v>24</v>
      </c>
      <c r="B70" s="169" t="s">
        <v>1306</v>
      </c>
      <c r="C70" s="185" t="s">
        <v>1271</v>
      </c>
      <c r="D70" s="170" t="s">
        <v>248</v>
      </c>
      <c r="E70" s="171">
        <v>25</v>
      </c>
      <c r="F70" s="172"/>
      <c r="G70" s="173">
        <f>ROUND(E70*F70,2)</f>
        <v>0</v>
      </c>
      <c r="H70" s="172">
        <v>480</v>
      </c>
      <c r="I70" s="173">
        <f>ROUND(E70*H70,2)</f>
        <v>12000</v>
      </c>
      <c r="J70" s="172">
        <v>120</v>
      </c>
      <c r="K70" s="173">
        <f>ROUND(E70*J70,2)</f>
        <v>3000</v>
      </c>
      <c r="L70" s="173">
        <v>21</v>
      </c>
      <c r="M70" s="173">
        <f>G70*(1+L70/100)</f>
        <v>0</v>
      </c>
      <c r="N70" s="173">
        <v>0</v>
      </c>
      <c r="O70" s="173">
        <f>ROUND(E70*N70,2)</f>
        <v>0</v>
      </c>
      <c r="P70" s="173">
        <v>0</v>
      </c>
      <c r="Q70" s="173">
        <f>ROUND(E70*P70,2)</f>
        <v>0</v>
      </c>
      <c r="R70" s="173"/>
      <c r="S70" s="173" t="s">
        <v>224</v>
      </c>
      <c r="T70" s="174" t="s">
        <v>225</v>
      </c>
      <c r="U70" s="156">
        <v>0</v>
      </c>
      <c r="V70" s="156">
        <f>ROUND(E70*U70,2)</f>
        <v>0</v>
      </c>
      <c r="W70" s="156"/>
      <c r="X70" s="156" t="s">
        <v>226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227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>
      <c r="A71" s="154"/>
      <c r="B71" s="155"/>
      <c r="C71" s="269" t="s">
        <v>1272</v>
      </c>
      <c r="D71" s="270"/>
      <c r="E71" s="270"/>
      <c r="F71" s="270"/>
      <c r="G71" s="270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7"/>
      <c r="Z71" s="147"/>
      <c r="AA71" s="147"/>
      <c r="AB71" s="147"/>
      <c r="AC71" s="147"/>
      <c r="AD71" s="147"/>
      <c r="AE71" s="147"/>
      <c r="AF71" s="147"/>
      <c r="AG71" s="147" t="s">
        <v>292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>
      <c r="A72" s="168">
        <v>25</v>
      </c>
      <c r="B72" s="169" t="s">
        <v>1307</v>
      </c>
      <c r="C72" s="185" t="s">
        <v>1271</v>
      </c>
      <c r="D72" s="170" t="s">
        <v>248</v>
      </c>
      <c r="E72" s="171">
        <v>15</v>
      </c>
      <c r="F72" s="172"/>
      <c r="G72" s="173">
        <f>ROUND(E72*F72,2)</f>
        <v>0</v>
      </c>
      <c r="H72" s="172">
        <v>580</v>
      </c>
      <c r="I72" s="173">
        <f>ROUND(E72*H72,2)</f>
        <v>8700</v>
      </c>
      <c r="J72" s="172">
        <v>120</v>
      </c>
      <c r="K72" s="173">
        <f>ROUND(E72*J72,2)</f>
        <v>1800</v>
      </c>
      <c r="L72" s="173">
        <v>21</v>
      </c>
      <c r="M72" s="173">
        <f>G72*(1+L72/100)</f>
        <v>0</v>
      </c>
      <c r="N72" s="173">
        <v>0</v>
      </c>
      <c r="O72" s="173">
        <f>ROUND(E72*N72,2)</f>
        <v>0</v>
      </c>
      <c r="P72" s="173">
        <v>0</v>
      </c>
      <c r="Q72" s="173">
        <f>ROUND(E72*P72,2)</f>
        <v>0</v>
      </c>
      <c r="R72" s="173"/>
      <c r="S72" s="173" t="s">
        <v>224</v>
      </c>
      <c r="T72" s="174" t="s">
        <v>225</v>
      </c>
      <c r="U72" s="156">
        <v>0</v>
      </c>
      <c r="V72" s="156">
        <f>ROUND(E72*U72,2)</f>
        <v>0</v>
      </c>
      <c r="W72" s="156"/>
      <c r="X72" s="156" t="s">
        <v>226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227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>
      <c r="A73" s="154"/>
      <c r="B73" s="155"/>
      <c r="C73" s="269" t="s">
        <v>1274</v>
      </c>
      <c r="D73" s="270"/>
      <c r="E73" s="270"/>
      <c r="F73" s="270"/>
      <c r="G73" s="270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292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68">
        <v>26</v>
      </c>
      <c r="B74" s="169" t="s">
        <v>1308</v>
      </c>
      <c r="C74" s="185" t="s">
        <v>1309</v>
      </c>
      <c r="D74" s="170" t="s">
        <v>248</v>
      </c>
      <c r="E74" s="171">
        <v>1.5</v>
      </c>
      <c r="F74" s="172"/>
      <c r="G74" s="173">
        <f>ROUND(E74*F74,2)</f>
        <v>0</v>
      </c>
      <c r="H74" s="172">
        <v>1250</v>
      </c>
      <c r="I74" s="173">
        <f>ROUND(E74*H74,2)</f>
        <v>1875</v>
      </c>
      <c r="J74" s="172">
        <v>325</v>
      </c>
      <c r="K74" s="173">
        <f>ROUND(E74*J74,2)</f>
        <v>487.5</v>
      </c>
      <c r="L74" s="173">
        <v>21</v>
      </c>
      <c r="M74" s="173">
        <f>G74*(1+L74/100)</f>
        <v>0</v>
      </c>
      <c r="N74" s="173">
        <v>0</v>
      </c>
      <c r="O74" s="173">
        <f>ROUND(E74*N74,2)</f>
        <v>0</v>
      </c>
      <c r="P74" s="173">
        <v>0</v>
      </c>
      <c r="Q74" s="173">
        <f>ROUND(E74*P74,2)</f>
        <v>0</v>
      </c>
      <c r="R74" s="173"/>
      <c r="S74" s="173" t="s">
        <v>224</v>
      </c>
      <c r="T74" s="174" t="s">
        <v>225</v>
      </c>
      <c r="U74" s="156">
        <v>0</v>
      </c>
      <c r="V74" s="156">
        <f>ROUND(E74*U74,2)</f>
        <v>0</v>
      </c>
      <c r="W74" s="156"/>
      <c r="X74" s="156" t="s">
        <v>226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227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>
      <c r="A75" s="154"/>
      <c r="B75" s="155"/>
      <c r="C75" s="269" t="s">
        <v>1272</v>
      </c>
      <c r="D75" s="270"/>
      <c r="E75" s="270"/>
      <c r="F75" s="270"/>
      <c r="G75" s="270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292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>
      <c r="A76" s="168">
        <v>27</v>
      </c>
      <c r="B76" s="169" t="s">
        <v>1310</v>
      </c>
      <c r="C76" s="185" t="s">
        <v>1311</v>
      </c>
      <c r="D76" s="170" t="s">
        <v>248</v>
      </c>
      <c r="E76" s="171">
        <v>2</v>
      </c>
      <c r="F76" s="172"/>
      <c r="G76" s="173">
        <f>ROUND(E76*F76,2)</f>
        <v>0</v>
      </c>
      <c r="H76" s="172">
        <v>1550</v>
      </c>
      <c r="I76" s="173">
        <f>ROUND(E76*H76,2)</f>
        <v>3100</v>
      </c>
      <c r="J76" s="172">
        <v>340</v>
      </c>
      <c r="K76" s="173">
        <f>ROUND(E76*J76,2)</f>
        <v>680</v>
      </c>
      <c r="L76" s="173">
        <v>21</v>
      </c>
      <c r="M76" s="173">
        <f>G76*(1+L76/100)</f>
        <v>0</v>
      </c>
      <c r="N76" s="173">
        <v>0</v>
      </c>
      <c r="O76" s="173">
        <f>ROUND(E76*N76,2)</f>
        <v>0</v>
      </c>
      <c r="P76" s="173">
        <v>0</v>
      </c>
      <c r="Q76" s="173">
        <f>ROUND(E76*P76,2)</f>
        <v>0</v>
      </c>
      <c r="R76" s="173"/>
      <c r="S76" s="173" t="s">
        <v>224</v>
      </c>
      <c r="T76" s="174" t="s">
        <v>225</v>
      </c>
      <c r="U76" s="156">
        <v>0</v>
      </c>
      <c r="V76" s="156">
        <f>ROUND(E76*U76,2)</f>
        <v>0</v>
      </c>
      <c r="W76" s="156"/>
      <c r="X76" s="156" t="s">
        <v>226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227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>
      <c r="A77" s="154"/>
      <c r="B77" s="155"/>
      <c r="C77" s="269" t="s">
        <v>1274</v>
      </c>
      <c r="D77" s="270"/>
      <c r="E77" s="270"/>
      <c r="F77" s="270"/>
      <c r="G77" s="270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7"/>
      <c r="Z77" s="147"/>
      <c r="AA77" s="147"/>
      <c r="AB77" s="147"/>
      <c r="AC77" s="147"/>
      <c r="AD77" s="147"/>
      <c r="AE77" s="147"/>
      <c r="AF77" s="147"/>
      <c r="AG77" s="147" t="s">
        <v>292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>
      <c r="A78" s="168">
        <v>28</v>
      </c>
      <c r="B78" s="169" t="s">
        <v>1312</v>
      </c>
      <c r="C78" s="185" t="s">
        <v>1313</v>
      </c>
      <c r="D78" s="170" t="s">
        <v>1301</v>
      </c>
      <c r="E78" s="171">
        <v>6</v>
      </c>
      <c r="F78" s="172"/>
      <c r="G78" s="173">
        <f>ROUND(E78*F78,2)</f>
        <v>0</v>
      </c>
      <c r="H78" s="172">
        <v>594</v>
      </c>
      <c r="I78" s="173">
        <f>ROUND(E78*H78,2)</f>
        <v>3564</v>
      </c>
      <c r="J78" s="172">
        <v>120</v>
      </c>
      <c r="K78" s="173">
        <f>ROUND(E78*J78,2)</f>
        <v>720</v>
      </c>
      <c r="L78" s="173">
        <v>21</v>
      </c>
      <c r="M78" s="173">
        <f>G78*(1+L78/100)</f>
        <v>0</v>
      </c>
      <c r="N78" s="173">
        <v>0</v>
      </c>
      <c r="O78" s="173">
        <f>ROUND(E78*N78,2)</f>
        <v>0</v>
      </c>
      <c r="P78" s="173">
        <v>0</v>
      </c>
      <c r="Q78" s="173">
        <f>ROUND(E78*P78,2)</f>
        <v>0</v>
      </c>
      <c r="R78" s="173"/>
      <c r="S78" s="173" t="s">
        <v>224</v>
      </c>
      <c r="T78" s="174" t="s">
        <v>225</v>
      </c>
      <c r="U78" s="156">
        <v>0</v>
      </c>
      <c r="V78" s="156">
        <f>ROUND(E78*U78,2)</f>
        <v>0</v>
      </c>
      <c r="W78" s="156"/>
      <c r="X78" s="156" t="s">
        <v>226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227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>
      <c r="A79" s="154"/>
      <c r="B79" s="155"/>
      <c r="C79" s="269" t="s">
        <v>1314</v>
      </c>
      <c r="D79" s="270"/>
      <c r="E79" s="270"/>
      <c r="F79" s="270"/>
      <c r="G79" s="270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292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>
      <c r="A80" s="168">
        <v>29</v>
      </c>
      <c r="B80" s="169" t="s">
        <v>1315</v>
      </c>
      <c r="C80" s="185" t="s">
        <v>1276</v>
      </c>
      <c r="D80" s="170" t="s">
        <v>248</v>
      </c>
      <c r="E80" s="171">
        <v>18</v>
      </c>
      <c r="F80" s="172"/>
      <c r="G80" s="173">
        <f>ROUND(E80*F80,2)</f>
        <v>0</v>
      </c>
      <c r="H80" s="172">
        <v>500</v>
      </c>
      <c r="I80" s="173">
        <f>ROUND(E80*H80,2)</f>
        <v>9000</v>
      </c>
      <c r="J80" s="172">
        <v>350</v>
      </c>
      <c r="K80" s="173">
        <f>ROUND(E80*J80,2)</f>
        <v>6300</v>
      </c>
      <c r="L80" s="173">
        <v>21</v>
      </c>
      <c r="M80" s="173">
        <f>G80*(1+L80/100)</f>
        <v>0</v>
      </c>
      <c r="N80" s="173">
        <v>0</v>
      </c>
      <c r="O80" s="173">
        <f>ROUND(E80*N80,2)</f>
        <v>0</v>
      </c>
      <c r="P80" s="173">
        <v>0</v>
      </c>
      <c r="Q80" s="173">
        <f>ROUND(E80*P80,2)</f>
        <v>0</v>
      </c>
      <c r="R80" s="173"/>
      <c r="S80" s="173" t="s">
        <v>224</v>
      </c>
      <c r="T80" s="174" t="s">
        <v>225</v>
      </c>
      <c r="U80" s="156">
        <v>0</v>
      </c>
      <c r="V80" s="156">
        <f>ROUND(E80*U80,2)</f>
        <v>0</v>
      </c>
      <c r="W80" s="156"/>
      <c r="X80" s="156" t="s">
        <v>226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227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>
      <c r="A81" s="154"/>
      <c r="B81" s="155"/>
      <c r="C81" s="269" t="s">
        <v>1277</v>
      </c>
      <c r="D81" s="270"/>
      <c r="E81" s="270"/>
      <c r="F81" s="270"/>
      <c r="G81" s="270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292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>
      <c r="A82" s="175">
        <v>30</v>
      </c>
      <c r="B82" s="176" t="s">
        <v>1316</v>
      </c>
      <c r="C82" s="184" t="s">
        <v>1279</v>
      </c>
      <c r="D82" s="177" t="s">
        <v>1280</v>
      </c>
      <c r="E82" s="178">
        <v>75</v>
      </c>
      <c r="F82" s="179"/>
      <c r="G82" s="180">
        <f>ROUND(E82*F82,2)</f>
        <v>0</v>
      </c>
      <c r="H82" s="179">
        <v>155</v>
      </c>
      <c r="I82" s="180">
        <f>ROUND(E82*H82,2)</f>
        <v>11625</v>
      </c>
      <c r="J82" s="179">
        <v>100</v>
      </c>
      <c r="K82" s="180">
        <f>ROUND(E82*J82,2)</f>
        <v>7500</v>
      </c>
      <c r="L82" s="180">
        <v>21</v>
      </c>
      <c r="M82" s="180">
        <f>G82*(1+L82/100)</f>
        <v>0</v>
      </c>
      <c r="N82" s="180">
        <v>0</v>
      </c>
      <c r="O82" s="180">
        <f>ROUND(E82*N82,2)</f>
        <v>0</v>
      </c>
      <c r="P82" s="180">
        <v>0</v>
      </c>
      <c r="Q82" s="180">
        <f>ROUND(E82*P82,2)</f>
        <v>0</v>
      </c>
      <c r="R82" s="180"/>
      <c r="S82" s="180" t="s">
        <v>224</v>
      </c>
      <c r="T82" s="181" t="s">
        <v>225</v>
      </c>
      <c r="U82" s="156">
        <v>0</v>
      </c>
      <c r="V82" s="156">
        <f>ROUND(E82*U82,2)</f>
        <v>0</v>
      </c>
      <c r="W82" s="156"/>
      <c r="X82" s="156" t="s">
        <v>226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227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t="14">
      <c r="A83" s="150" t="s">
        <v>219</v>
      </c>
      <c r="B83" s="151" t="s">
        <v>89</v>
      </c>
      <c r="C83" s="187" t="s">
        <v>90</v>
      </c>
      <c r="D83" s="164"/>
      <c r="E83" s="165"/>
      <c r="F83" s="166"/>
      <c r="G83" s="166">
        <f>SUMIF(AG84:AG118,"&lt;&gt;NOR",G84:G118)</f>
        <v>0</v>
      </c>
      <c r="H83" s="166"/>
      <c r="I83" s="166">
        <f>SUM(I84:I118)</f>
        <v>296033</v>
      </c>
      <c r="J83" s="166"/>
      <c r="K83" s="166">
        <f>SUM(K84:K118)</f>
        <v>61210</v>
      </c>
      <c r="L83" s="166"/>
      <c r="M83" s="166">
        <f>SUM(M84:M118)</f>
        <v>0</v>
      </c>
      <c r="N83" s="166"/>
      <c r="O83" s="166">
        <f>SUM(O84:O118)</f>
        <v>0</v>
      </c>
      <c r="P83" s="166"/>
      <c r="Q83" s="166">
        <f>SUM(Q84:Q118)</f>
        <v>0</v>
      </c>
      <c r="R83" s="166"/>
      <c r="S83" s="166"/>
      <c r="T83" s="167"/>
      <c r="U83" s="157"/>
      <c r="V83" s="157">
        <f>SUM(V84:V118)</f>
        <v>0</v>
      </c>
      <c r="W83" s="157"/>
      <c r="X83" s="157"/>
      <c r="AG83" t="s">
        <v>220</v>
      </c>
    </row>
    <row r="84" spans="1:60" outlineLevel="1">
      <c r="A84" s="154"/>
      <c r="B84" s="155"/>
      <c r="C84" s="269" t="s">
        <v>1317</v>
      </c>
      <c r="D84" s="270"/>
      <c r="E84" s="270"/>
      <c r="F84" s="270"/>
      <c r="G84" s="270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47"/>
      <c r="Z84" s="147"/>
      <c r="AA84" s="147"/>
      <c r="AB84" s="147"/>
      <c r="AC84" s="147"/>
      <c r="AD84" s="147"/>
      <c r="AE84" s="147"/>
      <c r="AF84" s="147"/>
      <c r="AG84" s="147" t="s">
        <v>292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>
      <c r="A85" s="168">
        <v>31</v>
      </c>
      <c r="B85" s="169" t="s">
        <v>1318</v>
      </c>
      <c r="C85" s="185" t="s">
        <v>1236</v>
      </c>
      <c r="D85" s="170" t="s">
        <v>391</v>
      </c>
      <c r="E85" s="171">
        <v>1</v>
      </c>
      <c r="F85" s="172"/>
      <c r="G85" s="173">
        <f>ROUND(E85*F85,2)</f>
        <v>0</v>
      </c>
      <c r="H85" s="172">
        <v>243073</v>
      </c>
      <c r="I85" s="173">
        <f>ROUND(E85*H85,2)</f>
        <v>243073</v>
      </c>
      <c r="J85" s="172">
        <v>37500</v>
      </c>
      <c r="K85" s="173">
        <f>ROUND(E85*J85,2)</f>
        <v>37500</v>
      </c>
      <c r="L85" s="173">
        <v>21</v>
      </c>
      <c r="M85" s="173">
        <f>G85*(1+L85/100)</f>
        <v>0</v>
      </c>
      <c r="N85" s="173">
        <v>0</v>
      </c>
      <c r="O85" s="173">
        <f>ROUND(E85*N85,2)</f>
        <v>0</v>
      </c>
      <c r="P85" s="173">
        <v>0</v>
      </c>
      <c r="Q85" s="173">
        <f>ROUND(E85*P85,2)</f>
        <v>0</v>
      </c>
      <c r="R85" s="173"/>
      <c r="S85" s="173" t="s">
        <v>224</v>
      </c>
      <c r="T85" s="174" t="s">
        <v>225</v>
      </c>
      <c r="U85" s="156">
        <v>0</v>
      </c>
      <c r="V85" s="156">
        <f>ROUND(E85*U85,2)</f>
        <v>0</v>
      </c>
      <c r="W85" s="156"/>
      <c r="X85" s="156" t="s">
        <v>226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227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>
      <c r="A86" s="154"/>
      <c r="B86" s="155"/>
      <c r="C86" s="269" t="s">
        <v>1319</v>
      </c>
      <c r="D86" s="270"/>
      <c r="E86" s="270"/>
      <c r="F86" s="270"/>
      <c r="G86" s="270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292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>
      <c r="A87" s="154"/>
      <c r="B87" s="155"/>
      <c r="C87" s="271" t="s">
        <v>1320</v>
      </c>
      <c r="D87" s="272"/>
      <c r="E87" s="272"/>
      <c r="F87" s="272"/>
      <c r="G87" s="272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292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>
      <c r="A88" s="154"/>
      <c r="B88" s="155"/>
      <c r="C88" s="271" t="s">
        <v>1321</v>
      </c>
      <c r="D88" s="272"/>
      <c r="E88" s="272"/>
      <c r="F88" s="272"/>
      <c r="G88" s="272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292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>
      <c r="A89" s="154"/>
      <c r="B89" s="155"/>
      <c r="C89" s="271" t="s">
        <v>1322</v>
      </c>
      <c r="D89" s="272"/>
      <c r="E89" s="272"/>
      <c r="F89" s="272"/>
      <c r="G89" s="272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7"/>
      <c r="Z89" s="147"/>
      <c r="AA89" s="147"/>
      <c r="AB89" s="147"/>
      <c r="AC89" s="147"/>
      <c r="AD89" s="147"/>
      <c r="AE89" s="147"/>
      <c r="AF89" s="147"/>
      <c r="AG89" s="147" t="s">
        <v>292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54"/>
      <c r="B90" s="155"/>
      <c r="C90" s="271" t="s">
        <v>1323</v>
      </c>
      <c r="D90" s="272"/>
      <c r="E90" s="272"/>
      <c r="F90" s="272"/>
      <c r="G90" s="272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292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>
      <c r="A91" s="154"/>
      <c r="B91" s="155"/>
      <c r="C91" s="271" t="s">
        <v>1324</v>
      </c>
      <c r="D91" s="272"/>
      <c r="E91" s="272"/>
      <c r="F91" s="272"/>
      <c r="G91" s="272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7"/>
      <c r="Z91" s="147"/>
      <c r="AA91" s="147"/>
      <c r="AB91" s="147"/>
      <c r="AC91" s="147"/>
      <c r="AD91" s="147"/>
      <c r="AE91" s="147"/>
      <c r="AF91" s="147"/>
      <c r="AG91" s="147" t="s">
        <v>292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>
      <c r="A92" s="154"/>
      <c r="B92" s="155"/>
      <c r="C92" s="271" t="s">
        <v>1325</v>
      </c>
      <c r="D92" s="272"/>
      <c r="E92" s="272"/>
      <c r="F92" s="272"/>
      <c r="G92" s="272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7"/>
      <c r="Z92" s="147"/>
      <c r="AA92" s="147"/>
      <c r="AB92" s="147"/>
      <c r="AC92" s="147"/>
      <c r="AD92" s="147"/>
      <c r="AE92" s="147"/>
      <c r="AF92" s="147"/>
      <c r="AG92" s="147" t="s">
        <v>292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>
      <c r="A93" s="154"/>
      <c r="B93" s="155"/>
      <c r="C93" s="271" t="s">
        <v>1326</v>
      </c>
      <c r="D93" s="272"/>
      <c r="E93" s="272"/>
      <c r="F93" s="272"/>
      <c r="G93" s="272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292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>
      <c r="A94" s="154"/>
      <c r="B94" s="155"/>
      <c r="C94" s="271" t="s">
        <v>1327</v>
      </c>
      <c r="D94" s="272"/>
      <c r="E94" s="272"/>
      <c r="F94" s="272"/>
      <c r="G94" s="272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7"/>
      <c r="Z94" s="147"/>
      <c r="AA94" s="147"/>
      <c r="AB94" s="147"/>
      <c r="AC94" s="147"/>
      <c r="AD94" s="147"/>
      <c r="AE94" s="147"/>
      <c r="AF94" s="147"/>
      <c r="AG94" s="147" t="s">
        <v>292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>
      <c r="A95" s="154"/>
      <c r="B95" s="155"/>
      <c r="C95" s="271" t="s">
        <v>1328</v>
      </c>
      <c r="D95" s="272"/>
      <c r="E95" s="272"/>
      <c r="F95" s="272"/>
      <c r="G95" s="272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7"/>
      <c r="Z95" s="147"/>
      <c r="AA95" s="147"/>
      <c r="AB95" s="147"/>
      <c r="AC95" s="147"/>
      <c r="AD95" s="147"/>
      <c r="AE95" s="147"/>
      <c r="AF95" s="147"/>
      <c r="AG95" s="147" t="s">
        <v>292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>
      <c r="A96" s="154"/>
      <c r="B96" s="155"/>
      <c r="C96" s="271" t="s">
        <v>1247</v>
      </c>
      <c r="D96" s="272"/>
      <c r="E96" s="272"/>
      <c r="F96" s="272"/>
      <c r="G96" s="272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7"/>
      <c r="Z96" s="147"/>
      <c r="AA96" s="147"/>
      <c r="AB96" s="147"/>
      <c r="AC96" s="147"/>
      <c r="AD96" s="147"/>
      <c r="AE96" s="147"/>
      <c r="AF96" s="147"/>
      <c r="AG96" s="147" t="s">
        <v>292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54"/>
      <c r="B97" s="155"/>
      <c r="C97" s="271" t="s">
        <v>1248</v>
      </c>
      <c r="D97" s="272"/>
      <c r="E97" s="272"/>
      <c r="F97" s="272"/>
      <c r="G97" s="272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7"/>
      <c r="Z97" s="147"/>
      <c r="AA97" s="147"/>
      <c r="AB97" s="147"/>
      <c r="AC97" s="147"/>
      <c r="AD97" s="147"/>
      <c r="AE97" s="147"/>
      <c r="AF97" s="147"/>
      <c r="AG97" s="147" t="s">
        <v>292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>
      <c r="A98" s="154"/>
      <c r="B98" s="155"/>
      <c r="C98" s="271" t="s">
        <v>1329</v>
      </c>
      <c r="D98" s="272"/>
      <c r="E98" s="272"/>
      <c r="F98" s="272"/>
      <c r="G98" s="272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47"/>
      <c r="Z98" s="147"/>
      <c r="AA98" s="147"/>
      <c r="AB98" s="147"/>
      <c r="AC98" s="147"/>
      <c r="AD98" s="147"/>
      <c r="AE98" s="147"/>
      <c r="AF98" s="147"/>
      <c r="AG98" s="147" t="s">
        <v>292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>
      <c r="A99" s="154"/>
      <c r="B99" s="155"/>
      <c r="C99" s="271" t="s">
        <v>1250</v>
      </c>
      <c r="D99" s="272"/>
      <c r="E99" s="272"/>
      <c r="F99" s="272"/>
      <c r="G99" s="272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47"/>
      <c r="Z99" s="147"/>
      <c r="AA99" s="147"/>
      <c r="AB99" s="147"/>
      <c r="AC99" s="147"/>
      <c r="AD99" s="147"/>
      <c r="AE99" s="147"/>
      <c r="AF99" s="147"/>
      <c r="AG99" s="147" t="s">
        <v>292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>
      <c r="A100" s="154"/>
      <c r="B100" s="155"/>
      <c r="C100" s="271" t="s">
        <v>1251</v>
      </c>
      <c r="D100" s="272"/>
      <c r="E100" s="272"/>
      <c r="F100" s="272"/>
      <c r="G100" s="272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47"/>
      <c r="Z100" s="147"/>
      <c r="AA100" s="147"/>
      <c r="AB100" s="147"/>
      <c r="AC100" s="147"/>
      <c r="AD100" s="147"/>
      <c r="AE100" s="147"/>
      <c r="AF100" s="147"/>
      <c r="AG100" s="147" t="s">
        <v>292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>
      <c r="A101" s="168">
        <v>32</v>
      </c>
      <c r="B101" s="169" t="s">
        <v>1330</v>
      </c>
      <c r="C101" s="185" t="s">
        <v>1253</v>
      </c>
      <c r="D101" s="170" t="s">
        <v>391</v>
      </c>
      <c r="E101" s="171">
        <v>1</v>
      </c>
      <c r="F101" s="172"/>
      <c r="G101" s="173">
        <f>ROUND(E101*F101,2)</f>
        <v>0</v>
      </c>
      <c r="H101" s="172">
        <v>1685</v>
      </c>
      <c r="I101" s="173">
        <f>ROUND(E101*H101,2)</f>
        <v>1685</v>
      </c>
      <c r="J101" s="172">
        <v>400</v>
      </c>
      <c r="K101" s="173">
        <f>ROUND(E101*J101,2)</f>
        <v>400</v>
      </c>
      <c r="L101" s="173">
        <v>21</v>
      </c>
      <c r="M101" s="173">
        <f>G101*(1+L101/100)</f>
        <v>0</v>
      </c>
      <c r="N101" s="173">
        <v>0</v>
      </c>
      <c r="O101" s="173">
        <f>ROUND(E101*N101,2)</f>
        <v>0</v>
      </c>
      <c r="P101" s="173">
        <v>0</v>
      </c>
      <c r="Q101" s="173">
        <f>ROUND(E101*P101,2)</f>
        <v>0</v>
      </c>
      <c r="R101" s="173"/>
      <c r="S101" s="173" t="s">
        <v>224</v>
      </c>
      <c r="T101" s="174" t="s">
        <v>225</v>
      </c>
      <c r="U101" s="156">
        <v>0</v>
      </c>
      <c r="V101" s="156">
        <f>ROUND(E101*U101,2)</f>
        <v>0</v>
      </c>
      <c r="W101" s="156"/>
      <c r="X101" s="156" t="s">
        <v>226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227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>
      <c r="A102" s="154"/>
      <c r="B102" s="155"/>
      <c r="C102" s="269" t="s">
        <v>1254</v>
      </c>
      <c r="D102" s="270"/>
      <c r="E102" s="270"/>
      <c r="F102" s="270"/>
      <c r="G102" s="270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47"/>
      <c r="Z102" s="147"/>
      <c r="AA102" s="147"/>
      <c r="AB102" s="147"/>
      <c r="AC102" s="147"/>
      <c r="AD102" s="147"/>
      <c r="AE102" s="147"/>
      <c r="AF102" s="147"/>
      <c r="AG102" s="147" t="s">
        <v>292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>
      <c r="A103" s="168">
        <v>33</v>
      </c>
      <c r="B103" s="169" t="s">
        <v>1331</v>
      </c>
      <c r="C103" s="185" t="s">
        <v>1332</v>
      </c>
      <c r="D103" s="170" t="s">
        <v>391</v>
      </c>
      <c r="E103" s="171">
        <v>1</v>
      </c>
      <c r="F103" s="172"/>
      <c r="G103" s="173">
        <f>ROUND(E103*F103,2)</f>
        <v>0</v>
      </c>
      <c r="H103" s="172">
        <v>1680</v>
      </c>
      <c r="I103" s="173">
        <f>ROUND(E103*H103,2)</f>
        <v>1680</v>
      </c>
      <c r="J103" s="172">
        <v>450</v>
      </c>
      <c r="K103" s="173">
        <f>ROUND(E103*J103,2)</f>
        <v>450</v>
      </c>
      <c r="L103" s="173">
        <v>21</v>
      </c>
      <c r="M103" s="173">
        <f>G103*(1+L103/100)</f>
        <v>0</v>
      </c>
      <c r="N103" s="173">
        <v>0</v>
      </c>
      <c r="O103" s="173">
        <f>ROUND(E103*N103,2)</f>
        <v>0</v>
      </c>
      <c r="P103" s="173">
        <v>0</v>
      </c>
      <c r="Q103" s="173">
        <f>ROUND(E103*P103,2)</f>
        <v>0</v>
      </c>
      <c r="R103" s="173"/>
      <c r="S103" s="173" t="s">
        <v>224</v>
      </c>
      <c r="T103" s="174" t="s">
        <v>225</v>
      </c>
      <c r="U103" s="156">
        <v>0</v>
      </c>
      <c r="V103" s="156">
        <f>ROUND(E103*U103,2)</f>
        <v>0</v>
      </c>
      <c r="W103" s="156"/>
      <c r="X103" s="156" t="s">
        <v>226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227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>
      <c r="A104" s="154"/>
      <c r="B104" s="155"/>
      <c r="C104" s="269" t="s">
        <v>1333</v>
      </c>
      <c r="D104" s="270"/>
      <c r="E104" s="270"/>
      <c r="F104" s="270"/>
      <c r="G104" s="270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47"/>
      <c r="Z104" s="147"/>
      <c r="AA104" s="147"/>
      <c r="AB104" s="147"/>
      <c r="AC104" s="147"/>
      <c r="AD104" s="147"/>
      <c r="AE104" s="147"/>
      <c r="AF104" s="147"/>
      <c r="AG104" s="147" t="s">
        <v>292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>
      <c r="A105" s="168">
        <v>34</v>
      </c>
      <c r="B105" s="169" t="s">
        <v>1334</v>
      </c>
      <c r="C105" s="185" t="s">
        <v>1335</v>
      </c>
      <c r="D105" s="170" t="s">
        <v>391</v>
      </c>
      <c r="E105" s="171">
        <v>1</v>
      </c>
      <c r="F105" s="172"/>
      <c r="G105" s="173">
        <f>ROUND(E105*F105,2)</f>
        <v>0</v>
      </c>
      <c r="H105" s="172">
        <v>2110</v>
      </c>
      <c r="I105" s="173">
        <f>ROUND(E105*H105,2)</f>
        <v>2110</v>
      </c>
      <c r="J105" s="172">
        <v>600</v>
      </c>
      <c r="K105" s="173">
        <f>ROUND(E105*J105,2)</f>
        <v>600</v>
      </c>
      <c r="L105" s="173">
        <v>21</v>
      </c>
      <c r="M105" s="173">
        <f>G105*(1+L105/100)</f>
        <v>0</v>
      </c>
      <c r="N105" s="173">
        <v>0</v>
      </c>
      <c r="O105" s="173">
        <f>ROUND(E105*N105,2)</f>
        <v>0</v>
      </c>
      <c r="P105" s="173">
        <v>0</v>
      </c>
      <c r="Q105" s="173">
        <f>ROUND(E105*P105,2)</f>
        <v>0</v>
      </c>
      <c r="R105" s="173"/>
      <c r="S105" s="173" t="s">
        <v>224</v>
      </c>
      <c r="T105" s="174" t="s">
        <v>225</v>
      </c>
      <c r="U105" s="156">
        <v>0</v>
      </c>
      <c r="V105" s="156">
        <f>ROUND(E105*U105,2)</f>
        <v>0</v>
      </c>
      <c r="W105" s="156"/>
      <c r="X105" s="156" t="s">
        <v>226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227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>
      <c r="A106" s="154"/>
      <c r="B106" s="155"/>
      <c r="C106" s="269" t="s">
        <v>1336</v>
      </c>
      <c r="D106" s="270"/>
      <c r="E106" s="270"/>
      <c r="F106" s="270"/>
      <c r="G106" s="270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47"/>
      <c r="Z106" s="147"/>
      <c r="AA106" s="147"/>
      <c r="AB106" s="147"/>
      <c r="AC106" s="147"/>
      <c r="AD106" s="147"/>
      <c r="AE106" s="147"/>
      <c r="AF106" s="147"/>
      <c r="AG106" s="147" t="s">
        <v>292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>
      <c r="A107" s="168">
        <v>35</v>
      </c>
      <c r="B107" s="169" t="s">
        <v>1337</v>
      </c>
      <c r="C107" s="185" t="s">
        <v>1268</v>
      </c>
      <c r="D107" s="170" t="s">
        <v>391</v>
      </c>
      <c r="E107" s="171">
        <v>2</v>
      </c>
      <c r="F107" s="172"/>
      <c r="G107" s="173">
        <f>ROUND(E107*F107,2)</f>
        <v>0</v>
      </c>
      <c r="H107" s="172">
        <v>1240</v>
      </c>
      <c r="I107" s="173">
        <f>ROUND(E107*H107,2)</f>
        <v>2480</v>
      </c>
      <c r="J107" s="172">
        <v>250</v>
      </c>
      <c r="K107" s="173">
        <f>ROUND(E107*J107,2)</f>
        <v>500</v>
      </c>
      <c r="L107" s="173">
        <v>21</v>
      </c>
      <c r="M107" s="173">
        <f>G107*(1+L107/100)</f>
        <v>0</v>
      </c>
      <c r="N107" s="173">
        <v>0</v>
      </c>
      <c r="O107" s="173">
        <f>ROUND(E107*N107,2)</f>
        <v>0</v>
      </c>
      <c r="P107" s="173">
        <v>0</v>
      </c>
      <c r="Q107" s="173">
        <f>ROUND(E107*P107,2)</f>
        <v>0</v>
      </c>
      <c r="R107" s="173"/>
      <c r="S107" s="173" t="s">
        <v>224</v>
      </c>
      <c r="T107" s="174" t="s">
        <v>225</v>
      </c>
      <c r="U107" s="156">
        <v>0</v>
      </c>
      <c r="V107" s="156">
        <f>ROUND(E107*U107,2)</f>
        <v>0</v>
      </c>
      <c r="W107" s="156"/>
      <c r="X107" s="156" t="s">
        <v>226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227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>
      <c r="A108" s="154"/>
      <c r="B108" s="155"/>
      <c r="C108" s="269" t="s">
        <v>1269</v>
      </c>
      <c r="D108" s="270"/>
      <c r="E108" s="270"/>
      <c r="F108" s="270"/>
      <c r="G108" s="270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47"/>
      <c r="Z108" s="147"/>
      <c r="AA108" s="147"/>
      <c r="AB108" s="147"/>
      <c r="AC108" s="147"/>
      <c r="AD108" s="147"/>
      <c r="AE108" s="147"/>
      <c r="AF108" s="147"/>
      <c r="AG108" s="147" t="s">
        <v>292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>
      <c r="A109" s="168">
        <v>36</v>
      </c>
      <c r="B109" s="169" t="s">
        <v>1338</v>
      </c>
      <c r="C109" s="185" t="s">
        <v>1271</v>
      </c>
      <c r="D109" s="170" t="s">
        <v>248</v>
      </c>
      <c r="E109" s="171">
        <v>7</v>
      </c>
      <c r="F109" s="172"/>
      <c r="G109" s="173">
        <f>ROUND(E109*F109,2)</f>
        <v>0</v>
      </c>
      <c r="H109" s="172">
        <v>480</v>
      </c>
      <c r="I109" s="173">
        <f>ROUND(E109*H109,2)</f>
        <v>3360</v>
      </c>
      <c r="J109" s="172">
        <v>120</v>
      </c>
      <c r="K109" s="173">
        <f>ROUND(E109*J109,2)</f>
        <v>840</v>
      </c>
      <c r="L109" s="173">
        <v>21</v>
      </c>
      <c r="M109" s="173">
        <f>G109*(1+L109/100)</f>
        <v>0</v>
      </c>
      <c r="N109" s="173">
        <v>0</v>
      </c>
      <c r="O109" s="173">
        <f>ROUND(E109*N109,2)</f>
        <v>0</v>
      </c>
      <c r="P109" s="173">
        <v>0</v>
      </c>
      <c r="Q109" s="173">
        <f>ROUND(E109*P109,2)</f>
        <v>0</v>
      </c>
      <c r="R109" s="173"/>
      <c r="S109" s="173" t="s">
        <v>224</v>
      </c>
      <c r="T109" s="174" t="s">
        <v>225</v>
      </c>
      <c r="U109" s="156">
        <v>0</v>
      </c>
      <c r="V109" s="156">
        <f>ROUND(E109*U109,2)</f>
        <v>0</v>
      </c>
      <c r="W109" s="156"/>
      <c r="X109" s="156" t="s">
        <v>226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227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>
      <c r="A110" s="154"/>
      <c r="B110" s="155"/>
      <c r="C110" s="269" t="s">
        <v>1272</v>
      </c>
      <c r="D110" s="270"/>
      <c r="E110" s="270"/>
      <c r="F110" s="270"/>
      <c r="G110" s="270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47"/>
      <c r="Z110" s="147"/>
      <c r="AA110" s="147"/>
      <c r="AB110" s="147"/>
      <c r="AC110" s="147"/>
      <c r="AD110" s="147"/>
      <c r="AE110" s="147"/>
      <c r="AF110" s="147"/>
      <c r="AG110" s="147" t="s">
        <v>292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>
      <c r="A111" s="168">
        <v>37</v>
      </c>
      <c r="B111" s="169" t="s">
        <v>1339</v>
      </c>
      <c r="C111" s="185" t="s">
        <v>1271</v>
      </c>
      <c r="D111" s="170" t="s">
        <v>248</v>
      </c>
      <c r="E111" s="171">
        <v>15</v>
      </c>
      <c r="F111" s="172"/>
      <c r="G111" s="173">
        <f>ROUND(E111*F111,2)</f>
        <v>0</v>
      </c>
      <c r="H111" s="172">
        <v>580</v>
      </c>
      <c r="I111" s="173">
        <f>ROUND(E111*H111,2)</f>
        <v>8700</v>
      </c>
      <c r="J111" s="172">
        <v>120</v>
      </c>
      <c r="K111" s="173">
        <f>ROUND(E111*J111,2)</f>
        <v>1800</v>
      </c>
      <c r="L111" s="173">
        <v>21</v>
      </c>
      <c r="M111" s="173">
        <f>G111*(1+L111/100)</f>
        <v>0</v>
      </c>
      <c r="N111" s="173">
        <v>0</v>
      </c>
      <c r="O111" s="173">
        <f>ROUND(E111*N111,2)</f>
        <v>0</v>
      </c>
      <c r="P111" s="173">
        <v>0</v>
      </c>
      <c r="Q111" s="173">
        <f>ROUND(E111*P111,2)</f>
        <v>0</v>
      </c>
      <c r="R111" s="173"/>
      <c r="S111" s="173" t="s">
        <v>224</v>
      </c>
      <c r="T111" s="174" t="s">
        <v>225</v>
      </c>
      <c r="U111" s="156">
        <v>0</v>
      </c>
      <c r="V111" s="156">
        <f>ROUND(E111*U111,2)</f>
        <v>0</v>
      </c>
      <c r="W111" s="156"/>
      <c r="X111" s="156" t="s">
        <v>226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227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>
      <c r="A112" s="154"/>
      <c r="B112" s="155"/>
      <c r="C112" s="269" t="s">
        <v>1274</v>
      </c>
      <c r="D112" s="270"/>
      <c r="E112" s="270"/>
      <c r="F112" s="270"/>
      <c r="G112" s="270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7"/>
      <c r="Z112" s="147"/>
      <c r="AA112" s="147"/>
      <c r="AB112" s="147"/>
      <c r="AC112" s="147"/>
      <c r="AD112" s="147"/>
      <c r="AE112" s="147"/>
      <c r="AF112" s="147"/>
      <c r="AG112" s="147" t="s">
        <v>292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68">
        <v>38</v>
      </c>
      <c r="B113" s="169" t="s">
        <v>1340</v>
      </c>
      <c r="C113" s="185" t="s">
        <v>1341</v>
      </c>
      <c r="D113" s="170" t="s">
        <v>1301</v>
      </c>
      <c r="E113" s="171">
        <v>6</v>
      </c>
      <c r="F113" s="172"/>
      <c r="G113" s="173">
        <f>ROUND(E113*F113,2)</f>
        <v>0</v>
      </c>
      <c r="H113" s="172">
        <v>1020</v>
      </c>
      <c r="I113" s="173">
        <f>ROUND(E113*H113,2)</f>
        <v>6120</v>
      </c>
      <c r="J113" s="172">
        <v>220</v>
      </c>
      <c r="K113" s="173">
        <f>ROUND(E113*J113,2)</f>
        <v>1320</v>
      </c>
      <c r="L113" s="173">
        <v>21</v>
      </c>
      <c r="M113" s="173">
        <f>G113*(1+L113/100)</f>
        <v>0</v>
      </c>
      <c r="N113" s="173">
        <v>0</v>
      </c>
      <c r="O113" s="173">
        <f>ROUND(E113*N113,2)</f>
        <v>0</v>
      </c>
      <c r="P113" s="173">
        <v>0</v>
      </c>
      <c r="Q113" s="173">
        <f>ROUND(E113*P113,2)</f>
        <v>0</v>
      </c>
      <c r="R113" s="173"/>
      <c r="S113" s="173" t="s">
        <v>224</v>
      </c>
      <c r="T113" s="174" t="s">
        <v>225</v>
      </c>
      <c r="U113" s="156">
        <v>0</v>
      </c>
      <c r="V113" s="156">
        <f>ROUND(E113*U113,2)</f>
        <v>0</v>
      </c>
      <c r="W113" s="156"/>
      <c r="X113" s="156" t="s">
        <v>226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227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>
      <c r="A114" s="154"/>
      <c r="B114" s="155"/>
      <c r="C114" s="269" t="s">
        <v>1342</v>
      </c>
      <c r="D114" s="270"/>
      <c r="E114" s="270"/>
      <c r="F114" s="270"/>
      <c r="G114" s="270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47"/>
      <c r="Z114" s="147"/>
      <c r="AA114" s="147"/>
      <c r="AB114" s="147"/>
      <c r="AC114" s="147"/>
      <c r="AD114" s="147"/>
      <c r="AE114" s="147"/>
      <c r="AF114" s="147"/>
      <c r="AG114" s="147" t="s">
        <v>292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>
      <c r="A115" s="168">
        <v>39</v>
      </c>
      <c r="B115" s="169" t="s">
        <v>1343</v>
      </c>
      <c r="C115" s="185" t="s">
        <v>1276</v>
      </c>
      <c r="D115" s="170" t="s">
        <v>248</v>
      </c>
      <c r="E115" s="171">
        <v>18</v>
      </c>
      <c r="F115" s="172"/>
      <c r="G115" s="173">
        <f>ROUND(E115*F115,2)</f>
        <v>0</v>
      </c>
      <c r="H115" s="172">
        <v>500</v>
      </c>
      <c r="I115" s="173">
        <f>ROUND(E115*H115,2)</f>
        <v>9000</v>
      </c>
      <c r="J115" s="172">
        <v>350</v>
      </c>
      <c r="K115" s="173">
        <f>ROUND(E115*J115,2)</f>
        <v>6300</v>
      </c>
      <c r="L115" s="173">
        <v>21</v>
      </c>
      <c r="M115" s="173">
        <f>G115*(1+L115/100)</f>
        <v>0</v>
      </c>
      <c r="N115" s="173">
        <v>0</v>
      </c>
      <c r="O115" s="173">
        <f>ROUND(E115*N115,2)</f>
        <v>0</v>
      </c>
      <c r="P115" s="173">
        <v>0</v>
      </c>
      <c r="Q115" s="173">
        <f>ROUND(E115*P115,2)</f>
        <v>0</v>
      </c>
      <c r="R115" s="173"/>
      <c r="S115" s="173" t="s">
        <v>224</v>
      </c>
      <c r="T115" s="174" t="s">
        <v>225</v>
      </c>
      <c r="U115" s="156">
        <v>0</v>
      </c>
      <c r="V115" s="156">
        <f>ROUND(E115*U115,2)</f>
        <v>0</v>
      </c>
      <c r="W115" s="156"/>
      <c r="X115" s="156" t="s">
        <v>226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227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>
      <c r="A116" s="154"/>
      <c r="B116" s="155"/>
      <c r="C116" s="269" t="s">
        <v>1277</v>
      </c>
      <c r="D116" s="270"/>
      <c r="E116" s="270"/>
      <c r="F116" s="270"/>
      <c r="G116" s="270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47"/>
      <c r="Z116" s="147"/>
      <c r="AA116" s="147"/>
      <c r="AB116" s="147"/>
      <c r="AC116" s="147"/>
      <c r="AD116" s="147"/>
      <c r="AE116" s="147"/>
      <c r="AF116" s="147"/>
      <c r="AG116" s="147" t="s">
        <v>292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>
      <c r="A117" s="168">
        <v>40</v>
      </c>
      <c r="B117" s="169" t="s">
        <v>1344</v>
      </c>
      <c r="C117" s="185" t="s">
        <v>1279</v>
      </c>
      <c r="D117" s="170" t="s">
        <v>1280</v>
      </c>
      <c r="E117" s="171">
        <v>115</v>
      </c>
      <c r="F117" s="172"/>
      <c r="G117" s="173">
        <f>ROUND(E117*F117,2)</f>
        <v>0</v>
      </c>
      <c r="H117" s="172">
        <v>155</v>
      </c>
      <c r="I117" s="173">
        <f>ROUND(E117*H117,2)</f>
        <v>17825</v>
      </c>
      <c r="J117" s="172">
        <v>100</v>
      </c>
      <c r="K117" s="173">
        <f>ROUND(E117*J117,2)</f>
        <v>11500</v>
      </c>
      <c r="L117" s="173">
        <v>21</v>
      </c>
      <c r="M117" s="173">
        <f>G117*(1+L117/100)</f>
        <v>0</v>
      </c>
      <c r="N117" s="173">
        <v>0</v>
      </c>
      <c r="O117" s="173">
        <f>ROUND(E117*N117,2)</f>
        <v>0</v>
      </c>
      <c r="P117" s="173">
        <v>0</v>
      </c>
      <c r="Q117" s="173">
        <f>ROUND(E117*P117,2)</f>
        <v>0</v>
      </c>
      <c r="R117" s="173"/>
      <c r="S117" s="173" t="s">
        <v>224</v>
      </c>
      <c r="T117" s="174" t="s">
        <v>225</v>
      </c>
      <c r="U117" s="156">
        <v>0</v>
      </c>
      <c r="V117" s="156">
        <f>ROUND(E117*U117,2)</f>
        <v>0</v>
      </c>
      <c r="W117" s="156"/>
      <c r="X117" s="156" t="s">
        <v>226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227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>
      <c r="A118" s="154"/>
      <c r="B118" s="155"/>
      <c r="C118" s="269" t="s">
        <v>1345</v>
      </c>
      <c r="D118" s="270"/>
      <c r="E118" s="270"/>
      <c r="F118" s="270"/>
      <c r="G118" s="270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47"/>
      <c r="Z118" s="147"/>
      <c r="AA118" s="147"/>
      <c r="AB118" s="147"/>
      <c r="AC118" s="147"/>
      <c r="AD118" s="147"/>
      <c r="AE118" s="147"/>
      <c r="AF118" s="147"/>
      <c r="AG118" s="147" t="s">
        <v>292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t="14">
      <c r="A119" s="158" t="s">
        <v>219</v>
      </c>
      <c r="B119" s="159" t="s">
        <v>92</v>
      </c>
      <c r="C119" s="183" t="s">
        <v>93</v>
      </c>
      <c r="D119" s="160"/>
      <c r="E119" s="161"/>
      <c r="F119" s="162"/>
      <c r="G119" s="162">
        <f>SUMIF(AG120:AG150,"&lt;&gt;NOR",G120:G150)</f>
        <v>0</v>
      </c>
      <c r="H119" s="162"/>
      <c r="I119" s="162">
        <f>SUM(I120:I150)</f>
        <v>61246</v>
      </c>
      <c r="J119" s="162"/>
      <c r="K119" s="162">
        <f>SUM(K120:K150)</f>
        <v>22647.5</v>
      </c>
      <c r="L119" s="162"/>
      <c r="M119" s="162">
        <f>SUM(M120:M150)</f>
        <v>0</v>
      </c>
      <c r="N119" s="162"/>
      <c r="O119" s="162">
        <f>SUM(O120:O150)</f>
        <v>0</v>
      </c>
      <c r="P119" s="162"/>
      <c r="Q119" s="162">
        <f>SUM(Q120:Q150)</f>
        <v>0</v>
      </c>
      <c r="R119" s="162"/>
      <c r="S119" s="162"/>
      <c r="T119" s="163"/>
      <c r="U119" s="157"/>
      <c r="V119" s="157">
        <f>SUM(V120:V150)</f>
        <v>0</v>
      </c>
      <c r="W119" s="157"/>
      <c r="X119" s="157"/>
      <c r="AG119" t="s">
        <v>220</v>
      </c>
    </row>
    <row r="120" spans="1:60" outlineLevel="1">
      <c r="A120" s="168">
        <v>41</v>
      </c>
      <c r="B120" s="169" t="s">
        <v>1346</v>
      </c>
      <c r="C120" s="185" t="s">
        <v>1283</v>
      </c>
      <c r="D120" s="170" t="s">
        <v>391</v>
      </c>
      <c r="E120" s="171">
        <v>1</v>
      </c>
      <c r="F120" s="172"/>
      <c r="G120" s="173">
        <f>ROUND(E120*F120,2)</f>
        <v>0</v>
      </c>
      <c r="H120" s="172">
        <v>1550</v>
      </c>
      <c r="I120" s="173">
        <f>ROUND(E120*H120,2)</f>
        <v>1550</v>
      </c>
      <c r="J120" s="172">
        <v>350</v>
      </c>
      <c r="K120" s="173">
        <f>ROUND(E120*J120,2)</f>
        <v>350</v>
      </c>
      <c r="L120" s="173">
        <v>21</v>
      </c>
      <c r="M120" s="173">
        <f>G120*(1+L120/100)</f>
        <v>0</v>
      </c>
      <c r="N120" s="173">
        <v>0</v>
      </c>
      <c r="O120" s="173">
        <f>ROUND(E120*N120,2)</f>
        <v>0</v>
      </c>
      <c r="P120" s="173">
        <v>0</v>
      </c>
      <c r="Q120" s="173">
        <f>ROUND(E120*P120,2)</f>
        <v>0</v>
      </c>
      <c r="R120" s="173"/>
      <c r="S120" s="173" t="s">
        <v>224</v>
      </c>
      <c r="T120" s="174" t="s">
        <v>225</v>
      </c>
      <c r="U120" s="156">
        <v>0</v>
      </c>
      <c r="V120" s="156">
        <f>ROUND(E120*U120,2)</f>
        <v>0</v>
      </c>
      <c r="W120" s="156"/>
      <c r="X120" s="156" t="s">
        <v>226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227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>
      <c r="A121" s="154"/>
      <c r="B121" s="155"/>
      <c r="C121" s="269" t="s">
        <v>1284</v>
      </c>
      <c r="D121" s="270"/>
      <c r="E121" s="270"/>
      <c r="F121" s="270"/>
      <c r="G121" s="270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47"/>
      <c r="Z121" s="147"/>
      <c r="AA121" s="147"/>
      <c r="AB121" s="147"/>
      <c r="AC121" s="147"/>
      <c r="AD121" s="147"/>
      <c r="AE121" s="147"/>
      <c r="AF121" s="147"/>
      <c r="AG121" s="147" t="s">
        <v>292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>
      <c r="A122" s="168">
        <v>42</v>
      </c>
      <c r="B122" s="169" t="s">
        <v>1347</v>
      </c>
      <c r="C122" s="185" t="s">
        <v>1335</v>
      </c>
      <c r="D122" s="170" t="s">
        <v>391</v>
      </c>
      <c r="E122" s="171">
        <v>1</v>
      </c>
      <c r="F122" s="172"/>
      <c r="G122" s="173">
        <f>ROUND(E122*F122,2)</f>
        <v>0</v>
      </c>
      <c r="H122" s="172">
        <v>2110</v>
      </c>
      <c r="I122" s="173">
        <f>ROUND(E122*H122,2)</f>
        <v>2110</v>
      </c>
      <c r="J122" s="172">
        <v>600</v>
      </c>
      <c r="K122" s="173">
        <f>ROUND(E122*J122,2)</f>
        <v>600</v>
      </c>
      <c r="L122" s="173">
        <v>21</v>
      </c>
      <c r="M122" s="173">
        <f>G122*(1+L122/100)</f>
        <v>0</v>
      </c>
      <c r="N122" s="173">
        <v>0</v>
      </c>
      <c r="O122" s="173">
        <f>ROUND(E122*N122,2)</f>
        <v>0</v>
      </c>
      <c r="P122" s="173">
        <v>0</v>
      </c>
      <c r="Q122" s="173">
        <f>ROUND(E122*P122,2)</f>
        <v>0</v>
      </c>
      <c r="R122" s="173"/>
      <c r="S122" s="173" t="s">
        <v>224</v>
      </c>
      <c r="T122" s="174" t="s">
        <v>225</v>
      </c>
      <c r="U122" s="156">
        <v>0</v>
      </c>
      <c r="V122" s="156">
        <f>ROUND(E122*U122,2)</f>
        <v>0</v>
      </c>
      <c r="W122" s="156"/>
      <c r="X122" s="156" t="s">
        <v>226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227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>
      <c r="A123" s="154"/>
      <c r="B123" s="155"/>
      <c r="C123" s="269" t="s">
        <v>1336</v>
      </c>
      <c r="D123" s="270"/>
      <c r="E123" s="270"/>
      <c r="F123" s="270"/>
      <c r="G123" s="270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47"/>
      <c r="Z123" s="147"/>
      <c r="AA123" s="147"/>
      <c r="AB123" s="147"/>
      <c r="AC123" s="147"/>
      <c r="AD123" s="147"/>
      <c r="AE123" s="147"/>
      <c r="AF123" s="147"/>
      <c r="AG123" s="147" t="s">
        <v>292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>
      <c r="A124" s="168">
        <v>43</v>
      </c>
      <c r="B124" s="169" t="s">
        <v>1348</v>
      </c>
      <c r="C124" s="185" t="s">
        <v>1259</v>
      </c>
      <c r="D124" s="170" t="s">
        <v>391</v>
      </c>
      <c r="E124" s="171">
        <v>1</v>
      </c>
      <c r="F124" s="172"/>
      <c r="G124" s="173">
        <f>ROUND(E124*F124,2)</f>
        <v>0</v>
      </c>
      <c r="H124" s="172">
        <v>1680</v>
      </c>
      <c r="I124" s="173">
        <f>ROUND(E124*H124,2)</f>
        <v>1680</v>
      </c>
      <c r="J124" s="172">
        <v>450</v>
      </c>
      <c r="K124" s="173">
        <f>ROUND(E124*J124,2)</f>
        <v>450</v>
      </c>
      <c r="L124" s="173">
        <v>21</v>
      </c>
      <c r="M124" s="173">
        <f>G124*(1+L124/100)</f>
        <v>0</v>
      </c>
      <c r="N124" s="173">
        <v>0</v>
      </c>
      <c r="O124" s="173">
        <f>ROUND(E124*N124,2)</f>
        <v>0</v>
      </c>
      <c r="P124" s="173">
        <v>0</v>
      </c>
      <c r="Q124" s="173">
        <f>ROUND(E124*P124,2)</f>
        <v>0</v>
      </c>
      <c r="R124" s="173"/>
      <c r="S124" s="173" t="s">
        <v>224</v>
      </c>
      <c r="T124" s="174" t="s">
        <v>225</v>
      </c>
      <c r="U124" s="156">
        <v>0</v>
      </c>
      <c r="V124" s="156">
        <f>ROUND(E124*U124,2)</f>
        <v>0</v>
      </c>
      <c r="W124" s="156"/>
      <c r="X124" s="156" t="s">
        <v>226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227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>
      <c r="A125" s="154"/>
      <c r="B125" s="155"/>
      <c r="C125" s="269" t="s">
        <v>1333</v>
      </c>
      <c r="D125" s="270"/>
      <c r="E125" s="270"/>
      <c r="F125" s="270"/>
      <c r="G125" s="270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47"/>
      <c r="Z125" s="147"/>
      <c r="AA125" s="147"/>
      <c r="AB125" s="147"/>
      <c r="AC125" s="147"/>
      <c r="AD125" s="147"/>
      <c r="AE125" s="147"/>
      <c r="AF125" s="147"/>
      <c r="AG125" s="147" t="s">
        <v>292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>
      <c r="A126" s="168">
        <v>44</v>
      </c>
      <c r="B126" s="169" t="s">
        <v>1349</v>
      </c>
      <c r="C126" s="185" t="s">
        <v>1265</v>
      </c>
      <c r="D126" s="170" t="s">
        <v>391</v>
      </c>
      <c r="E126" s="171">
        <v>5</v>
      </c>
      <c r="F126" s="172"/>
      <c r="G126" s="173">
        <f>ROUND(E126*F126,2)</f>
        <v>0</v>
      </c>
      <c r="H126" s="172">
        <v>651</v>
      </c>
      <c r="I126" s="173">
        <f>ROUND(E126*H126,2)</f>
        <v>3255</v>
      </c>
      <c r="J126" s="172">
        <v>90</v>
      </c>
      <c r="K126" s="173">
        <f>ROUND(E126*J126,2)</f>
        <v>450</v>
      </c>
      <c r="L126" s="173">
        <v>21</v>
      </c>
      <c r="M126" s="173">
        <f>G126*(1+L126/100)</f>
        <v>0</v>
      </c>
      <c r="N126" s="173">
        <v>0</v>
      </c>
      <c r="O126" s="173">
        <f>ROUND(E126*N126,2)</f>
        <v>0</v>
      </c>
      <c r="P126" s="173">
        <v>0</v>
      </c>
      <c r="Q126" s="173">
        <f>ROUND(E126*P126,2)</f>
        <v>0</v>
      </c>
      <c r="R126" s="173"/>
      <c r="S126" s="173" t="s">
        <v>224</v>
      </c>
      <c r="T126" s="174" t="s">
        <v>225</v>
      </c>
      <c r="U126" s="156">
        <v>0</v>
      </c>
      <c r="V126" s="156">
        <f>ROUND(E126*U126,2)</f>
        <v>0</v>
      </c>
      <c r="W126" s="156"/>
      <c r="X126" s="156" t="s">
        <v>226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227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>
      <c r="A127" s="154"/>
      <c r="B127" s="155"/>
      <c r="C127" s="269" t="s">
        <v>1305</v>
      </c>
      <c r="D127" s="270"/>
      <c r="E127" s="270"/>
      <c r="F127" s="270"/>
      <c r="G127" s="270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47"/>
      <c r="Z127" s="147"/>
      <c r="AA127" s="147"/>
      <c r="AB127" s="147"/>
      <c r="AC127" s="147"/>
      <c r="AD127" s="147"/>
      <c r="AE127" s="147"/>
      <c r="AF127" s="147"/>
      <c r="AG127" s="147" t="s">
        <v>292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>
      <c r="A128" s="168">
        <v>45</v>
      </c>
      <c r="B128" s="169" t="s">
        <v>1350</v>
      </c>
      <c r="C128" s="185" t="s">
        <v>1265</v>
      </c>
      <c r="D128" s="170" t="s">
        <v>391</v>
      </c>
      <c r="E128" s="171">
        <v>1</v>
      </c>
      <c r="F128" s="172"/>
      <c r="G128" s="173">
        <f>ROUND(E128*F128,2)</f>
        <v>0</v>
      </c>
      <c r="H128" s="172">
        <v>273</v>
      </c>
      <c r="I128" s="173">
        <f>ROUND(E128*H128,2)</f>
        <v>273</v>
      </c>
      <c r="J128" s="172">
        <v>90</v>
      </c>
      <c r="K128" s="173">
        <f>ROUND(E128*J128,2)</f>
        <v>90</v>
      </c>
      <c r="L128" s="173">
        <v>21</v>
      </c>
      <c r="M128" s="173">
        <f>G128*(1+L128/100)</f>
        <v>0</v>
      </c>
      <c r="N128" s="173">
        <v>0</v>
      </c>
      <c r="O128" s="173">
        <f>ROUND(E128*N128,2)</f>
        <v>0</v>
      </c>
      <c r="P128" s="173">
        <v>0</v>
      </c>
      <c r="Q128" s="173">
        <f>ROUND(E128*P128,2)</f>
        <v>0</v>
      </c>
      <c r="R128" s="173"/>
      <c r="S128" s="173" t="s">
        <v>224</v>
      </c>
      <c r="T128" s="174" t="s">
        <v>225</v>
      </c>
      <c r="U128" s="156">
        <v>0</v>
      </c>
      <c r="V128" s="156">
        <f>ROUND(E128*U128,2)</f>
        <v>0</v>
      </c>
      <c r="W128" s="156"/>
      <c r="X128" s="156" t="s">
        <v>226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227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>
      <c r="A129" s="154"/>
      <c r="B129" s="155"/>
      <c r="C129" s="269" t="s">
        <v>1291</v>
      </c>
      <c r="D129" s="270"/>
      <c r="E129" s="270"/>
      <c r="F129" s="270"/>
      <c r="G129" s="270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47"/>
      <c r="Z129" s="147"/>
      <c r="AA129" s="147"/>
      <c r="AB129" s="147"/>
      <c r="AC129" s="147"/>
      <c r="AD129" s="147"/>
      <c r="AE129" s="147"/>
      <c r="AF129" s="147"/>
      <c r="AG129" s="147" t="s">
        <v>292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>
      <c r="A130" s="168">
        <v>46</v>
      </c>
      <c r="B130" s="169" t="s">
        <v>1351</v>
      </c>
      <c r="C130" s="185" t="s">
        <v>1293</v>
      </c>
      <c r="D130" s="170" t="s">
        <v>391</v>
      </c>
      <c r="E130" s="171">
        <v>10</v>
      </c>
      <c r="F130" s="172"/>
      <c r="G130" s="173">
        <f>ROUND(E130*F130,2)</f>
        <v>0</v>
      </c>
      <c r="H130" s="172">
        <v>231</v>
      </c>
      <c r="I130" s="173">
        <f>ROUND(E130*H130,2)</f>
        <v>2310</v>
      </c>
      <c r="J130" s="172">
        <v>75</v>
      </c>
      <c r="K130" s="173">
        <f>ROUND(E130*J130,2)</f>
        <v>750</v>
      </c>
      <c r="L130" s="173">
        <v>21</v>
      </c>
      <c r="M130" s="173">
        <f>G130*(1+L130/100)</f>
        <v>0</v>
      </c>
      <c r="N130" s="173">
        <v>0</v>
      </c>
      <c r="O130" s="173">
        <f>ROUND(E130*N130,2)</f>
        <v>0</v>
      </c>
      <c r="P130" s="173">
        <v>0</v>
      </c>
      <c r="Q130" s="173">
        <f>ROUND(E130*P130,2)</f>
        <v>0</v>
      </c>
      <c r="R130" s="173"/>
      <c r="S130" s="173" t="s">
        <v>224</v>
      </c>
      <c r="T130" s="174" t="s">
        <v>225</v>
      </c>
      <c r="U130" s="156">
        <v>0</v>
      </c>
      <c r="V130" s="156">
        <f>ROUND(E130*U130,2)</f>
        <v>0</v>
      </c>
      <c r="W130" s="156"/>
      <c r="X130" s="156" t="s">
        <v>226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227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>
      <c r="A131" s="154"/>
      <c r="B131" s="155"/>
      <c r="C131" s="269" t="s">
        <v>1298</v>
      </c>
      <c r="D131" s="270"/>
      <c r="E131" s="270"/>
      <c r="F131" s="270"/>
      <c r="G131" s="270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47"/>
      <c r="Z131" s="147"/>
      <c r="AA131" s="147"/>
      <c r="AB131" s="147"/>
      <c r="AC131" s="147"/>
      <c r="AD131" s="147"/>
      <c r="AE131" s="147"/>
      <c r="AF131" s="147"/>
      <c r="AG131" s="147" t="s">
        <v>292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>
      <c r="A132" s="168">
        <v>47</v>
      </c>
      <c r="B132" s="169" t="s">
        <v>1352</v>
      </c>
      <c r="C132" s="185" t="s">
        <v>1300</v>
      </c>
      <c r="D132" s="170" t="s">
        <v>1301</v>
      </c>
      <c r="E132" s="171">
        <v>18</v>
      </c>
      <c r="F132" s="172"/>
      <c r="G132" s="173">
        <f>ROUND(E132*F132,2)</f>
        <v>0</v>
      </c>
      <c r="H132" s="172">
        <v>203</v>
      </c>
      <c r="I132" s="173">
        <f>ROUND(E132*H132,2)</f>
        <v>3654</v>
      </c>
      <c r="J132" s="172">
        <v>55</v>
      </c>
      <c r="K132" s="173">
        <f>ROUND(E132*J132,2)</f>
        <v>990</v>
      </c>
      <c r="L132" s="173">
        <v>21</v>
      </c>
      <c r="M132" s="173">
        <f>G132*(1+L132/100)</f>
        <v>0</v>
      </c>
      <c r="N132" s="173">
        <v>0</v>
      </c>
      <c r="O132" s="173">
        <f>ROUND(E132*N132,2)</f>
        <v>0</v>
      </c>
      <c r="P132" s="173">
        <v>0</v>
      </c>
      <c r="Q132" s="173">
        <f>ROUND(E132*P132,2)</f>
        <v>0</v>
      </c>
      <c r="R132" s="173"/>
      <c r="S132" s="173" t="s">
        <v>224</v>
      </c>
      <c r="T132" s="174" t="s">
        <v>225</v>
      </c>
      <c r="U132" s="156">
        <v>0</v>
      </c>
      <c r="V132" s="156">
        <f>ROUND(E132*U132,2)</f>
        <v>0</v>
      </c>
      <c r="W132" s="156"/>
      <c r="X132" s="156" t="s">
        <v>226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227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>
      <c r="A133" s="154"/>
      <c r="B133" s="155"/>
      <c r="C133" s="269" t="s">
        <v>1298</v>
      </c>
      <c r="D133" s="270"/>
      <c r="E133" s="270"/>
      <c r="F133" s="270"/>
      <c r="G133" s="270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47"/>
      <c r="Z133" s="147"/>
      <c r="AA133" s="147"/>
      <c r="AB133" s="147"/>
      <c r="AC133" s="147"/>
      <c r="AD133" s="147"/>
      <c r="AE133" s="147"/>
      <c r="AF133" s="147"/>
      <c r="AG133" s="147" t="s">
        <v>292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>
      <c r="A134" s="168">
        <v>48</v>
      </c>
      <c r="B134" s="169" t="s">
        <v>1353</v>
      </c>
      <c r="C134" s="185" t="s">
        <v>1271</v>
      </c>
      <c r="D134" s="170" t="s">
        <v>248</v>
      </c>
      <c r="E134" s="171">
        <v>6</v>
      </c>
      <c r="F134" s="172"/>
      <c r="G134" s="173">
        <f>ROUND(E134*F134,2)</f>
        <v>0</v>
      </c>
      <c r="H134" s="172">
        <v>480</v>
      </c>
      <c r="I134" s="173">
        <f>ROUND(E134*H134,2)</f>
        <v>2880</v>
      </c>
      <c r="J134" s="172">
        <v>120</v>
      </c>
      <c r="K134" s="173">
        <f>ROUND(E134*J134,2)</f>
        <v>720</v>
      </c>
      <c r="L134" s="173">
        <v>21</v>
      </c>
      <c r="M134" s="173">
        <f>G134*(1+L134/100)</f>
        <v>0</v>
      </c>
      <c r="N134" s="173">
        <v>0</v>
      </c>
      <c r="O134" s="173">
        <f>ROUND(E134*N134,2)</f>
        <v>0</v>
      </c>
      <c r="P134" s="173">
        <v>0</v>
      </c>
      <c r="Q134" s="173">
        <f>ROUND(E134*P134,2)</f>
        <v>0</v>
      </c>
      <c r="R134" s="173"/>
      <c r="S134" s="173" t="s">
        <v>224</v>
      </c>
      <c r="T134" s="174" t="s">
        <v>225</v>
      </c>
      <c r="U134" s="156">
        <v>0</v>
      </c>
      <c r="V134" s="156">
        <f>ROUND(E134*U134,2)</f>
        <v>0</v>
      </c>
      <c r="W134" s="156"/>
      <c r="X134" s="156" t="s">
        <v>226</v>
      </c>
      <c r="Y134" s="147"/>
      <c r="Z134" s="147"/>
      <c r="AA134" s="147"/>
      <c r="AB134" s="147"/>
      <c r="AC134" s="147"/>
      <c r="AD134" s="147"/>
      <c r="AE134" s="147"/>
      <c r="AF134" s="147"/>
      <c r="AG134" s="147" t="s">
        <v>227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>
      <c r="A135" s="154"/>
      <c r="B135" s="155"/>
      <c r="C135" s="269" t="s">
        <v>1272</v>
      </c>
      <c r="D135" s="270"/>
      <c r="E135" s="270"/>
      <c r="F135" s="270"/>
      <c r="G135" s="270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47"/>
      <c r="Z135" s="147"/>
      <c r="AA135" s="147"/>
      <c r="AB135" s="147"/>
      <c r="AC135" s="147"/>
      <c r="AD135" s="147"/>
      <c r="AE135" s="147"/>
      <c r="AF135" s="147"/>
      <c r="AG135" s="147" t="s">
        <v>292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>
      <c r="A136" s="168">
        <v>49</v>
      </c>
      <c r="B136" s="169" t="s">
        <v>1354</v>
      </c>
      <c r="C136" s="185" t="s">
        <v>1271</v>
      </c>
      <c r="D136" s="170" t="s">
        <v>248</v>
      </c>
      <c r="E136" s="171">
        <v>5</v>
      </c>
      <c r="F136" s="172"/>
      <c r="G136" s="173">
        <f>ROUND(E136*F136,2)</f>
        <v>0</v>
      </c>
      <c r="H136" s="172">
        <v>580</v>
      </c>
      <c r="I136" s="173">
        <f>ROUND(E136*H136,2)</f>
        <v>2900</v>
      </c>
      <c r="J136" s="172">
        <v>120</v>
      </c>
      <c r="K136" s="173">
        <f>ROUND(E136*J136,2)</f>
        <v>600</v>
      </c>
      <c r="L136" s="173">
        <v>21</v>
      </c>
      <c r="M136" s="173">
        <f>G136*(1+L136/100)</f>
        <v>0</v>
      </c>
      <c r="N136" s="173">
        <v>0</v>
      </c>
      <c r="O136" s="173">
        <f>ROUND(E136*N136,2)</f>
        <v>0</v>
      </c>
      <c r="P136" s="173">
        <v>0</v>
      </c>
      <c r="Q136" s="173">
        <f>ROUND(E136*P136,2)</f>
        <v>0</v>
      </c>
      <c r="R136" s="173"/>
      <c r="S136" s="173" t="s">
        <v>224</v>
      </c>
      <c r="T136" s="174" t="s">
        <v>225</v>
      </c>
      <c r="U136" s="156">
        <v>0</v>
      </c>
      <c r="V136" s="156">
        <f>ROUND(E136*U136,2)</f>
        <v>0</v>
      </c>
      <c r="W136" s="156"/>
      <c r="X136" s="156" t="s">
        <v>226</v>
      </c>
      <c r="Y136" s="147"/>
      <c r="Z136" s="147"/>
      <c r="AA136" s="147"/>
      <c r="AB136" s="147"/>
      <c r="AC136" s="147"/>
      <c r="AD136" s="147"/>
      <c r="AE136" s="147"/>
      <c r="AF136" s="147"/>
      <c r="AG136" s="147" t="s">
        <v>227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>
      <c r="A137" s="154"/>
      <c r="B137" s="155"/>
      <c r="C137" s="269" t="s">
        <v>1274</v>
      </c>
      <c r="D137" s="270"/>
      <c r="E137" s="270"/>
      <c r="F137" s="270"/>
      <c r="G137" s="270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47"/>
      <c r="Z137" s="147"/>
      <c r="AA137" s="147"/>
      <c r="AB137" s="147"/>
      <c r="AC137" s="147"/>
      <c r="AD137" s="147"/>
      <c r="AE137" s="147"/>
      <c r="AF137" s="147"/>
      <c r="AG137" s="147" t="s">
        <v>292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>
      <c r="A138" s="168">
        <v>50</v>
      </c>
      <c r="B138" s="169" t="s">
        <v>1355</v>
      </c>
      <c r="C138" s="185" t="s">
        <v>1309</v>
      </c>
      <c r="D138" s="170" t="s">
        <v>248</v>
      </c>
      <c r="E138" s="171">
        <v>1.5</v>
      </c>
      <c r="F138" s="172"/>
      <c r="G138" s="173">
        <f>ROUND(E138*F138,2)</f>
        <v>0</v>
      </c>
      <c r="H138" s="172">
        <v>1250</v>
      </c>
      <c r="I138" s="173">
        <f>ROUND(E138*H138,2)</f>
        <v>1875</v>
      </c>
      <c r="J138" s="172">
        <v>325</v>
      </c>
      <c r="K138" s="173">
        <f>ROUND(E138*J138,2)</f>
        <v>487.5</v>
      </c>
      <c r="L138" s="173">
        <v>21</v>
      </c>
      <c r="M138" s="173">
        <f>G138*(1+L138/100)</f>
        <v>0</v>
      </c>
      <c r="N138" s="173">
        <v>0</v>
      </c>
      <c r="O138" s="173">
        <f>ROUND(E138*N138,2)</f>
        <v>0</v>
      </c>
      <c r="P138" s="173">
        <v>0</v>
      </c>
      <c r="Q138" s="173">
        <f>ROUND(E138*P138,2)</f>
        <v>0</v>
      </c>
      <c r="R138" s="173"/>
      <c r="S138" s="173" t="s">
        <v>224</v>
      </c>
      <c r="T138" s="174" t="s">
        <v>225</v>
      </c>
      <c r="U138" s="156">
        <v>0</v>
      </c>
      <c r="V138" s="156">
        <f>ROUND(E138*U138,2)</f>
        <v>0</v>
      </c>
      <c r="W138" s="156"/>
      <c r="X138" s="156" t="s">
        <v>226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227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>
      <c r="A139" s="154"/>
      <c r="B139" s="155"/>
      <c r="C139" s="269" t="s">
        <v>1272</v>
      </c>
      <c r="D139" s="270"/>
      <c r="E139" s="270"/>
      <c r="F139" s="270"/>
      <c r="G139" s="270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47"/>
      <c r="Z139" s="147"/>
      <c r="AA139" s="147"/>
      <c r="AB139" s="147"/>
      <c r="AC139" s="147"/>
      <c r="AD139" s="147"/>
      <c r="AE139" s="147"/>
      <c r="AF139" s="147"/>
      <c r="AG139" s="147" t="s">
        <v>292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>
      <c r="A140" s="168">
        <v>51</v>
      </c>
      <c r="B140" s="169" t="s">
        <v>1356</v>
      </c>
      <c r="C140" s="185" t="s">
        <v>1311</v>
      </c>
      <c r="D140" s="170" t="s">
        <v>248</v>
      </c>
      <c r="E140" s="171">
        <v>2</v>
      </c>
      <c r="F140" s="172"/>
      <c r="G140" s="173">
        <f>ROUND(E140*F140,2)</f>
        <v>0</v>
      </c>
      <c r="H140" s="172">
        <v>1550</v>
      </c>
      <c r="I140" s="173">
        <f>ROUND(E140*H140,2)</f>
        <v>3100</v>
      </c>
      <c r="J140" s="172">
        <v>340</v>
      </c>
      <c r="K140" s="173">
        <f>ROUND(E140*J140,2)</f>
        <v>680</v>
      </c>
      <c r="L140" s="173">
        <v>21</v>
      </c>
      <c r="M140" s="173">
        <f>G140*(1+L140/100)</f>
        <v>0</v>
      </c>
      <c r="N140" s="173">
        <v>0</v>
      </c>
      <c r="O140" s="173">
        <f>ROUND(E140*N140,2)</f>
        <v>0</v>
      </c>
      <c r="P140" s="173">
        <v>0</v>
      </c>
      <c r="Q140" s="173">
        <f>ROUND(E140*P140,2)</f>
        <v>0</v>
      </c>
      <c r="R140" s="173"/>
      <c r="S140" s="173" t="s">
        <v>224</v>
      </c>
      <c r="T140" s="174" t="s">
        <v>225</v>
      </c>
      <c r="U140" s="156">
        <v>0</v>
      </c>
      <c r="V140" s="156">
        <f>ROUND(E140*U140,2)</f>
        <v>0</v>
      </c>
      <c r="W140" s="156"/>
      <c r="X140" s="156" t="s">
        <v>226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227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>
      <c r="A141" s="154"/>
      <c r="B141" s="155"/>
      <c r="C141" s="269" t="s">
        <v>1274</v>
      </c>
      <c r="D141" s="270"/>
      <c r="E141" s="270"/>
      <c r="F141" s="270"/>
      <c r="G141" s="270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47"/>
      <c r="Z141" s="147"/>
      <c r="AA141" s="147"/>
      <c r="AB141" s="147"/>
      <c r="AC141" s="147"/>
      <c r="AD141" s="147"/>
      <c r="AE141" s="147"/>
      <c r="AF141" s="147"/>
      <c r="AG141" s="147" t="s">
        <v>292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>
      <c r="A142" s="168">
        <v>52</v>
      </c>
      <c r="B142" s="169" t="s">
        <v>1357</v>
      </c>
      <c r="C142" s="185" t="s">
        <v>1313</v>
      </c>
      <c r="D142" s="170" t="s">
        <v>1301</v>
      </c>
      <c r="E142" s="171">
        <v>8</v>
      </c>
      <c r="F142" s="172"/>
      <c r="G142" s="173">
        <f>ROUND(E142*F142,2)</f>
        <v>0</v>
      </c>
      <c r="H142" s="172">
        <v>1020</v>
      </c>
      <c r="I142" s="173">
        <f>ROUND(E142*H142,2)</f>
        <v>8160</v>
      </c>
      <c r="J142" s="172">
        <v>220</v>
      </c>
      <c r="K142" s="173">
        <f>ROUND(E142*J142,2)</f>
        <v>1760</v>
      </c>
      <c r="L142" s="173">
        <v>21</v>
      </c>
      <c r="M142" s="173">
        <f>G142*(1+L142/100)</f>
        <v>0</v>
      </c>
      <c r="N142" s="173">
        <v>0</v>
      </c>
      <c r="O142" s="173">
        <f>ROUND(E142*N142,2)</f>
        <v>0</v>
      </c>
      <c r="P142" s="173">
        <v>0</v>
      </c>
      <c r="Q142" s="173">
        <f>ROUND(E142*P142,2)</f>
        <v>0</v>
      </c>
      <c r="R142" s="173"/>
      <c r="S142" s="173" t="s">
        <v>224</v>
      </c>
      <c r="T142" s="174" t="s">
        <v>225</v>
      </c>
      <c r="U142" s="156">
        <v>0</v>
      </c>
      <c r="V142" s="156">
        <f>ROUND(E142*U142,2)</f>
        <v>0</v>
      </c>
      <c r="W142" s="156"/>
      <c r="X142" s="156" t="s">
        <v>226</v>
      </c>
      <c r="Y142" s="147"/>
      <c r="Z142" s="147"/>
      <c r="AA142" s="147"/>
      <c r="AB142" s="147"/>
      <c r="AC142" s="147"/>
      <c r="AD142" s="147"/>
      <c r="AE142" s="147"/>
      <c r="AF142" s="147"/>
      <c r="AG142" s="147" t="s">
        <v>227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>
      <c r="A143" s="154"/>
      <c r="B143" s="155"/>
      <c r="C143" s="269" t="s">
        <v>1342</v>
      </c>
      <c r="D143" s="270"/>
      <c r="E143" s="270"/>
      <c r="F143" s="270"/>
      <c r="G143" s="270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47"/>
      <c r="Z143" s="147"/>
      <c r="AA143" s="147"/>
      <c r="AB143" s="147"/>
      <c r="AC143" s="147"/>
      <c r="AD143" s="147"/>
      <c r="AE143" s="147"/>
      <c r="AF143" s="147"/>
      <c r="AG143" s="147" t="s">
        <v>292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>
      <c r="A144" s="168">
        <v>53</v>
      </c>
      <c r="B144" s="169" t="s">
        <v>1358</v>
      </c>
      <c r="C144" s="185" t="s">
        <v>1313</v>
      </c>
      <c r="D144" s="170" t="s">
        <v>1301</v>
      </c>
      <c r="E144" s="171">
        <v>10</v>
      </c>
      <c r="F144" s="172"/>
      <c r="G144" s="173">
        <f>ROUND(E144*F144,2)</f>
        <v>0</v>
      </c>
      <c r="H144" s="172">
        <v>486</v>
      </c>
      <c r="I144" s="173">
        <f>ROUND(E144*H144,2)</f>
        <v>4860</v>
      </c>
      <c r="J144" s="172">
        <v>120</v>
      </c>
      <c r="K144" s="173">
        <f>ROUND(E144*J144,2)</f>
        <v>1200</v>
      </c>
      <c r="L144" s="173">
        <v>21</v>
      </c>
      <c r="M144" s="173">
        <f>G144*(1+L144/100)</f>
        <v>0</v>
      </c>
      <c r="N144" s="173">
        <v>0</v>
      </c>
      <c r="O144" s="173">
        <f>ROUND(E144*N144,2)</f>
        <v>0</v>
      </c>
      <c r="P144" s="173">
        <v>0</v>
      </c>
      <c r="Q144" s="173">
        <f>ROUND(E144*P144,2)</f>
        <v>0</v>
      </c>
      <c r="R144" s="173"/>
      <c r="S144" s="173" t="s">
        <v>224</v>
      </c>
      <c r="T144" s="174" t="s">
        <v>225</v>
      </c>
      <c r="U144" s="156">
        <v>0</v>
      </c>
      <c r="V144" s="156">
        <f>ROUND(E144*U144,2)</f>
        <v>0</v>
      </c>
      <c r="W144" s="156"/>
      <c r="X144" s="156" t="s">
        <v>226</v>
      </c>
      <c r="Y144" s="147"/>
      <c r="Z144" s="147"/>
      <c r="AA144" s="147"/>
      <c r="AB144" s="147"/>
      <c r="AC144" s="147"/>
      <c r="AD144" s="147"/>
      <c r="AE144" s="147"/>
      <c r="AF144" s="147"/>
      <c r="AG144" s="147" t="s">
        <v>227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>
      <c r="A145" s="154"/>
      <c r="B145" s="155"/>
      <c r="C145" s="269" t="s">
        <v>1305</v>
      </c>
      <c r="D145" s="270"/>
      <c r="E145" s="270"/>
      <c r="F145" s="270"/>
      <c r="G145" s="270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47"/>
      <c r="Z145" s="147"/>
      <c r="AA145" s="147"/>
      <c r="AB145" s="147"/>
      <c r="AC145" s="147"/>
      <c r="AD145" s="147"/>
      <c r="AE145" s="147"/>
      <c r="AF145" s="147"/>
      <c r="AG145" s="147" t="s">
        <v>292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>
      <c r="A146" s="168">
        <v>54</v>
      </c>
      <c r="B146" s="169" t="s">
        <v>1359</v>
      </c>
      <c r="C146" s="185" t="s">
        <v>1313</v>
      </c>
      <c r="D146" s="170" t="s">
        <v>1301</v>
      </c>
      <c r="E146" s="171">
        <v>6</v>
      </c>
      <c r="F146" s="172"/>
      <c r="G146" s="173">
        <f>ROUND(E146*F146,2)</f>
        <v>0</v>
      </c>
      <c r="H146" s="172">
        <v>594</v>
      </c>
      <c r="I146" s="173">
        <f>ROUND(E146*H146,2)</f>
        <v>3564</v>
      </c>
      <c r="J146" s="172">
        <v>120</v>
      </c>
      <c r="K146" s="173">
        <f>ROUND(E146*J146,2)</f>
        <v>720</v>
      </c>
      <c r="L146" s="173">
        <v>21</v>
      </c>
      <c r="M146" s="173">
        <f>G146*(1+L146/100)</f>
        <v>0</v>
      </c>
      <c r="N146" s="173">
        <v>0</v>
      </c>
      <c r="O146" s="173">
        <f>ROUND(E146*N146,2)</f>
        <v>0</v>
      </c>
      <c r="P146" s="173">
        <v>0</v>
      </c>
      <c r="Q146" s="173">
        <f>ROUND(E146*P146,2)</f>
        <v>0</v>
      </c>
      <c r="R146" s="173"/>
      <c r="S146" s="173" t="s">
        <v>224</v>
      </c>
      <c r="T146" s="174" t="s">
        <v>225</v>
      </c>
      <c r="U146" s="156">
        <v>0</v>
      </c>
      <c r="V146" s="156">
        <f>ROUND(E146*U146,2)</f>
        <v>0</v>
      </c>
      <c r="W146" s="156"/>
      <c r="X146" s="156" t="s">
        <v>226</v>
      </c>
      <c r="Y146" s="147"/>
      <c r="Z146" s="147"/>
      <c r="AA146" s="147"/>
      <c r="AB146" s="147"/>
      <c r="AC146" s="147"/>
      <c r="AD146" s="147"/>
      <c r="AE146" s="147"/>
      <c r="AF146" s="147"/>
      <c r="AG146" s="147" t="s">
        <v>227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>
      <c r="A147" s="154"/>
      <c r="B147" s="155"/>
      <c r="C147" s="269" t="s">
        <v>1291</v>
      </c>
      <c r="D147" s="270"/>
      <c r="E147" s="270"/>
      <c r="F147" s="270"/>
      <c r="G147" s="270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47"/>
      <c r="Z147" s="147"/>
      <c r="AA147" s="147"/>
      <c r="AB147" s="147"/>
      <c r="AC147" s="147"/>
      <c r="AD147" s="147"/>
      <c r="AE147" s="147"/>
      <c r="AF147" s="147"/>
      <c r="AG147" s="147" t="s">
        <v>292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>
      <c r="A148" s="168">
        <v>55</v>
      </c>
      <c r="B148" s="169" t="s">
        <v>1360</v>
      </c>
      <c r="C148" s="185" t="s">
        <v>1276</v>
      </c>
      <c r="D148" s="170" t="s">
        <v>248</v>
      </c>
      <c r="E148" s="171">
        <v>18</v>
      </c>
      <c r="F148" s="172"/>
      <c r="G148" s="173">
        <f>ROUND(E148*F148,2)</f>
        <v>0</v>
      </c>
      <c r="H148" s="172">
        <v>500</v>
      </c>
      <c r="I148" s="173">
        <f>ROUND(E148*H148,2)</f>
        <v>9000</v>
      </c>
      <c r="J148" s="172">
        <v>350</v>
      </c>
      <c r="K148" s="173">
        <f>ROUND(E148*J148,2)</f>
        <v>6300</v>
      </c>
      <c r="L148" s="173">
        <v>21</v>
      </c>
      <c r="M148" s="173">
        <f>G148*(1+L148/100)</f>
        <v>0</v>
      </c>
      <c r="N148" s="173">
        <v>0</v>
      </c>
      <c r="O148" s="173">
        <f>ROUND(E148*N148,2)</f>
        <v>0</v>
      </c>
      <c r="P148" s="173">
        <v>0</v>
      </c>
      <c r="Q148" s="173">
        <f>ROUND(E148*P148,2)</f>
        <v>0</v>
      </c>
      <c r="R148" s="173"/>
      <c r="S148" s="173" t="s">
        <v>224</v>
      </c>
      <c r="T148" s="174" t="s">
        <v>225</v>
      </c>
      <c r="U148" s="156">
        <v>0</v>
      </c>
      <c r="V148" s="156">
        <f>ROUND(E148*U148,2)</f>
        <v>0</v>
      </c>
      <c r="W148" s="156"/>
      <c r="X148" s="156" t="s">
        <v>226</v>
      </c>
      <c r="Y148" s="147"/>
      <c r="Z148" s="147"/>
      <c r="AA148" s="147"/>
      <c r="AB148" s="147"/>
      <c r="AC148" s="147"/>
      <c r="AD148" s="147"/>
      <c r="AE148" s="147"/>
      <c r="AF148" s="147"/>
      <c r="AG148" s="147" t="s">
        <v>227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>
      <c r="A149" s="154"/>
      <c r="B149" s="155"/>
      <c r="C149" s="269" t="s">
        <v>1277</v>
      </c>
      <c r="D149" s="270"/>
      <c r="E149" s="270"/>
      <c r="F149" s="270"/>
      <c r="G149" s="270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47"/>
      <c r="Z149" s="147"/>
      <c r="AA149" s="147"/>
      <c r="AB149" s="147"/>
      <c r="AC149" s="147"/>
      <c r="AD149" s="147"/>
      <c r="AE149" s="147"/>
      <c r="AF149" s="147"/>
      <c r="AG149" s="147" t="s">
        <v>292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>
      <c r="A150" s="175">
        <v>56</v>
      </c>
      <c r="B150" s="176" t="s">
        <v>1361</v>
      </c>
      <c r="C150" s="184" t="s">
        <v>1279</v>
      </c>
      <c r="D150" s="177" t="s">
        <v>1280</v>
      </c>
      <c r="E150" s="178">
        <v>65</v>
      </c>
      <c r="F150" s="179"/>
      <c r="G150" s="180">
        <f>ROUND(E150*F150,2)</f>
        <v>0</v>
      </c>
      <c r="H150" s="179">
        <v>155</v>
      </c>
      <c r="I150" s="180">
        <f>ROUND(E150*H150,2)</f>
        <v>10075</v>
      </c>
      <c r="J150" s="179">
        <v>100</v>
      </c>
      <c r="K150" s="180">
        <f>ROUND(E150*J150,2)</f>
        <v>6500</v>
      </c>
      <c r="L150" s="180">
        <v>21</v>
      </c>
      <c r="M150" s="180">
        <f>G150*(1+L150/100)</f>
        <v>0</v>
      </c>
      <c r="N150" s="180">
        <v>0</v>
      </c>
      <c r="O150" s="180">
        <f>ROUND(E150*N150,2)</f>
        <v>0</v>
      </c>
      <c r="P150" s="180">
        <v>0</v>
      </c>
      <c r="Q150" s="180">
        <f>ROUND(E150*P150,2)</f>
        <v>0</v>
      </c>
      <c r="R150" s="180"/>
      <c r="S150" s="180" t="s">
        <v>224</v>
      </c>
      <c r="T150" s="181" t="s">
        <v>225</v>
      </c>
      <c r="U150" s="156">
        <v>0</v>
      </c>
      <c r="V150" s="156">
        <f>ROUND(E150*U150,2)</f>
        <v>0</v>
      </c>
      <c r="W150" s="156"/>
      <c r="X150" s="156" t="s">
        <v>226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227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ht="14">
      <c r="A151" s="158" t="s">
        <v>219</v>
      </c>
      <c r="B151" s="159" t="s">
        <v>94</v>
      </c>
      <c r="C151" s="183" t="s">
        <v>96</v>
      </c>
      <c r="D151" s="160"/>
      <c r="E151" s="161"/>
      <c r="F151" s="162"/>
      <c r="G151" s="162">
        <f>SUMIF(AG152:AG187,"&lt;&gt;NOR",G152:G187)</f>
        <v>0</v>
      </c>
      <c r="H151" s="162"/>
      <c r="I151" s="162">
        <f>SUM(I152:I187)</f>
        <v>323981</v>
      </c>
      <c r="J151" s="162"/>
      <c r="K151" s="162">
        <f>SUM(K152:K187)</f>
        <v>68220</v>
      </c>
      <c r="L151" s="162"/>
      <c r="M151" s="162">
        <f>SUM(M152:M187)</f>
        <v>0</v>
      </c>
      <c r="N151" s="162"/>
      <c r="O151" s="162">
        <f>SUM(O152:O187)</f>
        <v>0</v>
      </c>
      <c r="P151" s="162"/>
      <c r="Q151" s="162">
        <f>SUM(Q152:Q187)</f>
        <v>0</v>
      </c>
      <c r="R151" s="162"/>
      <c r="S151" s="162"/>
      <c r="T151" s="163"/>
      <c r="U151" s="157"/>
      <c r="V151" s="157">
        <f>SUM(V152:V187)</f>
        <v>0</v>
      </c>
      <c r="W151" s="157"/>
      <c r="X151" s="157"/>
      <c r="AG151" t="s">
        <v>220</v>
      </c>
    </row>
    <row r="152" spans="1:60" outlineLevel="1">
      <c r="A152" s="168">
        <v>57</v>
      </c>
      <c r="B152" s="169" t="s">
        <v>1362</v>
      </c>
      <c r="C152" s="185" t="s">
        <v>1236</v>
      </c>
      <c r="D152" s="170" t="s">
        <v>391</v>
      </c>
      <c r="E152" s="171">
        <v>1</v>
      </c>
      <c r="F152" s="172"/>
      <c r="G152" s="173">
        <f>ROUND(E152*F152,2)</f>
        <v>0</v>
      </c>
      <c r="H152" s="172">
        <v>243073</v>
      </c>
      <c r="I152" s="173">
        <f>ROUND(E152*H152,2)</f>
        <v>243073</v>
      </c>
      <c r="J152" s="172">
        <v>37500</v>
      </c>
      <c r="K152" s="173">
        <f>ROUND(E152*J152,2)</f>
        <v>37500</v>
      </c>
      <c r="L152" s="173">
        <v>21</v>
      </c>
      <c r="M152" s="173">
        <f>G152*(1+L152/100)</f>
        <v>0</v>
      </c>
      <c r="N152" s="173">
        <v>0</v>
      </c>
      <c r="O152" s="173">
        <f>ROUND(E152*N152,2)</f>
        <v>0</v>
      </c>
      <c r="P152" s="173">
        <v>0</v>
      </c>
      <c r="Q152" s="173">
        <f>ROUND(E152*P152,2)</f>
        <v>0</v>
      </c>
      <c r="R152" s="173"/>
      <c r="S152" s="173" t="s">
        <v>224</v>
      </c>
      <c r="T152" s="174" t="s">
        <v>225</v>
      </c>
      <c r="U152" s="156">
        <v>0</v>
      </c>
      <c r="V152" s="156">
        <f>ROUND(E152*U152,2)</f>
        <v>0</v>
      </c>
      <c r="W152" s="156"/>
      <c r="X152" s="156" t="s">
        <v>226</v>
      </c>
      <c r="Y152" s="147"/>
      <c r="Z152" s="147"/>
      <c r="AA152" s="147"/>
      <c r="AB152" s="147"/>
      <c r="AC152" s="147"/>
      <c r="AD152" s="147"/>
      <c r="AE152" s="147"/>
      <c r="AF152" s="147"/>
      <c r="AG152" s="147" t="s">
        <v>227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>
      <c r="A153" s="154"/>
      <c r="B153" s="155"/>
      <c r="C153" s="269" t="s">
        <v>1319</v>
      </c>
      <c r="D153" s="270"/>
      <c r="E153" s="270"/>
      <c r="F153" s="270"/>
      <c r="G153" s="270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47"/>
      <c r="Z153" s="147"/>
      <c r="AA153" s="147"/>
      <c r="AB153" s="147"/>
      <c r="AC153" s="147"/>
      <c r="AD153" s="147"/>
      <c r="AE153" s="147"/>
      <c r="AF153" s="147"/>
      <c r="AG153" s="147" t="s">
        <v>292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>
      <c r="A154" s="154"/>
      <c r="B154" s="155"/>
      <c r="C154" s="271" t="s">
        <v>1320</v>
      </c>
      <c r="D154" s="272"/>
      <c r="E154" s="272"/>
      <c r="F154" s="272"/>
      <c r="G154" s="272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47"/>
      <c r="Z154" s="147"/>
      <c r="AA154" s="147"/>
      <c r="AB154" s="147"/>
      <c r="AC154" s="147"/>
      <c r="AD154" s="147"/>
      <c r="AE154" s="147"/>
      <c r="AF154" s="147"/>
      <c r="AG154" s="147" t="s">
        <v>292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>
      <c r="A155" s="154"/>
      <c r="B155" s="155"/>
      <c r="C155" s="271" t="s">
        <v>1321</v>
      </c>
      <c r="D155" s="272"/>
      <c r="E155" s="272"/>
      <c r="F155" s="272"/>
      <c r="G155" s="272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47"/>
      <c r="Z155" s="147"/>
      <c r="AA155" s="147"/>
      <c r="AB155" s="147"/>
      <c r="AC155" s="147"/>
      <c r="AD155" s="147"/>
      <c r="AE155" s="147"/>
      <c r="AF155" s="147"/>
      <c r="AG155" s="147" t="s">
        <v>292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>
      <c r="A156" s="154"/>
      <c r="B156" s="155"/>
      <c r="C156" s="271" t="s">
        <v>1322</v>
      </c>
      <c r="D156" s="272"/>
      <c r="E156" s="272"/>
      <c r="F156" s="272"/>
      <c r="G156" s="272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47"/>
      <c r="Z156" s="147"/>
      <c r="AA156" s="147"/>
      <c r="AB156" s="147"/>
      <c r="AC156" s="147"/>
      <c r="AD156" s="147"/>
      <c r="AE156" s="147"/>
      <c r="AF156" s="147"/>
      <c r="AG156" s="147" t="s">
        <v>292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>
      <c r="A157" s="154"/>
      <c r="B157" s="155"/>
      <c r="C157" s="271" t="s">
        <v>1323</v>
      </c>
      <c r="D157" s="272"/>
      <c r="E157" s="272"/>
      <c r="F157" s="272"/>
      <c r="G157" s="272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47"/>
      <c r="Z157" s="147"/>
      <c r="AA157" s="147"/>
      <c r="AB157" s="147"/>
      <c r="AC157" s="147"/>
      <c r="AD157" s="147"/>
      <c r="AE157" s="147"/>
      <c r="AF157" s="147"/>
      <c r="AG157" s="147" t="s">
        <v>292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>
      <c r="A158" s="154"/>
      <c r="B158" s="155"/>
      <c r="C158" s="271" t="s">
        <v>1324</v>
      </c>
      <c r="D158" s="272"/>
      <c r="E158" s="272"/>
      <c r="F158" s="272"/>
      <c r="G158" s="272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47"/>
      <c r="Z158" s="147"/>
      <c r="AA158" s="147"/>
      <c r="AB158" s="147"/>
      <c r="AC158" s="147"/>
      <c r="AD158" s="147"/>
      <c r="AE158" s="147"/>
      <c r="AF158" s="147"/>
      <c r="AG158" s="147" t="s">
        <v>292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>
      <c r="A159" s="154"/>
      <c r="B159" s="155"/>
      <c r="C159" s="271" t="s">
        <v>1325</v>
      </c>
      <c r="D159" s="272"/>
      <c r="E159" s="272"/>
      <c r="F159" s="272"/>
      <c r="G159" s="272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47"/>
      <c r="Z159" s="147"/>
      <c r="AA159" s="147"/>
      <c r="AB159" s="147"/>
      <c r="AC159" s="147"/>
      <c r="AD159" s="147"/>
      <c r="AE159" s="147"/>
      <c r="AF159" s="147"/>
      <c r="AG159" s="147" t="s">
        <v>292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>
      <c r="A160" s="154"/>
      <c r="B160" s="155"/>
      <c r="C160" s="271" t="s">
        <v>1326</v>
      </c>
      <c r="D160" s="272"/>
      <c r="E160" s="272"/>
      <c r="F160" s="272"/>
      <c r="G160" s="272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47"/>
      <c r="Z160" s="147"/>
      <c r="AA160" s="147"/>
      <c r="AB160" s="147"/>
      <c r="AC160" s="147"/>
      <c r="AD160" s="147"/>
      <c r="AE160" s="147"/>
      <c r="AF160" s="147"/>
      <c r="AG160" s="147" t="s">
        <v>292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>
      <c r="A161" s="154"/>
      <c r="B161" s="155"/>
      <c r="C161" s="271" t="s">
        <v>1327</v>
      </c>
      <c r="D161" s="272"/>
      <c r="E161" s="272"/>
      <c r="F161" s="272"/>
      <c r="G161" s="272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47"/>
      <c r="Z161" s="147"/>
      <c r="AA161" s="147"/>
      <c r="AB161" s="147"/>
      <c r="AC161" s="147"/>
      <c r="AD161" s="147"/>
      <c r="AE161" s="147"/>
      <c r="AF161" s="147"/>
      <c r="AG161" s="147" t="s">
        <v>292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>
      <c r="A162" s="154"/>
      <c r="B162" s="155"/>
      <c r="C162" s="271" t="s">
        <v>1328</v>
      </c>
      <c r="D162" s="272"/>
      <c r="E162" s="272"/>
      <c r="F162" s="272"/>
      <c r="G162" s="272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47"/>
      <c r="Z162" s="147"/>
      <c r="AA162" s="147"/>
      <c r="AB162" s="147"/>
      <c r="AC162" s="147"/>
      <c r="AD162" s="147"/>
      <c r="AE162" s="147"/>
      <c r="AF162" s="147"/>
      <c r="AG162" s="147" t="s">
        <v>292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>
      <c r="A163" s="154"/>
      <c r="B163" s="155"/>
      <c r="C163" s="271" t="s">
        <v>1247</v>
      </c>
      <c r="D163" s="272"/>
      <c r="E163" s="272"/>
      <c r="F163" s="272"/>
      <c r="G163" s="272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47"/>
      <c r="Z163" s="147"/>
      <c r="AA163" s="147"/>
      <c r="AB163" s="147"/>
      <c r="AC163" s="147"/>
      <c r="AD163" s="147"/>
      <c r="AE163" s="147"/>
      <c r="AF163" s="147"/>
      <c r="AG163" s="147" t="s">
        <v>292</v>
      </c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>
      <c r="A164" s="154"/>
      <c r="B164" s="155"/>
      <c r="C164" s="271" t="s">
        <v>1248</v>
      </c>
      <c r="D164" s="272"/>
      <c r="E164" s="272"/>
      <c r="F164" s="272"/>
      <c r="G164" s="272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47"/>
      <c r="Z164" s="147"/>
      <c r="AA164" s="147"/>
      <c r="AB164" s="147"/>
      <c r="AC164" s="147"/>
      <c r="AD164" s="147"/>
      <c r="AE164" s="147"/>
      <c r="AF164" s="147"/>
      <c r="AG164" s="147" t="s">
        <v>292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>
      <c r="A165" s="154"/>
      <c r="B165" s="155"/>
      <c r="C165" s="271" t="s">
        <v>1329</v>
      </c>
      <c r="D165" s="272"/>
      <c r="E165" s="272"/>
      <c r="F165" s="272"/>
      <c r="G165" s="272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47"/>
      <c r="Z165" s="147"/>
      <c r="AA165" s="147"/>
      <c r="AB165" s="147"/>
      <c r="AC165" s="147"/>
      <c r="AD165" s="147"/>
      <c r="AE165" s="147"/>
      <c r="AF165" s="147"/>
      <c r="AG165" s="147" t="s">
        <v>292</v>
      </c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>
      <c r="A166" s="154"/>
      <c r="B166" s="155"/>
      <c r="C166" s="271" t="s">
        <v>1250</v>
      </c>
      <c r="D166" s="272"/>
      <c r="E166" s="272"/>
      <c r="F166" s="272"/>
      <c r="G166" s="272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47"/>
      <c r="Z166" s="147"/>
      <c r="AA166" s="147"/>
      <c r="AB166" s="147"/>
      <c r="AC166" s="147"/>
      <c r="AD166" s="147"/>
      <c r="AE166" s="147"/>
      <c r="AF166" s="147"/>
      <c r="AG166" s="147" t="s">
        <v>292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>
      <c r="A167" s="154"/>
      <c r="B167" s="155"/>
      <c r="C167" s="271" t="s">
        <v>1251</v>
      </c>
      <c r="D167" s="272"/>
      <c r="E167" s="272"/>
      <c r="F167" s="272"/>
      <c r="G167" s="272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47"/>
      <c r="Z167" s="147"/>
      <c r="AA167" s="147"/>
      <c r="AB167" s="147"/>
      <c r="AC167" s="147"/>
      <c r="AD167" s="147"/>
      <c r="AE167" s="147"/>
      <c r="AF167" s="147"/>
      <c r="AG167" s="147" t="s">
        <v>292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>
      <c r="A168" s="168">
        <v>58</v>
      </c>
      <c r="B168" s="169" t="s">
        <v>1363</v>
      </c>
      <c r="C168" s="185" t="s">
        <v>1253</v>
      </c>
      <c r="D168" s="170" t="s">
        <v>391</v>
      </c>
      <c r="E168" s="171">
        <v>1</v>
      </c>
      <c r="F168" s="172"/>
      <c r="G168" s="173">
        <f>ROUND(E168*F168,2)</f>
        <v>0</v>
      </c>
      <c r="H168" s="172">
        <v>1685</v>
      </c>
      <c r="I168" s="173">
        <f>ROUND(E168*H168,2)</f>
        <v>1685</v>
      </c>
      <c r="J168" s="172">
        <v>400</v>
      </c>
      <c r="K168" s="173">
        <f>ROUND(E168*J168,2)</f>
        <v>400</v>
      </c>
      <c r="L168" s="173">
        <v>21</v>
      </c>
      <c r="M168" s="173">
        <f>G168*(1+L168/100)</f>
        <v>0</v>
      </c>
      <c r="N168" s="173">
        <v>0</v>
      </c>
      <c r="O168" s="173">
        <f>ROUND(E168*N168,2)</f>
        <v>0</v>
      </c>
      <c r="P168" s="173">
        <v>0</v>
      </c>
      <c r="Q168" s="173">
        <f>ROUND(E168*P168,2)</f>
        <v>0</v>
      </c>
      <c r="R168" s="173"/>
      <c r="S168" s="173" t="s">
        <v>224</v>
      </c>
      <c r="T168" s="174" t="s">
        <v>225</v>
      </c>
      <c r="U168" s="156">
        <v>0</v>
      </c>
      <c r="V168" s="156">
        <f>ROUND(E168*U168,2)</f>
        <v>0</v>
      </c>
      <c r="W168" s="156"/>
      <c r="X168" s="156" t="s">
        <v>226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227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>
      <c r="A169" s="154"/>
      <c r="B169" s="155"/>
      <c r="C169" s="269" t="s">
        <v>1254</v>
      </c>
      <c r="D169" s="270"/>
      <c r="E169" s="270"/>
      <c r="F169" s="270"/>
      <c r="G169" s="270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47"/>
      <c r="Z169" s="147"/>
      <c r="AA169" s="147"/>
      <c r="AB169" s="147"/>
      <c r="AC169" s="147"/>
      <c r="AD169" s="147"/>
      <c r="AE169" s="147"/>
      <c r="AF169" s="147"/>
      <c r="AG169" s="147" t="s">
        <v>292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>
      <c r="A170" s="168">
        <v>59</v>
      </c>
      <c r="B170" s="169" t="s">
        <v>1364</v>
      </c>
      <c r="C170" s="185" t="s">
        <v>1256</v>
      </c>
      <c r="D170" s="170" t="s">
        <v>391</v>
      </c>
      <c r="E170" s="171">
        <v>2</v>
      </c>
      <c r="F170" s="172"/>
      <c r="G170" s="173">
        <f>ROUND(E170*F170,2)</f>
        <v>0</v>
      </c>
      <c r="H170" s="172">
        <v>630</v>
      </c>
      <c r="I170" s="173">
        <f>ROUND(E170*H170,2)</f>
        <v>1260</v>
      </c>
      <c r="J170" s="172">
        <v>125</v>
      </c>
      <c r="K170" s="173">
        <f>ROUND(E170*J170,2)</f>
        <v>250</v>
      </c>
      <c r="L170" s="173">
        <v>21</v>
      </c>
      <c r="M170" s="173">
        <f>G170*(1+L170/100)</f>
        <v>0</v>
      </c>
      <c r="N170" s="173">
        <v>0</v>
      </c>
      <c r="O170" s="173">
        <f>ROUND(E170*N170,2)</f>
        <v>0</v>
      </c>
      <c r="P170" s="173">
        <v>0</v>
      </c>
      <c r="Q170" s="173">
        <f>ROUND(E170*P170,2)</f>
        <v>0</v>
      </c>
      <c r="R170" s="173"/>
      <c r="S170" s="173" t="s">
        <v>224</v>
      </c>
      <c r="T170" s="174" t="s">
        <v>225</v>
      </c>
      <c r="U170" s="156">
        <v>0</v>
      </c>
      <c r="V170" s="156">
        <f>ROUND(E170*U170,2)</f>
        <v>0</v>
      </c>
      <c r="W170" s="156"/>
      <c r="X170" s="156" t="s">
        <v>226</v>
      </c>
      <c r="Y170" s="147"/>
      <c r="Z170" s="147"/>
      <c r="AA170" s="147"/>
      <c r="AB170" s="147"/>
      <c r="AC170" s="147"/>
      <c r="AD170" s="147"/>
      <c r="AE170" s="147"/>
      <c r="AF170" s="147"/>
      <c r="AG170" s="147" t="s">
        <v>227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>
      <c r="A171" s="154"/>
      <c r="B171" s="155"/>
      <c r="C171" s="269" t="s">
        <v>1257</v>
      </c>
      <c r="D171" s="270"/>
      <c r="E171" s="270"/>
      <c r="F171" s="270"/>
      <c r="G171" s="270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47"/>
      <c r="Z171" s="147"/>
      <c r="AA171" s="147"/>
      <c r="AB171" s="147"/>
      <c r="AC171" s="147"/>
      <c r="AD171" s="147"/>
      <c r="AE171" s="147"/>
      <c r="AF171" s="147"/>
      <c r="AG171" s="147" t="s">
        <v>292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>
      <c r="A172" s="168">
        <v>60</v>
      </c>
      <c r="B172" s="169" t="s">
        <v>1365</v>
      </c>
      <c r="C172" s="185" t="s">
        <v>1259</v>
      </c>
      <c r="D172" s="170" t="s">
        <v>391</v>
      </c>
      <c r="E172" s="171">
        <v>1</v>
      </c>
      <c r="F172" s="172"/>
      <c r="G172" s="173">
        <f>ROUND(E172*F172,2)</f>
        <v>0</v>
      </c>
      <c r="H172" s="172">
        <v>3360</v>
      </c>
      <c r="I172" s="173">
        <f>ROUND(E172*H172,2)</f>
        <v>3360</v>
      </c>
      <c r="J172" s="172">
        <v>650</v>
      </c>
      <c r="K172" s="173">
        <f>ROUND(E172*J172,2)</f>
        <v>650</v>
      </c>
      <c r="L172" s="173">
        <v>21</v>
      </c>
      <c r="M172" s="173">
        <f>G172*(1+L172/100)</f>
        <v>0</v>
      </c>
      <c r="N172" s="173">
        <v>0</v>
      </c>
      <c r="O172" s="173">
        <f>ROUND(E172*N172,2)</f>
        <v>0</v>
      </c>
      <c r="P172" s="173">
        <v>0</v>
      </c>
      <c r="Q172" s="173">
        <f>ROUND(E172*P172,2)</f>
        <v>0</v>
      </c>
      <c r="R172" s="173"/>
      <c r="S172" s="173" t="s">
        <v>224</v>
      </c>
      <c r="T172" s="174" t="s">
        <v>225</v>
      </c>
      <c r="U172" s="156">
        <v>0</v>
      </c>
      <c r="V172" s="156">
        <f>ROUND(E172*U172,2)</f>
        <v>0</v>
      </c>
      <c r="W172" s="156"/>
      <c r="X172" s="156" t="s">
        <v>226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227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>
      <c r="A173" s="154"/>
      <c r="B173" s="155"/>
      <c r="C173" s="269" t="s">
        <v>1260</v>
      </c>
      <c r="D173" s="270"/>
      <c r="E173" s="270"/>
      <c r="F173" s="270"/>
      <c r="G173" s="270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47"/>
      <c r="Z173" s="147"/>
      <c r="AA173" s="147"/>
      <c r="AB173" s="147"/>
      <c r="AC173" s="147"/>
      <c r="AD173" s="147"/>
      <c r="AE173" s="147"/>
      <c r="AF173" s="147"/>
      <c r="AG173" s="147" t="s">
        <v>292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>
      <c r="A174" s="168">
        <v>61</v>
      </c>
      <c r="B174" s="169" t="s">
        <v>1366</v>
      </c>
      <c r="C174" s="185" t="s">
        <v>1262</v>
      </c>
      <c r="D174" s="170" t="s">
        <v>391</v>
      </c>
      <c r="E174" s="171">
        <v>1</v>
      </c>
      <c r="F174" s="172"/>
      <c r="G174" s="173">
        <f>ROUND(E174*F174,2)</f>
        <v>0</v>
      </c>
      <c r="H174" s="172">
        <v>4220</v>
      </c>
      <c r="I174" s="173">
        <f>ROUND(E174*H174,2)</f>
        <v>4220</v>
      </c>
      <c r="J174" s="172">
        <v>800</v>
      </c>
      <c r="K174" s="173">
        <f>ROUND(E174*J174,2)</f>
        <v>800</v>
      </c>
      <c r="L174" s="173">
        <v>21</v>
      </c>
      <c r="M174" s="173">
        <f>G174*(1+L174/100)</f>
        <v>0</v>
      </c>
      <c r="N174" s="173">
        <v>0</v>
      </c>
      <c r="O174" s="173">
        <f>ROUND(E174*N174,2)</f>
        <v>0</v>
      </c>
      <c r="P174" s="173">
        <v>0</v>
      </c>
      <c r="Q174" s="173">
        <f>ROUND(E174*P174,2)</f>
        <v>0</v>
      </c>
      <c r="R174" s="173"/>
      <c r="S174" s="173" t="s">
        <v>224</v>
      </c>
      <c r="T174" s="174" t="s">
        <v>225</v>
      </c>
      <c r="U174" s="156">
        <v>0</v>
      </c>
      <c r="V174" s="156">
        <f>ROUND(E174*U174,2)</f>
        <v>0</v>
      </c>
      <c r="W174" s="156"/>
      <c r="X174" s="156" t="s">
        <v>226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227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>
      <c r="A175" s="154"/>
      <c r="B175" s="155"/>
      <c r="C175" s="269" t="s">
        <v>1263</v>
      </c>
      <c r="D175" s="270"/>
      <c r="E175" s="270"/>
      <c r="F175" s="270"/>
      <c r="G175" s="270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47"/>
      <c r="Z175" s="147"/>
      <c r="AA175" s="147"/>
      <c r="AB175" s="147"/>
      <c r="AC175" s="147"/>
      <c r="AD175" s="147"/>
      <c r="AE175" s="147"/>
      <c r="AF175" s="147"/>
      <c r="AG175" s="147" t="s">
        <v>292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>
      <c r="A176" s="168">
        <v>62</v>
      </c>
      <c r="B176" s="169" t="s">
        <v>1367</v>
      </c>
      <c r="C176" s="185" t="s">
        <v>1265</v>
      </c>
      <c r="D176" s="170" t="s">
        <v>391</v>
      </c>
      <c r="E176" s="171">
        <v>2</v>
      </c>
      <c r="F176" s="172"/>
      <c r="G176" s="173">
        <f>ROUND(E176*F176,2)</f>
        <v>0</v>
      </c>
      <c r="H176" s="172">
        <v>1114</v>
      </c>
      <c r="I176" s="173">
        <f>ROUND(E176*H176,2)</f>
        <v>2228</v>
      </c>
      <c r="J176" s="172">
        <v>220</v>
      </c>
      <c r="K176" s="173">
        <f>ROUND(E176*J176,2)</f>
        <v>440</v>
      </c>
      <c r="L176" s="173">
        <v>21</v>
      </c>
      <c r="M176" s="173">
        <f>G176*(1+L176/100)</f>
        <v>0</v>
      </c>
      <c r="N176" s="173">
        <v>0</v>
      </c>
      <c r="O176" s="173">
        <f>ROUND(E176*N176,2)</f>
        <v>0</v>
      </c>
      <c r="P176" s="173">
        <v>0</v>
      </c>
      <c r="Q176" s="173">
        <f>ROUND(E176*P176,2)</f>
        <v>0</v>
      </c>
      <c r="R176" s="173"/>
      <c r="S176" s="173" t="s">
        <v>224</v>
      </c>
      <c r="T176" s="174" t="s">
        <v>225</v>
      </c>
      <c r="U176" s="156">
        <v>0</v>
      </c>
      <c r="V176" s="156">
        <f>ROUND(E176*U176,2)</f>
        <v>0</v>
      </c>
      <c r="W176" s="156"/>
      <c r="X176" s="156" t="s">
        <v>226</v>
      </c>
      <c r="Y176" s="147"/>
      <c r="Z176" s="147"/>
      <c r="AA176" s="147"/>
      <c r="AB176" s="147"/>
      <c r="AC176" s="147"/>
      <c r="AD176" s="147"/>
      <c r="AE176" s="147"/>
      <c r="AF176" s="147"/>
      <c r="AG176" s="147" t="s">
        <v>227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>
      <c r="A177" s="154"/>
      <c r="B177" s="155"/>
      <c r="C177" s="269" t="s">
        <v>1266</v>
      </c>
      <c r="D177" s="270"/>
      <c r="E177" s="270"/>
      <c r="F177" s="270"/>
      <c r="G177" s="270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47"/>
      <c r="Z177" s="147"/>
      <c r="AA177" s="147"/>
      <c r="AB177" s="147"/>
      <c r="AC177" s="147"/>
      <c r="AD177" s="147"/>
      <c r="AE177" s="147"/>
      <c r="AF177" s="147"/>
      <c r="AG177" s="147" t="s">
        <v>292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>
      <c r="A178" s="168">
        <v>63</v>
      </c>
      <c r="B178" s="169" t="s">
        <v>1368</v>
      </c>
      <c r="C178" s="185" t="s">
        <v>1268</v>
      </c>
      <c r="D178" s="170" t="s">
        <v>391</v>
      </c>
      <c r="E178" s="171">
        <v>4</v>
      </c>
      <c r="F178" s="172"/>
      <c r="G178" s="173">
        <f>ROUND(E178*F178,2)</f>
        <v>0</v>
      </c>
      <c r="H178" s="172">
        <v>1240</v>
      </c>
      <c r="I178" s="173">
        <f>ROUND(E178*H178,2)</f>
        <v>4960</v>
      </c>
      <c r="J178" s="172">
        <v>250</v>
      </c>
      <c r="K178" s="173">
        <f>ROUND(E178*J178,2)</f>
        <v>1000</v>
      </c>
      <c r="L178" s="173">
        <v>21</v>
      </c>
      <c r="M178" s="173">
        <f>G178*(1+L178/100)</f>
        <v>0</v>
      </c>
      <c r="N178" s="173">
        <v>0</v>
      </c>
      <c r="O178" s="173">
        <f>ROUND(E178*N178,2)</f>
        <v>0</v>
      </c>
      <c r="P178" s="173">
        <v>0</v>
      </c>
      <c r="Q178" s="173">
        <f>ROUND(E178*P178,2)</f>
        <v>0</v>
      </c>
      <c r="R178" s="173"/>
      <c r="S178" s="173" t="s">
        <v>224</v>
      </c>
      <c r="T178" s="174" t="s">
        <v>225</v>
      </c>
      <c r="U178" s="156">
        <v>0</v>
      </c>
      <c r="V178" s="156">
        <f>ROUND(E178*U178,2)</f>
        <v>0</v>
      </c>
      <c r="W178" s="156"/>
      <c r="X178" s="156" t="s">
        <v>226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227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>
      <c r="A179" s="154"/>
      <c r="B179" s="155"/>
      <c r="C179" s="269" t="s">
        <v>1269</v>
      </c>
      <c r="D179" s="270"/>
      <c r="E179" s="270"/>
      <c r="F179" s="270"/>
      <c r="G179" s="270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47"/>
      <c r="Z179" s="147"/>
      <c r="AA179" s="147"/>
      <c r="AB179" s="147"/>
      <c r="AC179" s="147"/>
      <c r="AD179" s="147"/>
      <c r="AE179" s="147"/>
      <c r="AF179" s="147"/>
      <c r="AG179" s="147" t="s">
        <v>292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>
      <c r="A180" s="168">
        <v>64</v>
      </c>
      <c r="B180" s="169" t="s">
        <v>1369</v>
      </c>
      <c r="C180" s="185" t="s">
        <v>1271</v>
      </c>
      <c r="D180" s="170" t="s">
        <v>248</v>
      </c>
      <c r="E180" s="171">
        <v>33</v>
      </c>
      <c r="F180" s="172"/>
      <c r="G180" s="173">
        <f>ROUND(E180*F180,2)</f>
        <v>0</v>
      </c>
      <c r="H180" s="172">
        <v>480</v>
      </c>
      <c r="I180" s="173">
        <f>ROUND(E180*H180,2)</f>
        <v>15840</v>
      </c>
      <c r="J180" s="172">
        <v>120</v>
      </c>
      <c r="K180" s="173">
        <f>ROUND(E180*J180,2)</f>
        <v>3960</v>
      </c>
      <c r="L180" s="173">
        <v>21</v>
      </c>
      <c r="M180" s="173">
        <f>G180*(1+L180/100)</f>
        <v>0</v>
      </c>
      <c r="N180" s="173">
        <v>0</v>
      </c>
      <c r="O180" s="173">
        <f>ROUND(E180*N180,2)</f>
        <v>0</v>
      </c>
      <c r="P180" s="173">
        <v>0</v>
      </c>
      <c r="Q180" s="173">
        <f>ROUND(E180*P180,2)</f>
        <v>0</v>
      </c>
      <c r="R180" s="173"/>
      <c r="S180" s="173" t="s">
        <v>224</v>
      </c>
      <c r="T180" s="174" t="s">
        <v>225</v>
      </c>
      <c r="U180" s="156">
        <v>0</v>
      </c>
      <c r="V180" s="156">
        <f>ROUND(E180*U180,2)</f>
        <v>0</v>
      </c>
      <c r="W180" s="156"/>
      <c r="X180" s="156" t="s">
        <v>226</v>
      </c>
      <c r="Y180" s="147"/>
      <c r="Z180" s="147"/>
      <c r="AA180" s="147"/>
      <c r="AB180" s="147"/>
      <c r="AC180" s="147"/>
      <c r="AD180" s="147"/>
      <c r="AE180" s="147"/>
      <c r="AF180" s="147"/>
      <c r="AG180" s="147" t="s">
        <v>227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>
      <c r="A181" s="154"/>
      <c r="B181" s="155"/>
      <c r="C181" s="269" t="s">
        <v>1272</v>
      </c>
      <c r="D181" s="270"/>
      <c r="E181" s="270"/>
      <c r="F181" s="270"/>
      <c r="G181" s="270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47"/>
      <c r="Z181" s="147"/>
      <c r="AA181" s="147"/>
      <c r="AB181" s="147"/>
      <c r="AC181" s="147"/>
      <c r="AD181" s="147"/>
      <c r="AE181" s="147"/>
      <c r="AF181" s="147"/>
      <c r="AG181" s="147" t="s">
        <v>292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>
      <c r="A182" s="168">
        <v>65</v>
      </c>
      <c r="B182" s="169" t="s">
        <v>1370</v>
      </c>
      <c r="C182" s="185" t="s">
        <v>1271</v>
      </c>
      <c r="D182" s="170" t="s">
        <v>248</v>
      </c>
      <c r="E182" s="171">
        <v>31</v>
      </c>
      <c r="F182" s="172"/>
      <c r="G182" s="173">
        <f>ROUND(E182*F182,2)</f>
        <v>0</v>
      </c>
      <c r="H182" s="172">
        <v>580</v>
      </c>
      <c r="I182" s="173">
        <f>ROUND(E182*H182,2)</f>
        <v>17980</v>
      </c>
      <c r="J182" s="172">
        <v>120</v>
      </c>
      <c r="K182" s="173">
        <f>ROUND(E182*J182,2)</f>
        <v>3720</v>
      </c>
      <c r="L182" s="173">
        <v>21</v>
      </c>
      <c r="M182" s="173">
        <f>G182*(1+L182/100)</f>
        <v>0</v>
      </c>
      <c r="N182" s="173">
        <v>0</v>
      </c>
      <c r="O182" s="173">
        <f>ROUND(E182*N182,2)</f>
        <v>0</v>
      </c>
      <c r="P182" s="173">
        <v>0</v>
      </c>
      <c r="Q182" s="173">
        <f>ROUND(E182*P182,2)</f>
        <v>0</v>
      </c>
      <c r="R182" s="173"/>
      <c r="S182" s="173" t="s">
        <v>224</v>
      </c>
      <c r="T182" s="174" t="s">
        <v>225</v>
      </c>
      <c r="U182" s="156">
        <v>0</v>
      </c>
      <c r="V182" s="156">
        <f>ROUND(E182*U182,2)</f>
        <v>0</v>
      </c>
      <c r="W182" s="156"/>
      <c r="X182" s="156" t="s">
        <v>226</v>
      </c>
      <c r="Y182" s="147"/>
      <c r="Z182" s="147"/>
      <c r="AA182" s="147"/>
      <c r="AB182" s="147"/>
      <c r="AC182" s="147"/>
      <c r="AD182" s="147"/>
      <c r="AE182" s="147"/>
      <c r="AF182" s="147"/>
      <c r="AG182" s="147" t="s">
        <v>227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>
      <c r="A183" s="154"/>
      <c r="B183" s="155"/>
      <c r="C183" s="269" t="s">
        <v>1274</v>
      </c>
      <c r="D183" s="270"/>
      <c r="E183" s="270"/>
      <c r="F183" s="270"/>
      <c r="G183" s="270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47"/>
      <c r="Z183" s="147"/>
      <c r="AA183" s="147"/>
      <c r="AB183" s="147"/>
      <c r="AC183" s="147"/>
      <c r="AD183" s="147"/>
      <c r="AE183" s="147"/>
      <c r="AF183" s="147"/>
      <c r="AG183" s="147" t="s">
        <v>292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>
      <c r="A184" s="168">
        <v>66</v>
      </c>
      <c r="B184" s="169" t="s">
        <v>1371</v>
      </c>
      <c r="C184" s="185" t="s">
        <v>1276</v>
      </c>
      <c r="D184" s="170" t="s">
        <v>248</v>
      </c>
      <c r="E184" s="171">
        <v>20</v>
      </c>
      <c r="F184" s="172"/>
      <c r="G184" s="173">
        <f>ROUND(E184*F184,2)</f>
        <v>0</v>
      </c>
      <c r="H184" s="172">
        <v>500</v>
      </c>
      <c r="I184" s="173">
        <f>ROUND(E184*H184,2)</f>
        <v>10000</v>
      </c>
      <c r="J184" s="172">
        <v>350</v>
      </c>
      <c r="K184" s="173">
        <f>ROUND(E184*J184,2)</f>
        <v>7000</v>
      </c>
      <c r="L184" s="173">
        <v>21</v>
      </c>
      <c r="M184" s="173">
        <f>G184*(1+L184/100)</f>
        <v>0</v>
      </c>
      <c r="N184" s="173">
        <v>0</v>
      </c>
      <c r="O184" s="173">
        <f>ROUND(E184*N184,2)</f>
        <v>0</v>
      </c>
      <c r="P184" s="173">
        <v>0</v>
      </c>
      <c r="Q184" s="173">
        <f>ROUND(E184*P184,2)</f>
        <v>0</v>
      </c>
      <c r="R184" s="173"/>
      <c r="S184" s="173" t="s">
        <v>224</v>
      </c>
      <c r="T184" s="174" t="s">
        <v>225</v>
      </c>
      <c r="U184" s="156">
        <v>0</v>
      </c>
      <c r="V184" s="156">
        <f>ROUND(E184*U184,2)</f>
        <v>0</v>
      </c>
      <c r="W184" s="156"/>
      <c r="X184" s="156" t="s">
        <v>226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227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>
      <c r="A185" s="154"/>
      <c r="B185" s="155"/>
      <c r="C185" s="269" t="s">
        <v>1277</v>
      </c>
      <c r="D185" s="270"/>
      <c r="E185" s="270"/>
      <c r="F185" s="270"/>
      <c r="G185" s="270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47"/>
      <c r="Z185" s="147"/>
      <c r="AA185" s="147"/>
      <c r="AB185" s="147"/>
      <c r="AC185" s="147"/>
      <c r="AD185" s="147"/>
      <c r="AE185" s="147"/>
      <c r="AF185" s="147"/>
      <c r="AG185" s="147" t="s">
        <v>292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>
      <c r="A186" s="168">
        <v>67</v>
      </c>
      <c r="B186" s="169" t="s">
        <v>1372</v>
      </c>
      <c r="C186" s="185" t="s">
        <v>1279</v>
      </c>
      <c r="D186" s="170" t="s">
        <v>1280</v>
      </c>
      <c r="E186" s="171">
        <v>125</v>
      </c>
      <c r="F186" s="172"/>
      <c r="G186" s="173">
        <f>ROUND(E186*F186,2)</f>
        <v>0</v>
      </c>
      <c r="H186" s="172">
        <v>155</v>
      </c>
      <c r="I186" s="173">
        <f>ROUND(E186*H186,2)</f>
        <v>19375</v>
      </c>
      <c r="J186" s="172">
        <v>100</v>
      </c>
      <c r="K186" s="173">
        <f>ROUND(E186*J186,2)</f>
        <v>12500</v>
      </c>
      <c r="L186" s="173">
        <v>21</v>
      </c>
      <c r="M186" s="173">
        <f>G186*(1+L186/100)</f>
        <v>0</v>
      </c>
      <c r="N186" s="173">
        <v>0</v>
      </c>
      <c r="O186" s="173">
        <f>ROUND(E186*N186,2)</f>
        <v>0</v>
      </c>
      <c r="P186" s="173">
        <v>0</v>
      </c>
      <c r="Q186" s="173">
        <f>ROUND(E186*P186,2)</f>
        <v>0</v>
      </c>
      <c r="R186" s="173"/>
      <c r="S186" s="173" t="s">
        <v>224</v>
      </c>
      <c r="T186" s="174" t="s">
        <v>225</v>
      </c>
      <c r="U186" s="156">
        <v>0</v>
      </c>
      <c r="V186" s="156">
        <f>ROUND(E186*U186,2)</f>
        <v>0</v>
      </c>
      <c r="W186" s="156"/>
      <c r="X186" s="156" t="s">
        <v>226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227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>
      <c r="A187" s="154"/>
      <c r="B187" s="155"/>
      <c r="C187" s="269" t="s">
        <v>1281</v>
      </c>
      <c r="D187" s="270"/>
      <c r="E187" s="270"/>
      <c r="F187" s="270"/>
      <c r="G187" s="270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47"/>
      <c r="Z187" s="147"/>
      <c r="AA187" s="147"/>
      <c r="AB187" s="147"/>
      <c r="AC187" s="147"/>
      <c r="AD187" s="147"/>
      <c r="AE187" s="147"/>
      <c r="AF187" s="147"/>
      <c r="AG187" s="147" t="s">
        <v>292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ht="14">
      <c r="A188" s="158" t="s">
        <v>219</v>
      </c>
      <c r="B188" s="159" t="s">
        <v>97</v>
      </c>
      <c r="C188" s="183" t="s">
        <v>98</v>
      </c>
      <c r="D188" s="160"/>
      <c r="E188" s="161"/>
      <c r="F188" s="162"/>
      <c r="G188" s="162">
        <f>SUMIF(AG189:AG225,"&lt;&gt;NOR",G189:G225)</f>
        <v>0</v>
      </c>
      <c r="H188" s="162"/>
      <c r="I188" s="162">
        <f>SUM(I189:I225)</f>
        <v>72685</v>
      </c>
      <c r="J188" s="162"/>
      <c r="K188" s="162">
        <f>SUM(K189:K225)</f>
        <v>25747.5</v>
      </c>
      <c r="L188" s="162"/>
      <c r="M188" s="162">
        <f>SUM(M189:M225)</f>
        <v>0</v>
      </c>
      <c r="N188" s="162"/>
      <c r="O188" s="162">
        <f>SUM(O189:O225)</f>
        <v>0</v>
      </c>
      <c r="P188" s="162"/>
      <c r="Q188" s="162">
        <f>SUM(Q189:Q225)</f>
        <v>0</v>
      </c>
      <c r="R188" s="162"/>
      <c r="S188" s="162"/>
      <c r="T188" s="163"/>
      <c r="U188" s="157"/>
      <c r="V188" s="157">
        <f>SUM(V189:V225)</f>
        <v>0</v>
      </c>
      <c r="W188" s="157"/>
      <c r="X188" s="157"/>
      <c r="AG188" t="s">
        <v>220</v>
      </c>
    </row>
    <row r="189" spans="1:60" outlineLevel="1">
      <c r="A189" s="168">
        <v>68</v>
      </c>
      <c r="B189" s="169" t="s">
        <v>1373</v>
      </c>
      <c r="C189" s="185" t="s">
        <v>1283</v>
      </c>
      <c r="D189" s="170" t="s">
        <v>391</v>
      </c>
      <c r="E189" s="171">
        <v>1</v>
      </c>
      <c r="F189" s="172"/>
      <c r="G189" s="173">
        <f>ROUND(E189*F189,2)</f>
        <v>0</v>
      </c>
      <c r="H189" s="172">
        <v>1550</v>
      </c>
      <c r="I189" s="173">
        <f>ROUND(E189*H189,2)</f>
        <v>1550</v>
      </c>
      <c r="J189" s="172">
        <v>350</v>
      </c>
      <c r="K189" s="173">
        <f>ROUND(E189*J189,2)</f>
        <v>350</v>
      </c>
      <c r="L189" s="173">
        <v>21</v>
      </c>
      <c r="M189" s="173">
        <f>G189*(1+L189/100)</f>
        <v>0</v>
      </c>
      <c r="N189" s="173">
        <v>0</v>
      </c>
      <c r="O189" s="173">
        <f>ROUND(E189*N189,2)</f>
        <v>0</v>
      </c>
      <c r="P189" s="173">
        <v>0</v>
      </c>
      <c r="Q189" s="173">
        <f>ROUND(E189*P189,2)</f>
        <v>0</v>
      </c>
      <c r="R189" s="173"/>
      <c r="S189" s="173" t="s">
        <v>224</v>
      </c>
      <c r="T189" s="174" t="s">
        <v>225</v>
      </c>
      <c r="U189" s="156">
        <v>0</v>
      </c>
      <c r="V189" s="156">
        <f>ROUND(E189*U189,2)</f>
        <v>0</v>
      </c>
      <c r="W189" s="156"/>
      <c r="X189" s="156" t="s">
        <v>226</v>
      </c>
      <c r="Y189" s="147"/>
      <c r="Z189" s="147"/>
      <c r="AA189" s="147"/>
      <c r="AB189" s="147"/>
      <c r="AC189" s="147"/>
      <c r="AD189" s="147"/>
      <c r="AE189" s="147"/>
      <c r="AF189" s="147"/>
      <c r="AG189" s="147" t="s">
        <v>227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>
      <c r="A190" s="154"/>
      <c r="B190" s="155"/>
      <c r="C190" s="269" t="s">
        <v>1284</v>
      </c>
      <c r="D190" s="270"/>
      <c r="E190" s="270"/>
      <c r="F190" s="270"/>
      <c r="G190" s="270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47"/>
      <c r="Z190" s="147"/>
      <c r="AA190" s="147"/>
      <c r="AB190" s="147"/>
      <c r="AC190" s="147"/>
      <c r="AD190" s="147"/>
      <c r="AE190" s="147"/>
      <c r="AF190" s="147"/>
      <c r="AG190" s="147" t="s">
        <v>292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>
      <c r="A191" s="168">
        <v>69</v>
      </c>
      <c r="B191" s="169" t="s">
        <v>1374</v>
      </c>
      <c r="C191" s="185" t="s">
        <v>1256</v>
      </c>
      <c r="D191" s="170" t="s">
        <v>391</v>
      </c>
      <c r="E191" s="171">
        <v>2</v>
      </c>
      <c r="F191" s="172"/>
      <c r="G191" s="173">
        <f>ROUND(E191*F191,2)</f>
        <v>0</v>
      </c>
      <c r="H191" s="172">
        <v>630</v>
      </c>
      <c r="I191" s="173">
        <f>ROUND(E191*H191,2)</f>
        <v>1260</v>
      </c>
      <c r="J191" s="172">
        <v>125</v>
      </c>
      <c r="K191" s="173">
        <f>ROUND(E191*J191,2)</f>
        <v>250</v>
      </c>
      <c r="L191" s="173">
        <v>21</v>
      </c>
      <c r="M191" s="173">
        <f>G191*(1+L191/100)</f>
        <v>0</v>
      </c>
      <c r="N191" s="173">
        <v>0</v>
      </c>
      <c r="O191" s="173">
        <f>ROUND(E191*N191,2)</f>
        <v>0</v>
      </c>
      <c r="P191" s="173">
        <v>0</v>
      </c>
      <c r="Q191" s="173">
        <f>ROUND(E191*P191,2)</f>
        <v>0</v>
      </c>
      <c r="R191" s="173"/>
      <c r="S191" s="173" t="s">
        <v>224</v>
      </c>
      <c r="T191" s="174" t="s">
        <v>225</v>
      </c>
      <c r="U191" s="156">
        <v>0</v>
      </c>
      <c r="V191" s="156">
        <f>ROUND(E191*U191,2)</f>
        <v>0</v>
      </c>
      <c r="W191" s="156"/>
      <c r="X191" s="156" t="s">
        <v>226</v>
      </c>
      <c r="Y191" s="147"/>
      <c r="Z191" s="147"/>
      <c r="AA191" s="147"/>
      <c r="AB191" s="147"/>
      <c r="AC191" s="147"/>
      <c r="AD191" s="147"/>
      <c r="AE191" s="147"/>
      <c r="AF191" s="147"/>
      <c r="AG191" s="147" t="s">
        <v>227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>
      <c r="A192" s="154"/>
      <c r="B192" s="155"/>
      <c r="C192" s="269" t="s">
        <v>1257</v>
      </c>
      <c r="D192" s="270"/>
      <c r="E192" s="270"/>
      <c r="F192" s="270"/>
      <c r="G192" s="270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47"/>
      <c r="Z192" s="147"/>
      <c r="AA192" s="147"/>
      <c r="AB192" s="147"/>
      <c r="AC192" s="147"/>
      <c r="AD192" s="147"/>
      <c r="AE192" s="147"/>
      <c r="AF192" s="147"/>
      <c r="AG192" s="147" t="s">
        <v>292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>
      <c r="A193" s="168">
        <v>70</v>
      </c>
      <c r="B193" s="169" t="s">
        <v>1375</v>
      </c>
      <c r="C193" s="185" t="s">
        <v>1262</v>
      </c>
      <c r="D193" s="170" t="s">
        <v>391</v>
      </c>
      <c r="E193" s="171">
        <v>1</v>
      </c>
      <c r="F193" s="172"/>
      <c r="G193" s="173">
        <f>ROUND(E193*F193,2)</f>
        <v>0</v>
      </c>
      <c r="H193" s="172">
        <v>4220</v>
      </c>
      <c r="I193" s="173">
        <f>ROUND(E193*H193,2)</f>
        <v>4220</v>
      </c>
      <c r="J193" s="172">
        <v>800</v>
      </c>
      <c r="K193" s="173">
        <f>ROUND(E193*J193,2)</f>
        <v>800</v>
      </c>
      <c r="L193" s="173">
        <v>21</v>
      </c>
      <c r="M193" s="173">
        <f>G193*(1+L193/100)</f>
        <v>0</v>
      </c>
      <c r="N193" s="173">
        <v>0</v>
      </c>
      <c r="O193" s="173">
        <f>ROUND(E193*N193,2)</f>
        <v>0</v>
      </c>
      <c r="P193" s="173">
        <v>0</v>
      </c>
      <c r="Q193" s="173">
        <f>ROUND(E193*P193,2)</f>
        <v>0</v>
      </c>
      <c r="R193" s="173"/>
      <c r="S193" s="173" t="s">
        <v>224</v>
      </c>
      <c r="T193" s="174" t="s">
        <v>225</v>
      </c>
      <c r="U193" s="156">
        <v>0</v>
      </c>
      <c r="V193" s="156">
        <f>ROUND(E193*U193,2)</f>
        <v>0</v>
      </c>
      <c r="W193" s="156"/>
      <c r="X193" s="156" t="s">
        <v>226</v>
      </c>
      <c r="Y193" s="147"/>
      <c r="Z193" s="147"/>
      <c r="AA193" s="147"/>
      <c r="AB193" s="147"/>
      <c r="AC193" s="147"/>
      <c r="AD193" s="147"/>
      <c r="AE193" s="147"/>
      <c r="AF193" s="147"/>
      <c r="AG193" s="147" t="s">
        <v>227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>
      <c r="A194" s="154"/>
      <c r="B194" s="155"/>
      <c r="C194" s="269" t="s">
        <v>1263</v>
      </c>
      <c r="D194" s="270"/>
      <c r="E194" s="270"/>
      <c r="F194" s="270"/>
      <c r="G194" s="270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47"/>
      <c r="Z194" s="147"/>
      <c r="AA194" s="147"/>
      <c r="AB194" s="147"/>
      <c r="AC194" s="147"/>
      <c r="AD194" s="147"/>
      <c r="AE194" s="147"/>
      <c r="AF194" s="147"/>
      <c r="AG194" s="147" t="s">
        <v>292</v>
      </c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>
      <c r="A195" s="168">
        <v>71</v>
      </c>
      <c r="B195" s="169" t="s">
        <v>1376</v>
      </c>
      <c r="C195" s="185" t="s">
        <v>1259</v>
      </c>
      <c r="D195" s="170" t="s">
        <v>391</v>
      </c>
      <c r="E195" s="171">
        <v>1</v>
      </c>
      <c r="F195" s="172"/>
      <c r="G195" s="173">
        <f>ROUND(E195*F195,2)</f>
        <v>0</v>
      </c>
      <c r="H195" s="172">
        <v>3360</v>
      </c>
      <c r="I195" s="173">
        <f>ROUND(E195*H195,2)</f>
        <v>3360</v>
      </c>
      <c r="J195" s="172">
        <v>650</v>
      </c>
      <c r="K195" s="173">
        <f>ROUND(E195*J195,2)</f>
        <v>650</v>
      </c>
      <c r="L195" s="173">
        <v>21</v>
      </c>
      <c r="M195" s="173">
        <f>G195*(1+L195/100)</f>
        <v>0</v>
      </c>
      <c r="N195" s="173">
        <v>0</v>
      </c>
      <c r="O195" s="173">
        <f>ROUND(E195*N195,2)</f>
        <v>0</v>
      </c>
      <c r="P195" s="173">
        <v>0</v>
      </c>
      <c r="Q195" s="173">
        <f>ROUND(E195*P195,2)</f>
        <v>0</v>
      </c>
      <c r="R195" s="173"/>
      <c r="S195" s="173" t="s">
        <v>224</v>
      </c>
      <c r="T195" s="174" t="s">
        <v>225</v>
      </c>
      <c r="U195" s="156">
        <v>0</v>
      </c>
      <c r="V195" s="156">
        <f>ROUND(E195*U195,2)</f>
        <v>0</v>
      </c>
      <c r="W195" s="156"/>
      <c r="X195" s="156" t="s">
        <v>226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227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>
      <c r="A196" s="154"/>
      <c r="B196" s="155"/>
      <c r="C196" s="269" t="s">
        <v>1260</v>
      </c>
      <c r="D196" s="270"/>
      <c r="E196" s="270"/>
      <c r="F196" s="270"/>
      <c r="G196" s="270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47"/>
      <c r="Z196" s="147"/>
      <c r="AA196" s="147"/>
      <c r="AB196" s="147"/>
      <c r="AC196" s="147"/>
      <c r="AD196" s="147"/>
      <c r="AE196" s="147"/>
      <c r="AF196" s="147"/>
      <c r="AG196" s="147" t="s">
        <v>292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>
      <c r="A197" s="168">
        <v>72</v>
      </c>
      <c r="B197" s="169" t="s">
        <v>1377</v>
      </c>
      <c r="C197" s="185" t="s">
        <v>1265</v>
      </c>
      <c r="D197" s="170" t="s">
        <v>391</v>
      </c>
      <c r="E197" s="171">
        <v>6</v>
      </c>
      <c r="F197" s="172"/>
      <c r="G197" s="173">
        <f>ROUND(E197*F197,2)</f>
        <v>0</v>
      </c>
      <c r="H197" s="172">
        <v>715</v>
      </c>
      <c r="I197" s="173">
        <f>ROUND(E197*H197,2)</f>
        <v>4290</v>
      </c>
      <c r="J197" s="172">
        <v>150</v>
      </c>
      <c r="K197" s="173">
        <f>ROUND(E197*J197,2)</f>
        <v>900</v>
      </c>
      <c r="L197" s="173">
        <v>21</v>
      </c>
      <c r="M197" s="173">
        <f>G197*(1+L197/100)</f>
        <v>0</v>
      </c>
      <c r="N197" s="173">
        <v>0</v>
      </c>
      <c r="O197" s="173">
        <f>ROUND(E197*N197,2)</f>
        <v>0</v>
      </c>
      <c r="P197" s="173">
        <v>0</v>
      </c>
      <c r="Q197" s="173">
        <f>ROUND(E197*P197,2)</f>
        <v>0</v>
      </c>
      <c r="R197" s="173"/>
      <c r="S197" s="173" t="s">
        <v>224</v>
      </c>
      <c r="T197" s="174" t="s">
        <v>225</v>
      </c>
      <c r="U197" s="156">
        <v>0</v>
      </c>
      <c r="V197" s="156">
        <f>ROUND(E197*U197,2)</f>
        <v>0</v>
      </c>
      <c r="W197" s="156"/>
      <c r="X197" s="156" t="s">
        <v>226</v>
      </c>
      <c r="Y197" s="147"/>
      <c r="Z197" s="147"/>
      <c r="AA197" s="147"/>
      <c r="AB197" s="147"/>
      <c r="AC197" s="147"/>
      <c r="AD197" s="147"/>
      <c r="AE197" s="147"/>
      <c r="AF197" s="147"/>
      <c r="AG197" s="147" t="s">
        <v>227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>
      <c r="A198" s="154"/>
      <c r="B198" s="155"/>
      <c r="C198" s="269" t="s">
        <v>1289</v>
      </c>
      <c r="D198" s="270"/>
      <c r="E198" s="270"/>
      <c r="F198" s="270"/>
      <c r="G198" s="270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47"/>
      <c r="Z198" s="147"/>
      <c r="AA198" s="147"/>
      <c r="AB198" s="147"/>
      <c r="AC198" s="147"/>
      <c r="AD198" s="147"/>
      <c r="AE198" s="147"/>
      <c r="AF198" s="147"/>
      <c r="AG198" s="147" t="s">
        <v>292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>
      <c r="A199" s="168">
        <v>73</v>
      </c>
      <c r="B199" s="169" t="s">
        <v>1378</v>
      </c>
      <c r="C199" s="185" t="s">
        <v>1265</v>
      </c>
      <c r="D199" s="170" t="s">
        <v>391</v>
      </c>
      <c r="E199" s="171">
        <v>1</v>
      </c>
      <c r="F199" s="172"/>
      <c r="G199" s="173">
        <f>ROUND(E199*F199,2)</f>
        <v>0</v>
      </c>
      <c r="H199" s="172">
        <v>273</v>
      </c>
      <c r="I199" s="173">
        <f>ROUND(E199*H199,2)</f>
        <v>273</v>
      </c>
      <c r="J199" s="172">
        <v>90</v>
      </c>
      <c r="K199" s="173">
        <f>ROUND(E199*J199,2)</f>
        <v>90</v>
      </c>
      <c r="L199" s="173">
        <v>21</v>
      </c>
      <c r="M199" s="173">
        <f>G199*(1+L199/100)</f>
        <v>0</v>
      </c>
      <c r="N199" s="173">
        <v>0</v>
      </c>
      <c r="O199" s="173">
        <f>ROUND(E199*N199,2)</f>
        <v>0</v>
      </c>
      <c r="P199" s="173">
        <v>0</v>
      </c>
      <c r="Q199" s="173">
        <f>ROUND(E199*P199,2)</f>
        <v>0</v>
      </c>
      <c r="R199" s="173"/>
      <c r="S199" s="173" t="s">
        <v>224</v>
      </c>
      <c r="T199" s="174" t="s">
        <v>225</v>
      </c>
      <c r="U199" s="156">
        <v>0</v>
      </c>
      <c r="V199" s="156">
        <f>ROUND(E199*U199,2)</f>
        <v>0</v>
      </c>
      <c r="W199" s="156"/>
      <c r="X199" s="156" t="s">
        <v>226</v>
      </c>
      <c r="Y199" s="147"/>
      <c r="Z199" s="147"/>
      <c r="AA199" s="147"/>
      <c r="AB199" s="147"/>
      <c r="AC199" s="147"/>
      <c r="AD199" s="147"/>
      <c r="AE199" s="147"/>
      <c r="AF199" s="147"/>
      <c r="AG199" s="147" t="s">
        <v>227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>
      <c r="A200" s="154"/>
      <c r="B200" s="155"/>
      <c r="C200" s="269" t="s">
        <v>1291</v>
      </c>
      <c r="D200" s="270"/>
      <c r="E200" s="270"/>
      <c r="F200" s="270"/>
      <c r="G200" s="270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47"/>
      <c r="Z200" s="147"/>
      <c r="AA200" s="147"/>
      <c r="AB200" s="147"/>
      <c r="AC200" s="147"/>
      <c r="AD200" s="147"/>
      <c r="AE200" s="147"/>
      <c r="AF200" s="147"/>
      <c r="AG200" s="147" t="s">
        <v>292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>
      <c r="A201" s="168">
        <v>74</v>
      </c>
      <c r="B201" s="169" t="s">
        <v>1379</v>
      </c>
      <c r="C201" s="185" t="s">
        <v>1293</v>
      </c>
      <c r="D201" s="170" t="s">
        <v>391</v>
      </c>
      <c r="E201" s="171">
        <v>6</v>
      </c>
      <c r="F201" s="172"/>
      <c r="G201" s="173">
        <f>ROUND(E201*F201,2)</f>
        <v>0</v>
      </c>
      <c r="H201" s="172">
        <v>412</v>
      </c>
      <c r="I201" s="173">
        <f>ROUND(E201*H201,2)</f>
        <v>2472</v>
      </c>
      <c r="J201" s="172">
        <v>100</v>
      </c>
      <c r="K201" s="173">
        <f>ROUND(E201*J201,2)</f>
        <v>600</v>
      </c>
      <c r="L201" s="173">
        <v>21</v>
      </c>
      <c r="M201" s="173">
        <f>G201*(1+L201/100)</f>
        <v>0</v>
      </c>
      <c r="N201" s="173">
        <v>0</v>
      </c>
      <c r="O201" s="173">
        <f>ROUND(E201*N201,2)</f>
        <v>0</v>
      </c>
      <c r="P201" s="173">
        <v>0</v>
      </c>
      <c r="Q201" s="173">
        <f>ROUND(E201*P201,2)</f>
        <v>0</v>
      </c>
      <c r="R201" s="173"/>
      <c r="S201" s="173" t="s">
        <v>224</v>
      </c>
      <c r="T201" s="174" t="s">
        <v>225</v>
      </c>
      <c r="U201" s="156">
        <v>0</v>
      </c>
      <c r="V201" s="156">
        <f>ROUND(E201*U201,2)</f>
        <v>0</v>
      </c>
      <c r="W201" s="156"/>
      <c r="X201" s="156" t="s">
        <v>226</v>
      </c>
      <c r="Y201" s="147"/>
      <c r="Z201" s="147"/>
      <c r="AA201" s="147"/>
      <c r="AB201" s="147"/>
      <c r="AC201" s="147"/>
      <c r="AD201" s="147"/>
      <c r="AE201" s="147"/>
      <c r="AF201" s="147"/>
      <c r="AG201" s="147" t="s">
        <v>227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>
      <c r="A202" s="154"/>
      <c r="B202" s="155"/>
      <c r="C202" s="269" t="s">
        <v>1294</v>
      </c>
      <c r="D202" s="270"/>
      <c r="E202" s="270"/>
      <c r="F202" s="270"/>
      <c r="G202" s="270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47"/>
      <c r="Z202" s="147"/>
      <c r="AA202" s="147"/>
      <c r="AB202" s="147"/>
      <c r="AC202" s="147"/>
      <c r="AD202" s="147"/>
      <c r="AE202" s="147"/>
      <c r="AF202" s="147"/>
      <c r="AG202" s="147" t="s">
        <v>292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>
      <c r="A203" s="168">
        <v>75</v>
      </c>
      <c r="B203" s="169" t="s">
        <v>1380</v>
      </c>
      <c r="C203" s="185" t="s">
        <v>1293</v>
      </c>
      <c r="D203" s="170" t="s">
        <v>391</v>
      </c>
      <c r="E203" s="171">
        <v>2</v>
      </c>
      <c r="F203" s="172"/>
      <c r="G203" s="173">
        <f>ROUND(E203*F203,2)</f>
        <v>0</v>
      </c>
      <c r="H203" s="172">
        <v>230</v>
      </c>
      <c r="I203" s="173">
        <f>ROUND(E203*H203,2)</f>
        <v>460</v>
      </c>
      <c r="J203" s="172">
        <v>75</v>
      </c>
      <c r="K203" s="173">
        <f>ROUND(E203*J203,2)</f>
        <v>150</v>
      </c>
      <c r="L203" s="173">
        <v>21</v>
      </c>
      <c r="M203" s="173">
        <f>G203*(1+L203/100)</f>
        <v>0</v>
      </c>
      <c r="N203" s="173">
        <v>0</v>
      </c>
      <c r="O203" s="173">
        <f>ROUND(E203*N203,2)</f>
        <v>0</v>
      </c>
      <c r="P203" s="173">
        <v>0</v>
      </c>
      <c r="Q203" s="173">
        <f>ROUND(E203*P203,2)</f>
        <v>0</v>
      </c>
      <c r="R203" s="173"/>
      <c r="S203" s="173" t="s">
        <v>224</v>
      </c>
      <c r="T203" s="174" t="s">
        <v>225</v>
      </c>
      <c r="U203" s="156">
        <v>0</v>
      </c>
      <c r="V203" s="156">
        <f>ROUND(E203*U203,2)</f>
        <v>0</v>
      </c>
      <c r="W203" s="156"/>
      <c r="X203" s="156" t="s">
        <v>226</v>
      </c>
      <c r="Y203" s="147"/>
      <c r="Z203" s="147"/>
      <c r="AA203" s="147"/>
      <c r="AB203" s="147"/>
      <c r="AC203" s="147"/>
      <c r="AD203" s="147"/>
      <c r="AE203" s="147"/>
      <c r="AF203" s="147"/>
      <c r="AG203" s="147" t="s">
        <v>227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>
      <c r="A204" s="154"/>
      <c r="B204" s="155"/>
      <c r="C204" s="269" t="s">
        <v>1296</v>
      </c>
      <c r="D204" s="270"/>
      <c r="E204" s="270"/>
      <c r="F204" s="270"/>
      <c r="G204" s="270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47"/>
      <c r="Z204" s="147"/>
      <c r="AA204" s="147"/>
      <c r="AB204" s="147"/>
      <c r="AC204" s="147"/>
      <c r="AD204" s="147"/>
      <c r="AE204" s="147"/>
      <c r="AF204" s="147"/>
      <c r="AG204" s="147" t="s">
        <v>292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>
      <c r="A205" s="168">
        <v>76</v>
      </c>
      <c r="B205" s="169" t="s">
        <v>1381</v>
      </c>
      <c r="C205" s="185" t="s">
        <v>1293</v>
      </c>
      <c r="D205" s="170" t="s">
        <v>391</v>
      </c>
      <c r="E205" s="171">
        <v>2</v>
      </c>
      <c r="F205" s="172"/>
      <c r="G205" s="173">
        <f>ROUND(E205*F205,2)</f>
        <v>0</v>
      </c>
      <c r="H205" s="172">
        <v>231</v>
      </c>
      <c r="I205" s="173">
        <f>ROUND(E205*H205,2)</f>
        <v>462</v>
      </c>
      <c r="J205" s="172">
        <v>75</v>
      </c>
      <c r="K205" s="173">
        <f>ROUND(E205*J205,2)</f>
        <v>150</v>
      </c>
      <c r="L205" s="173">
        <v>21</v>
      </c>
      <c r="M205" s="173">
        <f>G205*(1+L205/100)</f>
        <v>0</v>
      </c>
      <c r="N205" s="173">
        <v>0</v>
      </c>
      <c r="O205" s="173">
        <f>ROUND(E205*N205,2)</f>
        <v>0</v>
      </c>
      <c r="P205" s="173">
        <v>0</v>
      </c>
      <c r="Q205" s="173">
        <f>ROUND(E205*P205,2)</f>
        <v>0</v>
      </c>
      <c r="R205" s="173"/>
      <c r="S205" s="173" t="s">
        <v>224</v>
      </c>
      <c r="T205" s="174" t="s">
        <v>225</v>
      </c>
      <c r="U205" s="156">
        <v>0</v>
      </c>
      <c r="V205" s="156">
        <f>ROUND(E205*U205,2)</f>
        <v>0</v>
      </c>
      <c r="W205" s="156"/>
      <c r="X205" s="156" t="s">
        <v>226</v>
      </c>
      <c r="Y205" s="147"/>
      <c r="Z205" s="147"/>
      <c r="AA205" s="147"/>
      <c r="AB205" s="147"/>
      <c r="AC205" s="147"/>
      <c r="AD205" s="147"/>
      <c r="AE205" s="147"/>
      <c r="AF205" s="147"/>
      <c r="AG205" s="147" t="s">
        <v>227</v>
      </c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>
      <c r="A206" s="154"/>
      <c r="B206" s="155"/>
      <c r="C206" s="269" t="s">
        <v>1298</v>
      </c>
      <c r="D206" s="270"/>
      <c r="E206" s="270"/>
      <c r="F206" s="270"/>
      <c r="G206" s="270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47"/>
      <c r="Z206" s="147"/>
      <c r="AA206" s="147"/>
      <c r="AB206" s="147"/>
      <c r="AC206" s="147"/>
      <c r="AD206" s="147"/>
      <c r="AE206" s="147"/>
      <c r="AF206" s="147"/>
      <c r="AG206" s="147" t="s">
        <v>292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>
      <c r="A207" s="168">
        <v>77</v>
      </c>
      <c r="B207" s="169" t="s">
        <v>1382</v>
      </c>
      <c r="C207" s="185" t="s">
        <v>1300</v>
      </c>
      <c r="D207" s="170" t="s">
        <v>1301</v>
      </c>
      <c r="E207" s="171">
        <v>10</v>
      </c>
      <c r="F207" s="172"/>
      <c r="G207" s="173">
        <f>ROUND(E207*F207,2)</f>
        <v>0</v>
      </c>
      <c r="H207" s="172">
        <v>295</v>
      </c>
      <c r="I207" s="173">
        <f>ROUND(E207*H207,2)</f>
        <v>2950</v>
      </c>
      <c r="J207" s="172">
        <v>90</v>
      </c>
      <c r="K207" s="173">
        <f>ROUND(E207*J207,2)</f>
        <v>900</v>
      </c>
      <c r="L207" s="173">
        <v>21</v>
      </c>
      <c r="M207" s="173">
        <f>G207*(1+L207/100)</f>
        <v>0</v>
      </c>
      <c r="N207" s="173">
        <v>0</v>
      </c>
      <c r="O207" s="173">
        <f>ROUND(E207*N207,2)</f>
        <v>0</v>
      </c>
      <c r="P207" s="173">
        <v>0</v>
      </c>
      <c r="Q207" s="173">
        <f>ROUND(E207*P207,2)</f>
        <v>0</v>
      </c>
      <c r="R207" s="173"/>
      <c r="S207" s="173" t="s">
        <v>224</v>
      </c>
      <c r="T207" s="174" t="s">
        <v>225</v>
      </c>
      <c r="U207" s="156">
        <v>0</v>
      </c>
      <c r="V207" s="156">
        <f>ROUND(E207*U207,2)</f>
        <v>0</v>
      </c>
      <c r="W207" s="156"/>
      <c r="X207" s="156" t="s">
        <v>226</v>
      </c>
      <c r="Y207" s="147"/>
      <c r="Z207" s="147"/>
      <c r="AA207" s="147"/>
      <c r="AB207" s="147"/>
      <c r="AC207" s="147"/>
      <c r="AD207" s="147"/>
      <c r="AE207" s="147"/>
      <c r="AF207" s="147"/>
      <c r="AG207" s="147" t="s">
        <v>227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>
      <c r="A208" s="154"/>
      <c r="B208" s="155"/>
      <c r="C208" s="269" t="s">
        <v>1294</v>
      </c>
      <c r="D208" s="270"/>
      <c r="E208" s="270"/>
      <c r="F208" s="270"/>
      <c r="G208" s="270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47"/>
      <c r="Z208" s="147"/>
      <c r="AA208" s="147"/>
      <c r="AB208" s="147"/>
      <c r="AC208" s="147"/>
      <c r="AD208" s="147"/>
      <c r="AE208" s="147"/>
      <c r="AF208" s="147"/>
      <c r="AG208" s="147" t="s">
        <v>292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>
      <c r="A209" s="168">
        <v>78</v>
      </c>
      <c r="B209" s="169" t="s">
        <v>1383</v>
      </c>
      <c r="C209" s="185" t="s">
        <v>1300</v>
      </c>
      <c r="D209" s="170" t="s">
        <v>1301</v>
      </c>
      <c r="E209" s="171">
        <v>4</v>
      </c>
      <c r="F209" s="172"/>
      <c r="G209" s="173">
        <f>ROUND(E209*F209,2)</f>
        <v>0</v>
      </c>
      <c r="H209" s="172">
        <v>178</v>
      </c>
      <c r="I209" s="173">
        <f>ROUND(E209*H209,2)</f>
        <v>712</v>
      </c>
      <c r="J209" s="172">
        <v>50</v>
      </c>
      <c r="K209" s="173">
        <f>ROUND(E209*J209,2)</f>
        <v>200</v>
      </c>
      <c r="L209" s="173">
        <v>21</v>
      </c>
      <c r="M209" s="173">
        <f>G209*(1+L209/100)</f>
        <v>0</v>
      </c>
      <c r="N209" s="173">
        <v>0</v>
      </c>
      <c r="O209" s="173">
        <f>ROUND(E209*N209,2)</f>
        <v>0</v>
      </c>
      <c r="P209" s="173">
        <v>0</v>
      </c>
      <c r="Q209" s="173">
        <f>ROUND(E209*P209,2)</f>
        <v>0</v>
      </c>
      <c r="R209" s="173"/>
      <c r="S209" s="173" t="s">
        <v>224</v>
      </c>
      <c r="T209" s="174" t="s">
        <v>225</v>
      </c>
      <c r="U209" s="156">
        <v>0</v>
      </c>
      <c r="V209" s="156">
        <f>ROUND(E209*U209,2)</f>
        <v>0</v>
      </c>
      <c r="W209" s="156"/>
      <c r="X209" s="156" t="s">
        <v>226</v>
      </c>
      <c r="Y209" s="147"/>
      <c r="Z209" s="147"/>
      <c r="AA209" s="147"/>
      <c r="AB209" s="147"/>
      <c r="AC209" s="147"/>
      <c r="AD209" s="147"/>
      <c r="AE209" s="147"/>
      <c r="AF209" s="147"/>
      <c r="AG209" s="147" t="s">
        <v>227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>
      <c r="A210" s="154"/>
      <c r="B210" s="155"/>
      <c r="C210" s="269" t="s">
        <v>1303</v>
      </c>
      <c r="D210" s="270"/>
      <c r="E210" s="270"/>
      <c r="F210" s="270"/>
      <c r="G210" s="270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47"/>
      <c r="Z210" s="147"/>
      <c r="AA210" s="147"/>
      <c r="AB210" s="147"/>
      <c r="AC210" s="147"/>
      <c r="AD210" s="147"/>
      <c r="AE210" s="147"/>
      <c r="AF210" s="147"/>
      <c r="AG210" s="147" t="s">
        <v>292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>
      <c r="A211" s="168">
        <v>79</v>
      </c>
      <c r="B211" s="169" t="s">
        <v>1384</v>
      </c>
      <c r="C211" s="185" t="s">
        <v>1300</v>
      </c>
      <c r="D211" s="170" t="s">
        <v>1301</v>
      </c>
      <c r="E211" s="171">
        <v>4</v>
      </c>
      <c r="F211" s="172"/>
      <c r="G211" s="173">
        <f>ROUND(E211*F211,2)</f>
        <v>0</v>
      </c>
      <c r="H211" s="172">
        <v>203</v>
      </c>
      <c r="I211" s="173">
        <f>ROUND(E211*H211,2)</f>
        <v>812</v>
      </c>
      <c r="J211" s="172">
        <v>55</v>
      </c>
      <c r="K211" s="173">
        <f>ROUND(E211*J211,2)</f>
        <v>220</v>
      </c>
      <c r="L211" s="173">
        <v>21</v>
      </c>
      <c r="M211" s="173">
        <f>G211*(1+L211/100)</f>
        <v>0</v>
      </c>
      <c r="N211" s="173">
        <v>0</v>
      </c>
      <c r="O211" s="173">
        <f>ROUND(E211*N211,2)</f>
        <v>0</v>
      </c>
      <c r="P211" s="173">
        <v>0</v>
      </c>
      <c r="Q211" s="173">
        <f>ROUND(E211*P211,2)</f>
        <v>0</v>
      </c>
      <c r="R211" s="173"/>
      <c r="S211" s="173" t="s">
        <v>224</v>
      </c>
      <c r="T211" s="174" t="s">
        <v>225</v>
      </c>
      <c r="U211" s="156">
        <v>0</v>
      </c>
      <c r="V211" s="156">
        <f>ROUND(E211*U211,2)</f>
        <v>0</v>
      </c>
      <c r="W211" s="156"/>
      <c r="X211" s="156" t="s">
        <v>226</v>
      </c>
      <c r="Y211" s="147"/>
      <c r="Z211" s="147"/>
      <c r="AA211" s="147"/>
      <c r="AB211" s="147"/>
      <c r="AC211" s="147"/>
      <c r="AD211" s="147"/>
      <c r="AE211" s="147"/>
      <c r="AF211" s="147"/>
      <c r="AG211" s="147" t="s">
        <v>227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>
      <c r="A212" s="154"/>
      <c r="B212" s="155"/>
      <c r="C212" s="269" t="s">
        <v>1305</v>
      </c>
      <c r="D212" s="270"/>
      <c r="E212" s="270"/>
      <c r="F212" s="270"/>
      <c r="G212" s="270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47"/>
      <c r="Z212" s="147"/>
      <c r="AA212" s="147"/>
      <c r="AB212" s="147"/>
      <c r="AC212" s="147"/>
      <c r="AD212" s="147"/>
      <c r="AE212" s="147"/>
      <c r="AF212" s="147"/>
      <c r="AG212" s="147" t="s">
        <v>292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>
      <c r="A213" s="168">
        <v>80</v>
      </c>
      <c r="B213" s="169" t="s">
        <v>1385</v>
      </c>
      <c r="C213" s="185" t="s">
        <v>1271</v>
      </c>
      <c r="D213" s="170" t="s">
        <v>248</v>
      </c>
      <c r="E213" s="171">
        <v>25</v>
      </c>
      <c r="F213" s="172"/>
      <c r="G213" s="173">
        <f>ROUND(E213*F213,2)</f>
        <v>0</v>
      </c>
      <c r="H213" s="172">
        <v>480</v>
      </c>
      <c r="I213" s="173">
        <f>ROUND(E213*H213,2)</f>
        <v>12000</v>
      </c>
      <c r="J213" s="172">
        <v>120</v>
      </c>
      <c r="K213" s="173">
        <f>ROUND(E213*J213,2)</f>
        <v>3000</v>
      </c>
      <c r="L213" s="173">
        <v>21</v>
      </c>
      <c r="M213" s="173">
        <f>G213*(1+L213/100)</f>
        <v>0</v>
      </c>
      <c r="N213" s="173">
        <v>0</v>
      </c>
      <c r="O213" s="173">
        <f>ROUND(E213*N213,2)</f>
        <v>0</v>
      </c>
      <c r="P213" s="173">
        <v>0</v>
      </c>
      <c r="Q213" s="173">
        <f>ROUND(E213*P213,2)</f>
        <v>0</v>
      </c>
      <c r="R213" s="173"/>
      <c r="S213" s="173" t="s">
        <v>224</v>
      </c>
      <c r="T213" s="174" t="s">
        <v>225</v>
      </c>
      <c r="U213" s="156">
        <v>0</v>
      </c>
      <c r="V213" s="156">
        <f>ROUND(E213*U213,2)</f>
        <v>0</v>
      </c>
      <c r="W213" s="156"/>
      <c r="X213" s="156" t="s">
        <v>226</v>
      </c>
      <c r="Y213" s="147"/>
      <c r="Z213" s="147"/>
      <c r="AA213" s="147"/>
      <c r="AB213" s="147"/>
      <c r="AC213" s="147"/>
      <c r="AD213" s="147"/>
      <c r="AE213" s="147"/>
      <c r="AF213" s="147"/>
      <c r="AG213" s="147" t="s">
        <v>227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>
      <c r="A214" s="154"/>
      <c r="B214" s="155"/>
      <c r="C214" s="269" t="s">
        <v>1272</v>
      </c>
      <c r="D214" s="270"/>
      <c r="E214" s="270"/>
      <c r="F214" s="270"/>
      <c r="G214" s="270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47"/>
      <c r="Z214" s="147"/>
      <c r="AA214" s="147"/>
      <c r="AB214" s="147"/>
      <c r="AC214" s="147"/>
      <c r="AD214" s="147"/>
      <c r="AE214" s="147"/>
      <c r="AF214" s="147"/>
      <c r="AG214" s="147" t="s">
        <v>292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>
      <c r="A215" s="168">
        <v>81</v>
      </c>
      <c r="B215" s="169" t="s">
        <v>1386</v>
      </c>
      <c r="C215" s="185" t="s">
        <v>1271</v>
      </c>
      <c r="D215" s="170" t="s">
        <v>248</v>
      </c>
      <c r="E215" s="171">
        <v>15</v>
      </c>
      <c r="F215" s="172"/>
      <c r="G215" s="173">
        <f>ROUND(E215*F215,2)</f>
        <v>0</v>
      </c>
      <c r="H215" s="172">
        <v>580</v>
      </c>
      <c r="I215" s="173">
        <f>ROUND(E215*H215,2)</f>
        <v>8700</v>
      </c>
      <c r="J215" s="172">
        <v>120</v>
      </c>
      <c r="K215" s="173">
        <f>ROUND(E215*J215,2)</f>
        <v>1800</v>
      </c>
      <c r="L215" s="173">
        <v>21</v>
      </c>
      <c r="M215" s="173">
        <f>G215*(1+L215/100)</f>
        <v>0</v>
      </c>
      <c r="N215" s="173">
        <v>0</v>
      </c>
      <c r="O215" s="173">
        <f>ROUND(E215*N215,2)</f>
        <v>0</v>
      </c>
      <c r="P215" s="173">
        <v>0</v>
      </c>
      <c r="Q215" s="173">
        <f>ROUND(E215*P215,2)</f>
        <v>0</v>
      </c>
      <c r="R215" s="173"/>
      <c r="S215" s="173" t="s">
        <v>224</v>
      </c>
      <c r="T215" s="174" t="s">
        <v>225</v>
      </c>
      <c r="U215" s="156">
        <v>0</v>
      </c>
      <c r="V215" s="156">
        <f>ROUND(E215*U215,2)</f>
        <v>0</v>
      </c>
      <c r="W215" s="156"/>
      <c r="X215" s="156" t="s">
        <v>226</v>
      </c>
      <c r="Y215" s="147"/>
      <c r="Z215" s="147"/>
      <c r="AA215" s="147"/>
      <c r="AB215" s="147"/>
      <c r="AC215" s="147"/>
      <c r="AD215" s="147"/>
      <c r="AE215" s="147"/>
      <c r="AF215" s="147"/>
      <c r="AG215" s="147" t="s">
        <v>227</v>
      </c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>
      <c r="A216" s="154"/>
      <c r="B216" s="155"/>
      <c r="C216" s="269" t="s">
        <v>1274</v>
      </c>
      <c r="D216" s="270"/>
      <c r="E216" s="270"/>
      <c r="F216" s="270"/>
      <c r="G216" s="270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47"/>
      <c r="Z216" s="147"/>
      <c r="AA216" s="147"/>
      <c r="AB216" s="147"/>
      <c r="AC216" s="147"/>
      <c r="AD216" s="147"/>
      <c r="AE216" s="147"/>
      <c r="AF216" s="147"/>
      <c r="AG216" s="147" t="s">
        <v>292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>
      <c r="A217" s="168">
        <v>82</v>
      </c>
      <c r="B217" s="169" t="s">
        <v>1387</v>
      </c>
      <c r="C217" s="185" t="s">
        <v>1309</v>
      </c>
      <c r="D217" s="170" t="s">
        <v>248</v>
      </c>
      <c r="E217" s="171">
        <v>1.5</v>
      </c>
      <c r="F217" s="172"/>
      <c r="G217" s="173">
        <f>ROUND(E217*F217,2)</f>
        <v>0</v>
      </c>
      <c r="H217" s="172">
        <v>1250</v>
      </c>
      <c r="I217" s="173">
        <f>ROUND(E217*H217,2)</f>
        <v>1875</v>
      </c>
      <c r="J217" s="172">
        <v>325</v>
      </c>
      <c r="K217" s="173">
        <f>ROUND(E217*J217,2)</f>
        <v>487.5</v>
      </c>
      <c r="L217" s="173">
        <v>21</v>
      </c>
      <c r="M217" s="173">
        <f>G217*(1+L217/100)</f>
        <v>0</v>
      </c>
      <c r="N217" s="173">
        <v>0</v>
      </c>
      <c r="O217" s="173">
        <f>ROUND(E217*N217,2)</f>
        <v>0</v>
      </c>
      <c r="P217" s="173">
        <v>0</v>
      </c>
      <c r="Q217" s="173">
        <f>ROUND(E217*P217,2)</f>
        <v>0</v>
      </c>
      <c r="R217" s="173"/>
      <c r="S217" s="173" t="s">
        <v>224</v>
      </c>
      <c r="T217" s="174" t="s">
        <v>225</v>
      </c>
      <c r="U217" s="156">
        <v>0</v>
      </c>
      <c r="V217" s="156">
        <f>ROUND(E217*U217,2)</f>
        <v>0</v>
      </c>
      <c r="W217" s="156"/>
      <c r="X217" s="156" t="s">
        <v>226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227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>
      <c r="A218" s="154"/>
      <c r="B218" s="155"/>
      <c r="C218" s="269" t="s">
        <v>1272</v>
      </c>
      <c r="D218" s="270"/>
      <c r="E218" s="270"/>
      <c r="F218" s="270"/>
      <c r="G218" s="270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47"/>
      <c r="Z218" s="147"/>
      <c r="AA218" s="147"/>
      <c r="AB218" s="147"/>
      <c r="AC218" s="147"/>
      <c r="AD218" s="147"/>
      <c r="AE218" s="147"/>
      <c r="AF218" s="147"/>
      <c r="AG218" s="147" t="s">
        <v>292</v>
      </c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>
      <c r="A219" s="168">
        <v>83</v>
      </c>
      <c r="B219" s="169" t="s">
        <v>1388</v>
      </c>
      <c r="C219" s="185" t="s">
        <v>1311</v>
      </c>
      <c r="D219" s="170" t="s">
        <v>248</v>
      </c>
      <c r="E219" s="171">
        <v>2</v>
      </c>
      <c r="F219" s="172"/>
      <c r="G219" s="173">
        <f>ROUND(E219*F219,2)</f>
        <v>0</v>
      </c>
      <c r="H219" s="172">
        <v>1550</v>
      </c>
      <c r="I219" s="173">
        <f>ROUND(E219*H219,2)</f>
        <v>3100</v>
      </c>
      <c r="J219" s="172">
        <v>340</v>
      </c>
      <c r="K219" s="173">
        <f>ROUND(E219*J219,2)</f>
        <v>680</v>
      </c>
      <c r="L219" s="173">
        <v>21</v>
      </c>
      <c r="M219" s="173">
        <f>G219*(1+L219/100)</f>
        <v>0</v>
      </c>
      <c r="N219" s="173">
        <v>0</v>
      </c>
      <c r="O219" s="173">
        <f>ROUND(E219*N219,2)</f>
        <v>0</v>
      </c>
      <c r="P219" s="173">
        <v>0</v>
      </c>
      <c r="Q219" s="173">
        <f>ROUND(E219*P219,2)</f>
        <v>0</v>
      </c>
      <c r="R219" s="173"/>
      <c r="S219" s="173" t="s">
        <v>224</v>
      </c>
      <c r="T219" s="174" t="s">
        <v>225</v>
      </c>
      <c r="U219" s="156">
        <v>0</v>
      </c>
      <c r="V219" s="156">
        <f>ROUND(E219*U219,2)</f>
        <v>0</v>
      </c>
      <c r="W219" s="156"/>
      <c r="X219" s="156" t="s">
        <v>226</v>
      </c>
      <c r="Y219" s="147"/>
      <c r="Z219" s="147"/>
      <c r="AA219" s="147"/>
      <c r="AB219" s="147"/>
      <c r="AC219" s="147"/>
      <c r="AD219" s="147"/>
      <c r="AE219" s="147"/>
      <c r="AF219" s="147"/>
      <c r="AG219" s="147" t="s">
        <v>227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>
      <c r="A220" s="154"/>
      <c r="B220" s="155"/>
      <c r="C220" s="269" t="s">
        <v>1274</v>
      </c>
      <c r="D220" s="270"/>
      <c r="E220" s="270"/>
      <c r="F220" s="270"/>
      <c r="G220" s="270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47"/>
      <c r="Z220" s="147"/>
      <c r="AA220" s="147"/>
      <c r="AB220" s="147"/>
      <c r="AC220" s="147"/>
      <c r="AD220" s="147"/>
      <c r="AE220" s="147"/>
      <c r="AF220" s="147"/>
      <c r="AG220" s="147" t="s">
        <v>292</v>
      </c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>
      <c r="A221" s="168">
        <v>84</v>
      </c>
      <c r="B221" s="169" t="s">
        <v>1389</v>
      </c>
      <c r="C221" s="185" t="s">
        <v>1313</v>
      </c>
      <c r="D221" s="170" t="s">
        <v>1301</v>
      </c>
      <c r="E221" s="171">
        <v>6</v>
      </c>
      <c r="F221" s="172"/>
      <c r="G221" s="173">
        <f>ROUND(E221*F221,2)</f>
        <v>0</v>
      </c>
      <c r="H221" s="172">
        <v>594</v>
      </c>
      <c r="I221" s="173">
        <f>ROUND(E221*H221,2)</f>
        <v>3564</v>
      </c>
      <c r="J221" s="172">
        <v>120</v>
      </c>
      <c r="K221" s="173">
        <f>ROUND(E221*J221,2)</f>
        <v>720</v>
      </c>
      <c r="L221" s="173">
        <v>21</v>
      </c>
      <c r="M221" s="173">
        <f>G221*(1+L221/100)</f>
        <v>0</v>
      </c>
      <c r="N221" s="173">
        <v>0</v>
      </c>
      <c r="O221" s="173">
        <f>ROUND(E221*N221,2)</f>
        <v>0</v>
      </c>
      <c r="P221" s="173">
        <v>0</v>
      </c>
      <c r="Q221" s="173">
        <f>ROUND(E221*P221,2)</f>
        <v>0</v>
      </c>
      <c r="R221" s="173"/>
      <c r="S221" s="173" t="s">
        <v>224</v>
      </c>
      <c r="T221" s="174" t="s">
        <v>225</v>
      </c>
      <c r="U221" s="156">
        <v>0</v>
      </c>
      <c r="V221" s="156">
        <f>ROUND(E221*U221,2)</f>
        <v>0</v>
      </c>
      <c r="W221" s="156"/>
      <c r="X221" s="156" t="s">
        <v>226</v>
      </c>
      <c r="Y221" s="147"/>
      <c r="Z221" s="147"/>
      <c r="AA221" s="147"/>
      <c r="AB221" s="147"/>
      <c r="AC221" s="147"/>
      <c r="AD221" s="147"/>
      <c r="AE221" s="147"/>
      <c r="AF221" s="147"/>
      <c r="AG221" s="147" t="s">
        <v>227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>
      <c r="A222" s="154"/>
      <c r="B222" s="155"/>
      <c r="C222" s="269" t="s">
        <v>1314</v>
      </c>
      <c r="D222" s="270"/>
      <c r="E222" s="270"/>
      <c r="F222" s="270"/>
      <c r="G222" s="270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47"/>
      <c r="Z222" s="147"/>
      <c r="AA222" s="147"/>
      <c r="AB222" s="147"/>
      <c r="AC222" s="147"/>
      <c r="AD222" s="147"/>
      <c r="AE222" s="147"/>
      <c r="AF222" s="147"/>
      <c r="AG222" s="147" t="s">
        <v>292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>
      <c r="A223" s="168">
        <v>85</v>
      </c>
      <c r="B223" s="169" t="s">
        <v>1390</v>
      </c>
      <c r="C223" s="185" t="s">
        <v>1276</v>
      </c>
      <c r="D223" s="170" t="s">
        <v>248</v>
      </c>
      <c r="E223" s="171">
        <v>18</v>
      </c>
      <c r="F223" s="172"/>
      <c r="G223" s="173">
        <f>ROUND(E223*F223,2)</f>
        <v>0</v>
      </c>
      <c r="H223" s="172">
        <v>500</v>
      </c>
      <c r="I223" s="173">
        <f>ROUND(E223*H223,2)</f>
        <v>9000</v>
      </c>
      <c r="J223" s="172">
        <v>350</v>
      </c>
      <c r="K223" s="173">
        <f>ROUND(E223*J223,2)</f>
        <v>6300</v>
      </c>
      <c r="L223" s="173">
        <v>21</v>
      </c>
      <c r="M223" s="173">
        <f>G223*(1+L223/100)</f>
        <v>0</v>
      </c>
      <c r="N223" s="173">
        <v>0</v>
      </c>
      <c r="O223" s="173">
        <f>ROUND(E223*N223,2)</f>
        <v>0</v>
      </c>
      <c r="P223" s="173">
        <v>0</v>
      </c>
      <c r="Q223" s="173">
        <f>ROUND(E223*P223,2)</f>
        <v>0</v>
      </c>
      <c r="R223" s="173"/>
      <c r="S223" s="173" t="s">
        <v>224</v>
      </c>
      <c r="T223" s="174" t="s">
        <v>225</v>
      </c>
      <c r="U223" s="156">
        <v>0</v>
      </c>
      <c r="V223" s="156">
        <f>ROUND(E223*U223,2)</f>
        <v>0</v>
      </c>
      <c r="W223" s="156"/>
      <c r="X223" s="156" t="s">
        <v>226</v>
      </c>
      <c r="Y223" s="147"/>
      <c r="Z223" s="147"/>
      <c r="AA223" s="147"/>
      <c r="AB223" s="147"/>
      <c r="AC223" s="147"/>
      <c r="AD223" s="147"/>
      <c r="AE223" s="147"/>
      <c r="AF223" s="147"/>
      <c r="AG223" s="147" t="s">
        <v>227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>
      <c r="A224" s="154"/>
      <c r="B224" s="155"/>
      <c r="C224" s="269" t="s">
        <v>1277</v>
      </c>
      <c r="D224" s="270"/>
      <c r="E224" s="270"/>
      <c r="F224" s="270"/>
      <c r="G224" s="270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47"/>
      <c r="Z224" s="147"/>
      <c r="AA224" s="147"/>
      <c r="AB224" s="147"/>
      <c r="AC224" s="147"/>
      <c r="AD224" s="147"/>
      <c r="AE224" s="147"/>
      <c r="AF224" s="147"/>
      <c r="AG224" s="147" t="s">
        <v>292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>
      <c r="A225" s="175">
        <v>86</v>
      </c>
      <c r="B225" s="176" t="s">
        <v>1391</v>
      </c>
      <c r="C225" s="184" t="s">
        <v>1279</v>
      </c>
      <c r="D225" s="177" t="s">
        <v>1280</v>
      </c>
      <c r="E225" s="178">
        <v>75</v>
      </c>
      <c r="F225" s="179"/>
      <c r="G225" s="180">
        <f>ROUND(E225*F225,2)</f>
        <v>0</v>
      </c>
      <c r="H225" s="179">
        <v>155</v>
      </c>
      <c r="I225" s="180">
        <f>ROUND(E225*H225,2)</f>
        <v>11625</v>
      </c>
      <c r="J225" s="179">
        <v>100</v>
      </c>
      <c r="K225" s="180">
        <f>ROUND(E225*J225,2)</f>
        <v>7500</v>
      </c>
      <c r="L225" s="180">
        <v>21</v>
      </c>
      <c r="M225" s="180">
        <f>G225*(1+L225/100)</f>
        <v>0</v>
      </c>
      <c r="N225" s="180">
        <v>0</v>
      </c>
      <c r="O225" s="180">
        <f>ROUND(E225*N225,2)</f>
        <v>0</v>
      </c>
      <c r="P225" s="180">
        <v>0</v>
      </c>
      <c r="Q225" s="180">
        <f>ROUND(E225*P225,2)</f>
        <v>0</v>
      </c>
      <c r="R225" s="180"/>
      <c r="S225" s="180" t="s">
        <v>224</v>
      </c>
      <c r="T225" s="181" t="s">
        <v>225</v>
      </c>
      <c r="U225" s="156">
        <v>0</v>
      </c>
      <c r="V225" s="156">
        <f>ROUND(E225*U225,2)</f>
        <v>0</v>
      </c>
      <c r="W225" s="156"/>
      <c r="X225" s="156" t="s">
        <v>226</v>
      </c>
      <c r="Y225" s="147"/>
      <c r="Z225" s="147"/>
      <c r="AA225" s="147"/>
      <c r="AB225" s="147"/>
      <c r="AC225" s="147"/>
      <c r="AD225" s="147"/>
      <c r="AE225" s="147"/>
      <c r="AF225" s="147"/>
      <c r="AG225" s="147" t="s">
        <v>227</v>
      </c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ht="14">
      <c r="A226" s="158" t="s">
        <v>219</v>
      </c>
      <c r="B226" s="159" t="s">
        <v>99</v>
      </c>
      <c r="C226" s="183" t="s">
        <v>100</v>
      </c>
      <c r="D226" s="160"/>
      <c r="E226" s="161"/>
      <c r="F226" s="162"/>
      <c r="G226" s="162">
        <f>SUMIF(AG227:AG259,"&lt;&gt;NOR",G227:G259)</f>
        <v>0</v>
      </c>
      <c r="H226" s="162"/>
      <c r="I226" s="162">
        <f>SUM(I227:I259)</f>
        <v>330212</v>
      </c>
      <c r="J226" s="162"/>
      <c r="K226" s="162">
        <f>SUM(K227:K259)</f>
        <v>69950</v>
      </c>
      <c r="L226" s="162"/>
      <c r="M226" s="162">
        <f>SUM(M227:M259)</f>
        <v>0</v>
      </c>
      <c r="N226" s="162"/>
      <c r="O226" s="162">
        <f>SUM(O227:O259)</f>
        <v>0</v>
      </c>
      <c r="P226" s="162"/>
      <c r="Q226" s="162">
        <f>SUM(Q227:Q259)</f>
        <v>0</v>
      </c>
      <c r="R226" s="162"/>
      <c r="S226" s="162"/>
      <c r="T226" s="163"/>
      <c r="U226" s="157"/>
      <c r="V226" s="157">
        <f>SUM(V227:V259)</f>
        <v>0</v>
      </c>
      <c r="W226" s="157"/>
      <c r="X226" s="157"/>
      <c r="AG226" t="s">
        <v>220</v>
      </c>
    </row>
    <row r="227" spans="1:60" outlineLevel="1">
      <c r="A227" s="168">
        <v>87</v>
      </c>
      <c r="B227" s="169" t="s">
        <v>1392</v>
      </c>
      <c r="C227" s="185" t="s">
        <v>1236</v>
      </c>
      <c r="D227" s="170" t="s">
        <v>391</v>
      </c>
      <c r="E227" s="171">
        <v>1</v>
      </c>
      <c r="F227" s="172"/>
      <c r="G227" s="173">
        <f>ROUND(E227*F227,2)</f>
        <v>0</v>
      </c>
      <c r="H227" s="172">
        <v>243073</v>
      </c>
      <c r="I227" s="173">
        <f>ROUND(E227*H227,2)</f>
        <v>243073</v>
      </c>
      <c r="J227" s="172">
        <v>37500</v>
      </c>
      <c r="K227" s="173">
        <f>ROUND(E227*J227,2)</f>
        <v>37500</v>
      </c>
      <c r="L227" s="173">
        <v>21</v>
      </c>
      <c r="M227" s="173">
        <f>G227*(1+L227/100)</f>
        <v>0</v>
      </c>
      <c r="N227" s="173">
        <v>0</v>
      </c>
      <c r="O227" s="173">
        <f>ROUND(E227*N227,2)</f>
        <v>0</v>
      </c>
      <c r="P227" s="173">
        <v>0</v>
      </c>
      <c r="Q227" s="173">
        <f>ROUND(E227*P227,2)</f>
        <v>0</v>
      </c>
      <c r="R227" s="173"/>
      <c r="S227" s="173" t="s">
        <v>224</v>
      </c>
      <c r="T227" s="174" t="s">
        <v>225</v>
      </c>
      <c r="U227" s="156">
        <v>0</v>
      </c>
      <c r="V227" s="156">
        <f>ROUND(E227*U227,2)</f>
        <v>0</v>
      </c>
      <c r="W227" s="156"/>
      <c r="X227" s="156" t="s">
        <v>226</v>
      </c>
      <c r="Y227" s="147"/>
      <c r="Z227" s="147"/>
      <c r="AA227" s="147"/>
      <c r="AB227" s="147"/>
      <c r="AC227" s="147"/>
      <c r="AD227" s="147"/>
      <c r="AE227" s="147"/>
      <c r="AF227" s="147"/>
      <c r="AG227" s="147" t="s">
        <v>227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>
      <c r="A228" s="154"/>
      <c r="B228" s="155"/>
      <c r="C228" s="269" t="s">
        <v>1393</v>
      </c>
      <c r="D228" s="270"/>
      <c r="E228" s="270"/>
      <c r="F228" s="270"/>
      <c r="G228" s="270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47"/>
      <c r="Z228" s="147"/>
      <c r="AA228" s="147"/>
      <c r="AB228" s="147"/>
      <c r="AC228" s="147"/>
      <c r="AD228" s="147"/>
      <c r="AE228" s="147"/>
      <c r="AF228" s="147"/>
      <c r="AG228" s="147" t="s">
        <v>292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>
      <c r="A229" s="154"/>
      <c r="B229" s="155"/>
      <c r="C229" s="271" t="s">
        <v>1238</v>
      </c>
      <c r="D229" s="272"/>
      <c r="E229" s="272"/>
      <c r="F229" s="272"/>
      <c r="G229" s="272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47"/>
      <c r="Z229" s="147"/>
      <c r="AA229" s="147"/>
      <c r="AB229" s="147"/>
      <c r="AC229" s="147"/>
      <c r="AD229" s="147"/>
      <c r="AE229" s="147"/>
      <c r="AF229" s="147"/>
      <c r="AG229" s="147" t="s">
        <v>292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>
      <c r="A230" s="154"/>
      <c r="B230" s="155"/>
      <c r="C230" s="271" t="s">
        <v>1394</v>
      </c>
      <c r="D230" s="272"/>
      <c r="E230" s="272"/>
      <c r="F230" s="272"/>
      <c r="G230" s="272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47"/>
      <c r="Z230" s="147"/>
      <c r="AA230" s="147"/>
      <c r="AB230" s="147"/>
      <c r="AC230" s="147"/>
      <c r="AD230" s="147"/>
      <c r="AE230" s="147"/>
      <c r="AF230" s="147"/>
      <c r="AG230" s="147" t="s">
        <v>292</v>
      </c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>
      <c r="A231" s="154"/>
      <c r="B231" s="155"/>
      <c r="C231" s="271" t="s">
        <v>1395</v>
      </c>
      <c r="D231" s="272"/>
      <c r="E231" s="272"/>
      <c r="F231" s="272"/>
      <c r="G231" s="272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47"/>
      <c r="Z231" s="147"/>
      <c r="AA231" s="147"/>
      <c r="AB231" s="147"/>
      <c r="AC231" s="147"/>
      <c r="AD231" s="147"/>
      <c r="AE231" s="147"/>
      <c r="AF231" s="147"/>
      <c r="AG231" s="147" t="s">
        <v>292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>
      <c r="A232" s="154"/>
      <c r="B232" s="155"/>
      <c r="C232" s="271" t="s">
        <v>1248</v>
      </c>
      <c r="D232" s="272"/>
      <c r="E232" s="272"/>
      <c r="F232" s="272"/>
      <c r="G232" s="272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47"/>
      <c r="Z232" s="147"/>
      <c r="AA232" s="147"/>
      <c r="AB232" s="147"/>
      <c r="AC232" s="147"/>
      <c r="AD232" s="147"/>
      <c r="AE232" s="147"/>
      <c r="AF232" s="147"/>
      <c r="AG232" s="147" t="s">
        <v>292</v>
      </c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>
      <c r="A233" s="154"/>
      <c r="B233" s="155"/>
      <c r="C233" s="271" t="s">
        <v>1249</v>
      </c>
      <c r="D233" s="272"/>
      <c r="E233" s="272"/>
      <c r="F233" s="272"/>
      <c r="G233" s="272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47"/>
      <c r="Z233" s="147"/>
      <c r="AA233" s="147"/>
      <c r="AB233" s="147"/>
      <c r="AC233" s="147"/>
      <c r="AD233" s="147"/>
      <c r="AE233" s="147"/>
      <c r="AF233" s="147"/>
      <c r="AG233" s="147" t="s">
        <v>292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>
      <c r="A234" s="154"/>
      <c r="B234" s="155"/>
      <c r="C234" s="271" t="s">
        <v>1250</v>
      </c>
      <c r="D234" s="272"/>
      <c r="E234" s="272"/>
      <c r="F234" s="272"/>
      <c r="G234" s="272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47"/>
      <c r="Z234" s="147"/>
      <c r="AA234" s="147"/>
      <c r="AB234" s="147"/>
      <c r="AC234" s="147"/>
      <c r="AD234" s="147"/>
      <c r="AE234" s="147"/>
      <c r="AF234" s="147"/>
      <c r="AG234" s="147" t="s">
        <v>292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>
      <c r="A235" s="154"/>
      <c r="B235" s="155"/>
      <c r="C235" s="271" t="s">
        <v>1251</v>
      </c>
      <c r="D235" s="272"/>
      <c r="E235" s="272"/>
      <c r="F235" s="272"/>
      <c r="G235" s="272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47"/>
      <c r="Z235" s="147"/>
      <c r="AA235" s="147"/>
      <c r="AB235" s="147"/>
      <c r="AC235" s="147"/>
      <c r="AD235" s="147"/>
      <c r="AE235" s="147"/>
      <c r="AF235" s="147"/>
      <c r="AG235" s="147" t="s">
        <v>292</v>
      </c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>
      <c r="A236" s="154"/>
      <c r="B236" s="155"/>
      <c r="C236" s="271" t="s">
        <v>1329</v>
      </c>
      <c r="D236" s="272"/>
      <c r="E236" s="272"/>
      <c r="F236" s="272"/>
      <c r="G236" s="272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47"/>
      <c r="Z236" s="147"/>
      <c r="AA236" s="147"/>
      <c r="AB236" s="147"/>
      <c r="AC236" s="147"/>
      <c r="AD236" s="147"/>
      <c r="AE236" s="147"/>
      <c r="AF236" s="147"/>
      <c r="AG236" s="147" t="s">
        <v>292</v>
      </c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>
      <c r="A237" s="154"/>
      <c r="B237" s="155"/>
      <c r="C237" s="271" t="s">
        <v>1250</v>
      </c>
      <c r="D237" s="272"/>
      <c r="E237" s="272"/>
      <c r="F237" s="272"/>
      <c r="G237" s="272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47"/>
      <c r="Z237" s="147"/>
      <c r="AA237" s="147"/>
      <c r="AB237" s="147"/>
      <c r="AC237" s="147"/>
      <c r="AD237" s="147"/>
      <c r="AE237" s="147"/>
      <c r="AF237" s="147"/>
      <c r="AG237" s="147" t="s">
        <v>292</v>
      </c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>
      <c r="A238" s="154"/>
      <c r="B238" s="155"/>
      <c r="C238" s="271" t="s">
        <v>1251</v>
      </c>
      <c r="D238" s="272"/>
      <c r="E238" s="272"/>
      <c r="F238" s="272"/>
      <c r="G238" s="272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47"/>
      <c r="Z238" s="147"/>
      <c r="AA238" s="147"/>
      <c r="AB238" s="147"/>
      <c r="AC238" s="147"/>
      <c r="AD238" s="147"/>
      <c r="AE238" s="147"/>
      <c r="AF238" s="147"/>
      <c r="AG238" s="147" t="s">
        <v>292</v>
      </c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>
      <c r="A239" s="168">
        <v>88</v>
      </c>
      <c r="B239" s="169" t="s">
        <v>1396</v>
      </c>
      <c r="C239" s="185" t="s">
        <v>1253</v>
      </c>
      <c r="D239" s="170" t="s">
        <v>391</v>
      </c>
      <c r="E239" s="171">
        <v>1</v>
      </c>
      <c r="F239" s="172"/>
      <c r="G239" s="173">
        <f>ROUND(E239*F239,2)</f>
        <v>0</v>
      </c>
      <c r="H239" s="172">
        <v>1975</v>
      </c>
      <c r="I239" s="173">
        <f>ROUND(E239*H239,2)</f>
        <v>1975</v>
      </c>
      <c r="J239" s="172">
        <v>450</v>
      </c>
      <c r="K239" s="173">
        <f>ROUND(E239*J239,2)</f>
        <v>450</v>
      </c>
      <c r="L239" s="173">
        <v>21</v>
      </c>
      <c r="M239" s="173">
        <f>G239*(1+L239/100)</f>
        <v>0</v>
      </c>
      <c r="N239" s="173">
        <v>0</v>
      </c>
      <c r="O239" s="173">
        <f>ROUND(E239*N239,2)</f>
        <v>0</v>
      </c>
      <c r="P239" s="173">
        <v>0</v>
      </c>
      <c r="Q239" s="173">
        <f>ROUND(E239*P239,2)</f>
        <v>0</v>
      </c>
      <c r="R239" s="173"/>
      <c r="S239" s="173" t="s">
        <v>224</v>
      </c>
      <c r="T239" s="174" t="s">
        <v>225</v>
      </c>
      <c r="U239" s="156">
        <v>0</v>
      </c>
      <c r="V239" s="156">
        <f>ROUND(E239*U239,2)</f>
        <v>0</v>
      </c>
      <c r="W239" s="156"/>
      <c r="X239" s="156" t="s">
        <v>226</v>
      </c>
      <c r="Y239" s="147"/>
      <c r="Z239" s="147"/>
      <c r="AA239" s="147"/>
      <c r="AB239" s="147"/>
      <c r="AC239" s="147"/>
      <c r="AD239" s="147"/>
      <c r="AE239" s="147"/>
      <c r="AF239" s="147"/>
      <c r="AG239" s="147" t="s">
        <v>227</v>
      </c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>
      <c r="A240" s="154"/>
      <c r="B240" s="155"/>
      <c r="C240" s="269" t="s">
        <v>1397</v>
      </c>
      <c r="D240" s="270"/>
      <c r="E240" s="270"/>
      <c r="F240" s="270"/>
      <c r="G240" s="270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47"/>
      <c r="Z240" s="147"/>
      <c r="AA240" s="147"/>
      <c r="AB240" s="147"/>
      <c r="AC240" s="147"/>
      <c r="AD240" s="147"/>
      <c r="AE240" s="147"/>
      <c r="AF240" s="147"/>
      <c r="AG240" s="147" t="s">
        <v>292</v>
      </c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>
      <c r="A241" s="168">
        <v>89</v>
      </c>
      <c r="B241" s="169" t="s">
        <v>1398</v>
      </c>
      <c r="C241" s="185" t="s">
        <v>1256</v>
      </c>
      <c r="D241" s="170" t="s">
        <v>391</v>
      </c>
      <c r="E241" s="171">
        <v>2</v>
      </c>
      <c r="F241" s="172"/>
      <c r="G241" s="173">
        <f>ROUND(E241*F241,2)</f>
        <v>0</v>
      </c>
      <c r="H241" s="172">
        <v>630</v>
      </c>
      <c r="I241" s="173">
        <f>ROUND(E241*H241,2)</f>
        <v>1260</v>
      </c>
      <c r="J241" s="172">
        <v>125</v>
      </c>
      <c r="K241" s="173">
        <f>ROUND(E241*J241,2)</f>
        <v>250</v>
      </c>
      <c r="L241" s="173">
        <v>21</v>
      </c>
      <c r="M241" s="173">
        <f>G241*(1+L241/100)</f>
        <v>0</v>
      </c>
      <c r="N241" s="173">
        <v>0</v>
      </c>
      <c r="O241" s="173">
        <f>ROUND(E241*N241,2)</f>
        <v>0</v>
      </c>
      <c r="P241" s="173">
        <v>0</v>
      </c>
      <c r="Q241" s="173">
        <f>ROUND(E241*P241,2)</f>
        <v>0</v>
      </c>
      <c r="R241" s="173"/>
      <c r="S241" s="173" t="s">
        <v>224</v>
      </c>
      <c r="T241" s="174" t="s">
        <v>225</v>
      </c>
      <c r="U241" s="156">
        <v>0</v>
      </c>
      <c r="V241" s="156">
        <f>ROUND(E241*U241,2)</f>
        <v>0</v>
      </c>
      <c r="W241" s="156"/>
      <c r="X241" s="156" t="s">
        <v>226</v>
      </c>
      <c r="Y241" s="147"/>
      <c r="Z241" s="147"/>
      <c r="AA241" s="147"/>
      <c r="AB241" s="147"/>
      <c r="AC241" s="147"/>
      <c r="AD241" s="147"/>
      <c r="AE241" s="147"/>
      <c r="AF241" s="147"/>
      <c r="AG241" s="147" t="s">
        <v>227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>
      <c r="A242" s="154"/>
      <c r="B242" s="155"/>
      <c r="C242" s="269" t="s">
        <v>1257</v>
      </c>
      <c r="D242" s="270"/>
      <c r="E242" s="270"/>
      <c r="F242" s="270"/>
      <c r="G242" s="270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47"/>
      <c r="Z242" s="147"/>
      <c r="AA242" s="147"/>
      <c r="AB242" s="147"/>
      <c r="AC242" s="147"/>
      <c r="AD242" s="147"/>
      <c r="AE242" s="147"/>
      <c r="AF242" s="147"/>
      <c r="AG242" s="147" t="s">
        <v>292</v>
      </c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>
      <c r="A243" s="168">
        <v>90</v>
      </c>
      <c r="B243" s="169" t="s">
        <v>1399</v>
      </c>
      <c r="C243" s="185" t="s">
        <v>1259</v>
      </c>
      <c r="D243" s="170" t="s">
        <v>391</v>
      </c>
      <c r="E243" s="171">
        <v>1</v>
      </c>
      <c r="F243" s="172"/>
      <c r="G243" s="173">
        <f>ROUND(E243*F243,2)</f>
        <v>0</v>
      </c>
      <c r="H243" s="172">
        <v>3360</v>
      </c>
      <c r="I243" s="173">
        <f>ROUND(E243*H243,2)</f>
        <v>3360</v>
      </c>
      <c r="J243" s="172">
        <v>650</v>
      </c>
      <c r="K243" s="173">
        <f>ROUND(E243*J243,2)</f>
        <v>650</v>
      </c>
      <c r="L243" s="173">
        <v>21</v>
      </c>
      <c r="M243" s="173">
        <f>G243*(1+L243/100)</f>
        <v>0</v>
      </c>
      <c r="N243" s="173">
        <v>0</v>
      </c>
      <c r="O243" s="173">
        <f>ROUND(E243*N243,2)</f>
        <v>0</v>
      </c>
      <c r="P243" s="173">
        <v>0</v>
      </c>
      <c r="Q243" s="173">
        <f>ROUND(E243*P243,2)</f>
        <v>0</v>
      </c>
      <c r="R243" s="173"/>
      <c r="S243" s="173" t="s">
        <v>224</v>
      </c>
      <c r="T243" s="174" t="s">
        <v>225</v>
      </c>
      <c r="U243" s="156">
        <v>0</v>
      </c>
      <c r="V243" s="156">
        <f>ROUND(E243*U243,2)</f>
        <v>0</v>
      </c>
      <c r="W243" s="156"/>
      <c r="X243" s="156" t="s">
        <v>226</v>
      </c>
      <c r="Y243" s="147"/>
      <c r="Z243" s="147"/>
      <c r="AA243" s="147"/>
      <c r="AB243" s="147"/>
      <c r="AC243" s="147"/>
      <c r="AD243" s="147"/>
      <c r="AE243" s="147"/>
      <c r="AF243" s="147"/>
      <c r="AG243" s="147" t="s">
        <v>227</v>
      </c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>
      <c r="A244" s="154"/>
      <c r="B244" s="155"/>
      <c r="C244" s="269" t="s">
        <v>1400</v>
      </c>
      <c r="D244" s="270"/>
      <c r="E244" s="270"/>
      <c r="F244" s="270"/>
      <c r="G244" s="270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47"/>
      <c r="Z244" s="147"/>
      <c r="AA244" s="147"/>
      <c r="AB244" s="147"/>
      <c r="AC244" s="147"/>
      <c r="AD244" s="147"/>
      <c r="AE244" s="147"/>
      <c r="AF244" s="147"/>
      <c r="AG244" s="147" t="s">
        <v>292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>
      <c r="A245" s="168">
        <v>91</v>
      </c>
      <c r="B245" s="169" t="s">
        <v>1401</v>
      </c>
      <c r="C245" s="185" t="s">
        <v>1262</v>
      </c>
      <c r="D245" s="170" t="s">
        <v>391</v>
      </c>
      <c r="E245" s="171">
        <v>1</v>
      </c>
      <c r="F245" s="172"/>
      <c r="G245" s="173">
        <f>ROUND(E245*F245,2)</f>
        <v>0</v>
      </c>
      <c r="H245" s="172">
        <v>4220</v>
      </c>
      <c r="I245" s="173">
        <f>ROUND(E245*H245,2)</f>
        <v>4220</v>
      </c>
      <c r="J245" s="172">
        <v>800</v>
      </c>
      <c r="K245" s="173">
        <f>ROUND(E245*J245,2)</f>
        <v>800</v>
      </c>
      <c r="L245" s="173">
        <v>21</v>
      </c>
      <c r="M245" s="173">
        <f>G245*(1+L245/100)</f>
        <v>0</v>
      </c>
      <c r="N245" s="173">
        <v>0</v>
      </c>
      <c r="O245" s="173">
        <f>ROUND(E245*N245,2)</f>
        <v>0</v>
      </c>
      <c r="P245" s="173">
        <v>0</v>
      </c>
      <c r="Q245" s="173">
        <f>ROUND(E245*P245,2)</f>
        <v>0</v>
      </c>
      <c r="R245" s="173"/>
      <c r="S245" s="173" t="s">
        <v>224</v>
      </c>
      <c r="T245" s="174" t="s">
        <v>225</v>
      </c>
      <c r="U245" s="156">
        <v>0</v>
      </c>
      <c r="V245" s="156">
        <f>ROUND(E245*U245,2)</f>
        <v>0</v>
      </c>
      <c r="W245" s="156"/>
      <c r="X245" s="156" t="s">
        <v>226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227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>
      <c r="A246" s="154"/>
      <c r="B246" s="155"/>
      <c r="C246" s="269" t="s">
        <v>1402</v>
      </c>
      <c r="D246" s="270"/>
      <c r="E246" s="270"/>
      <c r="F246" s="270"/>
      <c r="G246" s="270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47"/>
      <c r="Z246" s="147"/>
      <c r="AA246" s="147"/>
      <c r="AB246" s="147"/>
      <c r="AC246" s="147"/>
      <c r="AD246" s="147"/>
      <c r="AE246" s="147"/>
      <c r="AF246" s="147"/>
      <c r="AG246" s="147" t="s">
        <v>292</v>
      </c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>
      <c r="A247" s="168">
        <v>92</v>
      </c>
      <c r="B247" s="169" t="s">
        <v>1403</v>
      </c>
      <c r="C247" s="185" t="s">
        <v>1265</v>
      </c>
      <c r="D247" s="170" t="s">
        <v>391</v>
      </c>
      <c r="E247" s="171">
        <v>3</v>
      </c>
      <c r="F247" s="172"/>
      <c r="G247" s="173">
        <f>ROUND(E247*F247,2)</f>
        <v>0</v>
      </c>
      <c r="H247" s="172">
        <v>861</v>
      </c>
      <c r="I247" s="173">
        <f>ROUND(E247*H247,2)</f>
        <v>2583</v>
      </c>
      <c r="J247" s="172">
        <v>180</v>
      </c>
      <c r="K247" s="173">
        <f>ROUND(E247*J247,2)</f>
        <v>540</v>
      </c>
      <c r="L247" s="173">
        <v>21</v>
      </c>
      <c r="M247" s="173">
        <f>G247*(1+L247/100)</f>
        <v>0</v>
      </c>
      <c r="N247" s="173">
        <v>0</v>
      </c>
      <c r="O247" s="173">
        <f>ROUND(E247*N247,2)</f>
        <v>0</v>
      </c>
      <c r="P247" s="173">
        <v>0</v>
      </c>
      <c r="Q247" s="173">
        <f>ROUND(E247*P247,2)</f>
        <v>0</v>
      </c>
      <c r="R247" s="173"/>
      <c r="S247" s="173" t="s">
        <v>224</v>
      </c>
      <c r="T247" s="174" t="s">
        <v>225</v>
      </c>
      <c r="U247" s="156">
        <v>0</v>
      </c>
      <c r="V247" s="156">
        <f>ROUND(E247*U247,2)</f>
        <v>0</v>
      </c>
      <c r="W247" s="156"/>
      <c r="X247" s="156" t="s">
        <v>226</v>
      </c>
      <c r="Y247" s="147"/>
      <c r="Z247" s="147"/>
      <c r="AA247" s="147"/>
      <c r="AB247" s="147"/>
      <c r="AC247" s="147"/>
      <c r="AD247" s="147"/>
      <c r="AE247" s="147"/>
      <c r="AF247" s="147"/>
      <c r="AG247" s="147" t="s">
        <v>227</v>
      </c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>
      <c r="A248" s="154"/>
      <c r="B248" s="155"/>
      <c r="C248" s="269" t="s">
        <v>1404</v>
      </c>
      <c r="D248" s="270"/>
      <c r="E248" s="270"/>
      <c r="F248" s="270"/>
      <c r="G248" s="270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47"/>
      <c r="Z248" s="147"/>
      <c r="AA248" s="147"/>
      <c r="AB248" s="147"/>
      <c r="AC248" s="147"/>
      <c r="AD248" s="147"/>
      <c r="AE248" s="147"/>
      <c r="AF248" s="147"/>
      <c r="AG248" s="147" t="s">
        <v>292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>
      <c r="A249" s="168">
        <v>93</v>
      </c>
      <c r="B249" s="169" t="s">
        <v>1405</v>
      </c>
      <c r="C249" s="185" t="s">
        <v>1265</v>
      </c>
      <c r="D249" s="170" t="s">
        <v>391</v>
      </c>
      <c r="E249" s="171">
        <v>1</v>
      </c>
      <c r="F249" s="172"/>
      <c r="G249" s="173">
        <f>ROUND(E249*F249,2)</f>
        <v>0</v>
      </c>
      <c r="H249" s="172">
        <v>861</v>
      </c>
      <c r="I249" s="173">
        <f>ROUND(E249*H249,2)</f>
        <v>861</v>
      </c>
      <c r="J249" s="172">
        <v>180</v>
      </c>
      <c r="K249" s="173">
        <f>ROUND(E249*J249,2)</f>
        <v>180</v>
      </c>
      <c r="L249" s="173">
        <v>21</v>
      </c>
      <c r="M249" s="173">
        <f>G249*(1+L249/100)</f>
        <v>0</v>
      </c>
      <c r="N249" s="173">
        <v>0</v>
      </c>
      <c r="O249" s="173">
        <f>ROUND(E249*N249,2)</f>
        <v>0</v>
      </c>
      <c r="P249" s="173">
        <v>0</v>
      </c>
      <c r="Q249" s="173">
        <f>ROUND(E249*P249,2)</f>
        <v>0</v>
      </c>
      <c r="R249" s="173"/>
      <c r="S249" s="173" t="s">
        <v>224</v>
      </c>
      <c r="T249" s="174" t="s">
        <v>225</v>
      </c>
      <c r="U249" s="156">
        <v>0</v>
      </c>
      <c r="V249" s="156">
        <f>ROUND(E249*U249,2)</f>
        <v>0</v>
      </c>
      <c r="W249" s="156"/>
      <c r="X249" s="156" t="s">
        <v>226</v>
      </c>
      <c r="Y249" s="147"/>
      <c r="Z249" s="147"/>
      <c r="AA249" s="147"/>
      <c r="AB249" s="147"/>
      <c r="AC249" s="147"/>
      <c r="AD249" s="147"/>
      <c r="AE249" s="147"/>
      <c r="AF249" s="147"/>
      <c r="AG249" s="147" t="s">
        <v>227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>
      <c r="A250" s="154"/>
      <c r="B250" s="155"/>
      <c r="C250" s="269" t="s">
        <v>1406</v>
      </c>
      <c r="D250" s="270"/>
      <c r="E250" s="270"/>
      <c r="F250" s="270"/>
      <c r="G250" s="270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47"/>
      <c r="Z250" s="147"/>
      <c r="AA250" s="147"/>
      <c r="AB250" s="147"/>
      <c r="AC250" s="147"/>
      <c r="AD250" s="147"/>
      <c r="AE250" s="147"/>
      <c r="AF250" s="147"/>
      <c r="AG250" s="147" t="s">
        <v>292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>
      <c r="A251" s="168">
        <v>94</v>
      </c>
      <c r="B251" s="169" t="s">
        <v>1407</v>
      </c>
      <c r="C251" s="185" t="s">
        <v>1268</v>
      </c>
      <c r="D251" s="170" t="s">
        <v>391</v>
      </c>
      <c r="E251" s="171">
        <v>4</v>
      </c>
      <c r="F251" s="172"/>
      <c r="G251" s="173">
        <f>ROUND(E251*F251,2)</f>
        <v>0</v>
      </c>
      <c r="H251" s="172">
        <v>1240</v>
      </c>
      <c r="I251" s="173">
        <f>ROUND(E251*H251,2)</f>
        <v>4960</v>
      </c>
      <c r="J251" s="172">
        <v>250</v>
      </c>
      <c r="K251" s="173">
        <f>ROUND(E251*J251,2)</f>
        <v>1000</v>
      </c>
      <c r="L251" s="173">
        <v>21</v>
      </c>
      <c r="M251" s="173">
        <f>G251*(1+L251/100)</f>
        <v>0</v>
      </c>
      <c r="N251" s="173">
        <v>0</v>
      </c>
      <c r="O251" s="173">
        <f>ROUND(E251*N251,2)</f>
        <v>0</v>
      </c>
      <c r="P251" s="173">
        <v>0</v>
      </c>
      <c r="Q251" s="173">
        <f>ROUND(E251*P251,2)</f>
        <v>0</v>
      </c>
      <c r="R251" s="173"/>
      <c r="S251" s="173" t="s">
        <v>224</v>
      </c>
      <c r="T251" s="174" t="s">
        <v>225</v>
      </c>
      <c r="U251" s="156">
        <v>0</v>
      </c>
      <c r="V251" s="156">
        <f>ROUND(E251*U251,2)</f>
        <v>0</v>
      </c>
      <c r="W251" s="156"/>
      <c r="X251" s="156" t="s">
        <v>226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227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>
      <c r="A252" s="154"/>
      <c r="B252" s="155"/>
      <c r="C252" s="269" t="s">
        <v>1269</v>
      </c>
      <c r="D252" s="270"/>
      <c r="E252" s="270"/>
      <c r="F252" s="270"/>
      <c r="G252" s="270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47"/>
      <c r="Z252" s="147"/>
      <c r="AA252" s="147"/>
      <c r="AB252" s="147"/>
      <c r="AC252" s="147"/>
      <c r="AD252" s="147"/>
      <c r="AE252" s="147"/>
      <c r="AF252" s="147"/>
      <c r="AG252" s="147" t="s">
        <v>292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>
      <c r="A253" s="168">
        <v>95</v>
      </c>
      <c r="B253" s="169" t="s">
        <v>1408</v>
      </c>
      <c r="C253" s="185" t="s">
        <v>1271</v>
      </c>
      <c r="D253" s="170" t="s">
        <v>248</v>
      </c>
      <c r="E253" s="171">
        <v>46</v>
      </c>
      <c r="F253" s="172"/>
      <c r="G253" s="173">
        <f>ROUND(E253*F253,2)</f>
        <v>0</v>
      </c>
      <c r="H253" s="172">
        <v>480</v>
      </c>
      <c r="I253" s="173">
        <f>ROUND(E253*H253,2)</f>
        <v>22080</v>
      </c>
      <c r="J253" s="172">
        <v>120</v>
      </c>
      <c r="K253" s="173">
        <f>ROUND(E253*J253,2)</f>
        <v>5520</v>
      </c>
      <c r="L253" s="173">
        <v>21</v>
      </c>
      <c r="M253" s="173">
        <f>G253*(1+L253/100)</f>
        <v>0</v>
      </c>
      <c r="N253" s="173">
        <v>0</v>
      </c>
      <c r="O253" s="173">
        <f>ROUND(E253*N253,2)</f>
        <v>0</v>
      </c>
      <c r="P253" s="173">
        <v>0</v>
      </c>
      <c r="Q253" s="173">
        <f>ROUND(E253*P253,2)</f>
        <v>0</v>
      </c>
      <c r="R253" s="173"/>
      <c r="S253" s="173" t="s">
        <v>224</v>
      </c>
      <c r="T253" s="174" t="s">
        <v>225</v>
      </c>
      <c r="U253" s="156">
        <v>0</v>
      </c>
      <c r="V253" s="156">
        <f>ROUND(E253*U253,2)</f>
        <v>0</v>
      </c>
      <c r="W253" s="156"/>
      <c r="X253" s="156" t="s">
        <v>226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227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>
      <c r="A254" s="154"/>
      <c r="B254" s="155"/>
      <c r="C254" s="269" t="s">
        <v>1272</v>
      </c>
      <c r="D254" s="270"/>
      <c r="E254" s="270"/>
      <c r="F254" s="270"/>
      <c r="G254" s="270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47"/>
      <c r="Z254" s="147"/>
      <c r="AA254" s="147"/>
      <c r="AB254" s="147"/>
      <c r="AC254" s="147"/>
      <c r="AD254" s="147"/>
      <c r="AE254" s="147"/>
      <c r="AF254" s="147"/>
      <c r="AG254" s="147" t="s">
        <v>292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1">
      <c r="A255" s="168">
        <v>96</v>
      </c>
      <c r="B255" s="169" t="s">
        <v>1409</v>
      </c>
      <c r="C255" s="185" t="s">
        <v>1271</v>
      </c>
      <c r="D255" s="170" t="s">
        <v>248</v>
      </c>
      <c r="E255" s="171">
        <v>28</v>
      </c>
      <c r="F255" s="172"/>
      <c r="G255" s="173">
        <f>ROUND(E255*F255,2)</f>
        <v>0</v>
      </c>
      <c r="H255" s="172">
        <v>580</v>
      </c>
      <c r="I255" s="173">
        <f>ROUND(E255*H255,2)</f>
        <v>16240</v>
      </c>
      <c r="J255" s="172">
        <v>120</v>
      </c>
      <c r="K255" s="173">
        <f>ROUND(E255*J255,2)</f>
        <v>3360</v>
      </c>
      <c r="L255" s="173">
        <v>21</v>
      </c>
      <c r="M255" s="173">
        <f>G255*(1+L255/100)</f>
        <v>0</v>
      </c>
      <c r="N255" s="173">
        <v>0</v>
      </c>
      <c r="O255" s="173">
        <f>ROUND(E255*N255,2)</f>
        <v>0</v>
      </c>
      <c r="P255" s="173">
        <v>0</v>
      </c>
      <c r="Q255" s="173">
        <f>ROUND(E255*P255,2)</f>
        <v>0</v>
      </c>
      <c r="R255" s="173"/>
      <c r="S255" s="173" t="s">
        <v>224</v>
      </c>
      <c r="T255" s="174" t="s">
        <v>225</v>
      </c>
      <c r="U255" s="156">
        <v>0</v>
      </c>
      <c r="V255" s="156">
        <f>ROUND(E255*U255,2)</f>
        <v>0</v>
      </c>
      <c r="W255" s="156"/>
      <c r="X255" s="156" t="s">
        <v>226</v>
      </c>
      <c r="Y255" s="147"/>
      <c r="Z255" s="147"/>
      <c r="AA255" s="147"/>
      <c r="AB255" s="147"/>
      <c r="AC255" s="147"/>
      <c r="AD255" s="147"/>
      <c r="AE255" s="147"/>
      <c r="AF255" s="147"/>
      <c r="AG255" s="147" t="s">
        <v>227</v>
      </c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1">
      <c r="A256" s="154"/>
      <c r="B256" s="155"/>
      <c r="C256" s="269" t="s">
        <v>1274</v>
      </c>
      <c r="D256" s="270"/>
      <c r="E256" s="270"/>
      <c r="F256" s="270"/>
      <c r="G256" s="270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47"/>
      <c r="Z256" s="147"/>
      <c r="AA256" s="147"/>
      <c r="AB256" s="147"/>
      <c r="AC256" s="147"/>
      <c r="AD256" s="147"/>
      <c r="AE256" s="147"/>
      <c r="AF256" s="147"/>
      <c r="AG256" s="147" t="s">
        <v>292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>
      <c r="A257" s="168">
        <v>97</v>
      </c>
      <c r="B257" s="169" t="s">
        <v>1410</v>
      </c>
      <c r="C257" s="185" t="s">
        <v>1276</v>
      </c>
      <c r="D257" s="170" t="s">
        <v>248</v>
      </c>
      <c r="E257" s="171">
        <v>22</v>
      </c>
      <c r="F257" s="172"/>
      <c r="G257" s="173">
        <f>ROUND(E257*F257,2)</f>
        <v>0</v>
      </c>
      <c r="H257" s="172">
        <v>500</v>
      </c>
      <c r="I257" s="173">
        <f>ROUND(E257*H257,2)</f>
        <v>11000</v>
      </c>
      <c r="J257" s="172">
        <v>350</v>
      </c>
      <c r="K257" s="173">
        <f>ROUND(E257*J257,2)</f>
        <v>7700</v>
      </c>
      <c r="L257" s="173">
        <v>21</v>
      </c>
      <c r="M257" s="173">
        <f>G257*(1+L257/100)</f>
        <v>0</v>
      </c>
      <c r="N257" s="173">
        <v>0</v>
      </c>
      <c r="O257" s="173">
        <f>ROUND(E257*N257,2)</f>
        <v>0</v>
      </c>
      <c r="P257" s="173">
        <v>0</v>
      </c>
      <c r="Q257" s="173">
        <f>ROUND(E257*P257,2)</f>
        <v>0</v>
      </c>
      <c r="R257" s="173"/>
      <c r="S257" s="173" t="s">
        <v>224</v>
      </c>
      <c r="T257" s="174" t="s">
        <v>225</v>
      </c>
      <c r="U257" s="156">
        <v>0</v>
      </c>
      <c r="V257" s="156">
        <f>ROUND(E257*U257,2)</f>
        <v>0</v>
      </c>
      <c r="W257" s="156"/>
      <c r="X257" s="156" t="s">
        <v>226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227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outlineLevel="1">
      <c r="A258" s="154"/>
      <c r="B258" s="155"/>
      <c r="C258" s="269" t="s">
        <v>1277</v>
      </c>
      <c r="D258" s="270"/>
      <c r="E258" s="270"/>
      <c r="F258" s="270"/>
      <c r="G258" s="270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47"/>
      <c r="Z258" s="147"/>
      <c r="AA258" s="147"/>
      <c r="AB258" s="147"/>
      <c r="AC258" s="147"/>
      <c r="AD258" s="147"/>
      <c r="AE258" s="147"/>
      <c r="AF258" s="147"/>
      <c r="AG258" s="147" t="s">
        <v>292</v>
      </c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1">
      <c r="A259" s="175">
        <v>98</v>
      </c>
      <c r="B259" s="176" t="s">
        <v>1411</v>
      </c>
      <c r="C259" s="184" t="s">
        <v>1279</v>
      </c>
      <c r="D259" s="177" t="s">
        <v>1280</v>
      </c>
      <c r="E259" s="178">
        <v>120</v>
      </c>
      <c r="F259" s="179"/>
      <c r="G259" s="180">
        <f>ROUND(E259*F259,2)</f>
        <v>0</v>
      </c>
      <c r="H259" s="179">
        <v>155</v>
      </c>
      <c r="I259" s="180">
        <f>ROUND(E259*H259,2)</f>
        <v>18600</v>
      </c>
      <c r="J259" s="179">
        <v>100</v>
      </c>
      <c r="K259" s="180">
        <f>ROUND(E259*J259,2)</f>
        <v>12000</v>
      </c>
      <c r="L259" s="180">
        <v>21</v>
      </c>
      <c r="M259" s="180">
        <f>G259*(1+L259/100)</f>
        <v>0</v>
      </c>
      <c r="N259" s="180">
        <v>0</v>
      </c>
      <c r="O259" s="180">
        <f>ROUND(E259*N259,2)</f>
        <v>0</v>
      </c>
      <c r="P259" s="180">
        <v>0</v>
      </c>
      <c r="Q259" s="180">
        <f>ROUND(E259*P259,2)</f>
        <v>0</v>
      </c>
      <c r="R259" s="180"/>
      <c r="S259" s="180" t="s">
        <v>224</v>
      </c>
      <c r="T259" s="181" t="s">
        <v>225</v>
      </c>
      <c r="U259" s="156">
        <v>0</v>
      </c>
      <c r="V259" s="156">
        <f>ROUND(E259*U259,2)</f>
        <v>0</v>
      </c>
      <c r="W259" s="156"/>
      <c r="X259" s="156" t="s">
        <v>226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227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ht="14">
      <c r="A260" s="158" t="s">
        <v>219</v>
      </c>
      <c r="B260" s="159" t="s">
        <v>102</v>
      </c>
      <c r="C260" s="183" t="s">
        <v>103</v>
      </c>
      <c r="D260" s="160"/>
      <c r="E260" s="161"/>
      <c r="F260" s="162"/>
      <c r="G260" s="162">
        <f>SUMIF(AG261:AG284,"&lt;&gt;NOR",G261:G284)</f>
        <v>0</v>
      </c>
      <c r="H260" s="162"/>
      <c r="I260" s="162">
        <f>SUM(I261:I284)</f>
        <v>75624</v>
      </c>
      <c r="J260" s="162"/>
      <c r="K260" s="162">
        <f>SUM(K261:K284)</f>
        <v>27017.5</v>
      </c>
      <c r="L260" s="162"/>
      <c r="M260" s="162">
        <f>SUM(M261:M284)</f>
        <v>0</v>
      </c>
      <c r="N260" s="162"/>
      <c r="O260" s="162">
        <f>SUM(O261:O284)</f>
        <v>0</v>
      </c>
      <c r="P260" s="162"/>
      <c r="Q260" s="162">
        <f>SUM(Q261:Q284)</f>
        <v>0</v>
      </c>
      <c r="R260" s="162"/>
      <c r="S260" s="162"/>
      <c r="T260" s="163"/>
      <c r="U260" s="157"/>
      <c r="V260" s="157">
        <f>SUM(V261:V284)</f>
        <v>0</v>
      </c>
      <c r="W260" s="157"/>
      <c r="X260" s="157"/>
      <c r="AG260" t="s">
        <v>220</v>
      </c>
    </row>
    <row r="261" spans="1:60" outlineLevel="1">
      <c r="A261" s="175">
        <v>99</v>
      </c>
      <c r="B261" s="176" t="s">
        <v>1412</v>
      </c>
      <c r="C261" s="184" t="s">
        <v>1283</v>
      </c>
      <c r="D261" s="177" t="s">
        <v>391</v>
      </c>
      <c r="E261" s="178">
        <v>1</v>
      </c>
      <c r="F261" s="179"/>
      <c r="G261" s="180">
        <f>ROUND(E261*F261,2)</f>
        <v>0</v>
      </c>
      <c r="H261" s="179">
        <v>1550</v>
      </c>
      <c r="I261" s="180">
        <f>ROUND(E261*H261,2)</f>
        <v>1550</v>
      </c>
      <c r="J261" s="179">
        <v>350</v>
      </c>
      <c r="K261" s="180">
        <f>ROUND(E261*J261,2)</f>
        <v>350</v>
      </c>
      <c r="L261" s="180">
        <v>21</v>
      </c>
      <c r="M261" s="180">
        <f>G261*(1+L261/100)</f>
        <v>0</v>
      </c>
      <c r="N261" s="180">
        <v>0</v>
      </c>
      <c r="O261" s="180">
        <f>ROUND(E261*N261,2)</f>
        <v>0</v>
      </c>
      <c r="P261" s="180">
        <v>0</v>
      </c>
      <c r="Q261" s="180">
        <f>ROUND(E261*P261,2)</f>
        <v>0</v>
      </c>
      <c r="R261" s="180"/>
      <c r="S261" s="180" t="s">
        <v>224</v>
      </c>
      <c r="T261" s="181" t="s">
        <v>225</v>
      </c>
      <c r="U261" s="156">
        <v>0</v>
      </c>
      <c r="V261" s="156">
        <f>ROUND(E261*U261,2)</f>
        <v>0</v>
      </c>
      <c r="W261" s="156"/>
      <c r="X261" s="156" t="s">
        <v>226</v>
      </c>
      <c r="Y261" s="147"/>
      <c r="Z261" s="147"/>
      <c r="AA261" s="147"/>
      <c r="AB261" s="147"/>
      <c r="AC261" s="147"/>
      <c r="AD261" s="147"/>
      <c r="AE261" s="147"/>
      <c r="AF261" s="147"/>
      <c r="AG261" s="147" t="s">
        <v>227</v>
      </c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1">
      <c r="A262" s="168">
        <v>100</v>
      </c>
      <c r="B262" s="169" t="s">
        <v>1413</v>
      </c>
      <c r="C262" s="185" t="s">
        <v>1256</v>
      </c>
      <c r="D262" s="170" t="s">
        <v>391</v>
      </c>
      <c r="E262" s="171">
        <v>2</v>
      </c>
      <c r="F262" s="172"/>
      <c r="G262" s="173">
        <f>ROUND(E262*F262,2)</f>
        <v>0</v>
      </c>
      <c r="H262" s="172">
        <v>630</v>
      </c>
      <c r="I262" s="173">
        <f>ROUND(E262*H262,2)</f>
        <v>1260</v>
      </c>
      <c r="J262" s="172">
        <v>125</v>
      </c>
      <c r="K262" s="173">
        <f>ROUND(E262*J262,2)</f>
        <v>250</v>
      </c>
      <c r="L262" s="173">
        <v>21</v>
      </c>
      <c r="M262" s="173">
        <f>G262*(1+L262/100)</f>
        <v>0</v>
      </c>
      <c r="N262" s="173">
        <v>0</v>
      </c>
      <c r="O262" s="173">
        <f>ROUND(E262*N262,2)</f>
        <v>0</v>
      </c>
      <c r="P262" s="173">
        <v>0</v>
      </c>
      <c r="Q262" s="173">
        <f>ROUND(E262*P262,2)</f>
        <v>0</v>
      </c>
      <c r="R262" s="173"/>
      <c r="S262" s="173" t="s">
        <v>224</v>
      </c>
      <c r="T262" s="174" t="s">
        <v>225</v>
      </c>
      <c r="U262" s="156">
        <v>0</v>
      </c>
      <c r="V262" s="156">
        <f>ROUND(E262*U262,2)</f>
        <v>0</v>
      </c>
      <c r="W262" s="156"/>
      <c r="X262" s="156" t="s">
        <v>226</v>
      </c>
      <c r="Y262" s="147"/>
      <c r="Z262" s="147"/>
      <c r="AA262" s="147"/>
      <c r="AB262" s="147"/>
      <c r="AC262" s="147"/>
      <c r="AD262" s="147"/>
      <c r="AE262" s="147"/>
      <c r="AF262" s="147"/>
      <c r="AG262" s="147" t="s">
        <v>227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>
      <c r="A263" s="154"/>
      <c r="B263" s="155"/>
      <c r="C263" s="269" t="s">
        <v>1257</v>
      </c>
      <c r="D263" s="270"/>
      <c r="E263" s="270"/>
      <c r="F263" s="270"/>
      <c r="G263" s="270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47"/>
      <c r="Z263" s="147"/>
      <c r="AA263" s="147"/>
      <c r="AB263" s="147"/>
      <c r="AC263" s="147"/>
      <c r="AD263" s="147"/>
      <c r="AE263" s="147"/>
      <c r="AF263" s="147"/>
      <c r="AG263" s="147" t="s">
        <v>292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1">
      <c r="A264" s="168">
        <v>101</v>
      </c>
      <c r="B264" s="169" t="s">
        <v>1414</v>
      </c>
      <c r="C264" s="185" t="s">
        <v>1262</v>
      </c>
      <c r="D264" s="170" t="s">
        <v>391</v>
      </c>
      <c r="E264" s="171">
        <v>1</v>
      </c>
      <c r="F264" s="172"/>
      <c r="G264" s="173">
        <f>ROUND(E264*F264,2)</f>
        <v>0</v>
      </c>
      <c r="H264" s="172">
        <v>4220</v>
      </c>
      <c r="I264" s="173">
        <f>ROUND(E264*H264,2)</f>
        <v>4220</v>
      </c>
      <c r="J264" s="172">
        <v>800</v>
      </c>
      <c r="K264" s="173">
        <f>ROUND(E264*J264,2)</f>
        <v>800</v>
      </c>
      <c r="L264" s="173">
        <v>21</v>
      </c>
      <c r="M264" s="173">
        <f>G264*(1+L264/100)</f>
        <v>0</v>
      </c>
      <c r="N264" s="173">
        <v>0</v>
      </c>
      <c r="O264" s="173">
        <f>ROUND(E264*N264,2)</f>
        <v>0</v>
      </c>
      <c r="P264" s="173">
        <v>0</v>
      </c>
      <c r="Q264" s="173">
        <f>ROUND(E264*P264,2)</f>
        <v>0</v>
      </c>
      <c r="R264" s="173"/>
      <c r="S264" s="173" t="s">
        <v>224</v>
      </c>
      <c r="T264" s="174" t="s">
        <v>225</v>
      </c>
      <c r="U264" s="156">
        <v>0</v>
      </c>
      <c r="V264" s="156">
        <f>ROUND(E264*U264,2)</f>
        <v>0</v>
      </c>
      <c r="W264" s="156"/>
      <c r="X264" s="156" t="s">
        <v>226</v>
      </c>
      <c r="Y264" s="147"/>
      <c r="Z264" s="147"/>
      <c r="AA264" s="147"/>
      <c r="AB264" s="147"/>
      <c r="AC264" s="147"/>
      <c r="AD264" s="147"/>
      <c r="AE264" s="147"/>
      <c r="AF264" s="147"/>
      <c r="AG264" s="147" t="s">
        <v>227</v>
      </c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1">
      <c r="A265" s="154"/>
      <c r="B265" s="155"/>
      <c r="C265" s="269" t="s">
        <v>1402</v>
      </c>
      <c r="D265" s="270"/>
      <c r="E265" s="270"/>
      <c r="F265" s="270"/>
      <c r="G265" s="270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47"/>
      <c r="Z265" s="147"/>
      <c r="AA265" s="147"/>
      <c r="AB265" s="147"/>
      <c r="AC265" s="147"/>
      <c r="AD265" s="147"/>
      <c r="AE265" s="147"/>
      <c r="AF265" s="147"/>
      <c r="AG265" s="147" t="s">
        <v>292</v>
      </c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1">
      <c r="A266" s="168">
        <v>102</v>
      </c>
      <c r="B266" s="169" t="s">
        <v>1415</v>
      </c>
      <c r="C266" s="185" t="s">
        <v>1259</v>
      </c>
      <c r="D266" s="170" t="s">
        <v>391</v>
      </c>
      <c r="E266" s="171">
        <v>1</v>
      </c>
      <c r="F266" s="172"/>
      <c r="G266" s="173">
        <f>ROUND(E266*F266,2)</f>
        <v>0</v>
      </c>
      <c r="H266" s="172">
        <v>3360</v>
      </c>
      <c r="I266" s="173">
        <f>ROUND(E266*H266,2)</f>
        <v>3360</v>
      </c>
      <c r="J266" s="172">
        <v>650</v>
      </c>
      <c r="K266" s="173">
        <f>ROUND(E266*J266,2)</f>
        <v>650</v>
      </c>
      <c r="L266" s="173">
        <v>21</v>
      </c>
      <c r="M266" s="173">
        <f>G266*(1+L266/100)</f>
        <v>0</v>
      </c>
      <c r="N266" s="173">
        <v>0</v>
      </c>
      <c r="O266" s="173">
        <f>ROUND(E266*N266,2)</f>
        <v>0</v>
      </c>
      <c r="P266" s="173">
        <v>0</v>
      </c>
      <c r="Q266" s="173">
        <f>ROUND(E266*P266,2)</f>
        <v>0</v>
      </c>
      <c r="R266" s="173"/>
      <c r="S266" s="173" t="s">
        <v>224</v>
      </c>
      <c r="T266" s="174" t="s">
        <v>225</v>
      </c>
      <c r="U266" s="156">
        <v>0</v>
      </c>
      <c r="V266" s="156">
        <f>ROUND(E266*U266,2)</f>
        <v>0</v>
      </c>
      <c r="W266" s="156"/>
      <c r="X266" s="156" t="s">
        <v>226</v>
      </c>
      <c r="Y266" s="147"/>
      <c r="Z266" s="147"/>
      <c r="AA266" s="147"/>
      <c r="AB266" s="147"/>
      <c r="AC266" s="147"/>
      <c r="AD266" s="147"/>
      <c r="AE266" s="147"/>
      <c r="AF266" s="147"/>
      <c r="AG266" s="147" t="s">
        <v>227</v>
      </c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1">
      <c r="A267" s="154"/>
      <c r="B267" s="155"/>
      <c r="C267" s="269" t="s">
        <v>1416</v>
      </c>
      <c r="D267" s="270"/>
      <c r="E267" s="270"/>
      <c r="F267" s="270"/>
      <c r="G267" s="270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47"/>
      <c r="Z267" s="147"/>
      <c r="AA267" s="147"/>
      <c r="AB267" s="147"/>
      <c r="AC267" s="147"/>
      <c r="AD267" s="147"/>
      <c r="AE267" s="147"/>
      <c r="AF267" s="147"/>
      <c r="AG267" s="147" t="s">
        <v>292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1">
      <c r="A268" s="168">
        <v>103</v>
      </c>
      <c r="B268" s="169" t="s">
        <v>1417</v>
      </c>
      <c r="C268" s="185" t="s">
        <v>1265</v>
      </c>
      <c r="D268" s="170" t="s">
        <v>391</v>
      </c>
      <c r="E268" s="171">
        <v>4</v>
      </c>
      <c r="F268" s="172"/>
      <c r="G268" s="173">
        <f>ROUND(E268*F268,2)</f>
        <v>0</v>
      </c>
      <c r="H268" s="172">
        <v>842</v>
      </c>
      <c r="I268" s="173">
        <f>ROUND(E268*H268,2)</f>
        <v>3368</v>
      </c>
      <c r="J268" s="172">
        <v>210</v>
      </c>
      <c r="K268" s="173">
        <f>ROUND(E268*J268,2)</f>
        <v>840</v>
      </c>
      <c r="L268" s="173">
        <v>21</v>
      </c>
      <c r="M268" s="173">
        <f>G268*(1+L268/100)</f>
        <v>0</v>
      </c>
      <c r="N268" s="173">
        <v>0</v>
      </c>
      <c r="O268" s="173">
        <f>ROUND(E268*N268,2)</f>
        <v>0</v>
      </c>
      <c r="P268" s="173">
        <v>0</v>
      </c>
      <c r="Q268" s="173">
        <f>ROUND(E268*P268,2)</f>
        <v>0</v>
      </c>
      <c r="R268" s="173"/>
      <c r="S268" s="173" t="s">
        <v>224</v>
      </c>
      <c r="T268" s="174" t="s">
        <v>225</v>
      </c>
      <c r="U268" s="156">
        <v>0</v>
      </c>
      <c r="V268" s="156">
        <f>ROUND(E268*U268,2)</f>
        <v>0</v>
      </c>
      <c r="W268" s="156"/>
      <c r="X268" s="156" t="s">
        <v>226</v>
      </c>
      <c r="Y268" s="147"/>
      <c r="Z268" s="147"/>
      <c r="AA268" s="147"/>
      <c r="AB268" s="147"/>
      <c r="AC268" s="147"/>
      <c r="AD268" s="147"/>
      <c r="AE268" s="147"/>
      <c r="AF268" s="147"/>
      <c r="AG268" s="147" t="s">
        <v>227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1">
      <c r="A269" s="154"/>
      <c r="B269" s="155"/>
      <c r="C269" s="269" t="s">
        <v>1418</v>
      </c>
      <c r="D269" s="270"/>
      <c r="E269" s="270"/>
      <c r="F269" s="270"/>
      <c r="G269" s="270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47"/>
      <c r="Z269" s="147"/>
      <c r="AA269" s="147"/>
      <c r="AB269" s="147"/>
      <c r="AC269" s="147"/>
      <c r="AD269" s="147"/>
      <c r="AE269" s="147"/>
      <c r="AF269" s="147"/>
      <c r="AG269" s="147" t="s">
        <v>292</v>
      </c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>
      <c r="A270" s="168">
        <v>104</v>
      </c>
      <c r="B270" s="169" t="s">
        <v>1419</v>
      </c>
      <c r="C270" s="185" t="s">
        <v>1293</v>
      </c>
      <c r="D270" s="170" t="s">
        <v>391</v>
      </c>
      <c r="E270" s="171">
        <v>8</v>
      </c>
      <c r="F270" s="172"/>
      <c r="G270" s="173">
        <f>ROUND(E270*F270,2)</f>
        <v>0</v>
      </c>
      <c r="H270" s="172">
        <v>412</v>
      </c>
      <c r="I270" s="173">
        <f>ROUND(E270*H270,2)</f>
        <v>3296</v>
      </c>
      <c r="J270" s="172">
        <v>100</v>
      </c>
      <c r="K270" s="173">
        <f>ROUND(E270*J270,2)</f>
        <v>800</v>
      </c>
      <c r="L270" s="173">
        <v>21</v>
      </c>
      <c r="M270" s="173">
        <f>G270*(1+L270/100)</f>
        <v>0</v>
      </c>
      <c r="N270" s="173">
        <v>0</v>
      </c>
      <c r="O270" s="173">
        <f>ROUND(E270*N270,2)</f>
        <v>0</v>
      </c>
      <c r="P270" s="173">
        <v>0</v>
      </c>
      <c r="Q270" s="173">
        <f>ROUND(E270*P270,2)</f>
        <v>0</v>
      </c>
      <c r="R270" s="173"/>
      <c r="S270" s="173" t="s">
        <v>224</v>
      </c>
      <c r="T270" s="174" t="s">
        <v>225</v>
      </c>
      <c r="U270" s="156">
        <v>0</v>
      </c>
      <c r="V270" s="156">
        <f>ROUND(E270*U270,2)</f>
        <v>0</v>
      </c>
      <c r="W270" s="156"/>
      <c r="X270" s="156" t="s">
        <v>226</v>
      </c>
      <c r="Y270" s="147"/>
      <c r="Z270" s="147"/>
      <c r="AA270" s="147"/>
      <c r="AB270" s="147"/>
      <c r="AC270" s="147"/>
      <c r="AD270" s="147"/>
      <c r="AE270" s="147"/>
      <c r="AF270" s="147"/>
      <c r="AG270" s="147" t="s">
        <v>227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1">
      <c r="A271" s="154"/>
      <c r="B271" s="155"/>
      <c r="C271" s="269" t="s">
        <v>1294</v>
      </c>
      <c r="D271" s="270"/>
      <c r="E271" s="270"/>
      <c r="F271" s="270"/>
      <c r="G271" s="270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47"/>
      <c r="Z271" s="147"/>
      <c r="AA271" s="147"/>
      <c r="AB271" s="147"/>
      <c r="AC271" s="147"/>
      <c r="AD271" s="147"/>
      <c r="AE271" s="147"/>
      <c r="AF271" s="147"/>
      <c r="AG271" s="147" t="s">
        <v>292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1">
      <c r="A272" s="168">
        <v>105</v>
      </c>
      <c r="B272" s="169" t="s">
        <v>1420</v>
      </c>
      <c r="C272" s="185" t="s">
        <v>1300</v>
      </c>
      <c r="D272" s="170" t="s">
        <v>1301</v>
      </c>
      <c r="E272" s="171">
        <v>15</v>
      </c>
      <c r="F272" s="172"/>
      <c r="G272" s="173">
        <f>ROUND(E272*F272,2)</f>
        <v>0</v>
      </c>
      <c r="H272" s="172">
        <v>295</v>
      </c>
      <c r="I272" s="173">
        <f>ROUND(E272*H272,2)</f>
        <v>4425</v>
      </c>
      <c r="J272" s="172">
        <v>90</v>
      </c>
      <c r="K272" s="173">
        <f>ROUND(E272*J272,2)</f>
        <v>1350</v>
      </c>
      <c r="L272" s="173">
        <v>21</v>
      </c>
      <c r="M272" s="173">
        <f>G272*(1+L272/100)</f>
        <v>0</v>
      </c>
      <c r="N272" s="173">
        <v>0</v>
      </c>
      <c r="O272" s="173">
        <f>ROUND(E272*N272,2)</f>
        <v>0</v>
      </c>
      <c r="P272" s="173">
        <v>0</v>
      </c>
      <c r="Q272" s="173">
        <f>ROUND(E272*P272,2)</f>
        <v>0</v>
      </c>
      <c r="R272" s="173"/>
      <c r="S272" s="173" t="s">
        <v>224</v>
      </c>
      <c r="T272" s="174" t="s">
        <v>225</v>
      </c>
      <c r="U272" s="156">
        <v>0</v>
      </c>
      <c r="V272" s="156">
        <f>ROUND(E272*U272,2)</f>
        <v>0</v>
      </c>
      <c r="W272" s="156"/>
      <c r="X272" s="156" t="s">
        <v>226</v>
      </c>
      <c r="Y272" s="147"/>
      <c r="Z272" s="147"/>
      <c r="AA272" s="147"/>
      <c r="AB272" s="147"/>
      <c r="AC272" s="147"/>
      <c r="AD272" s="147"/>
      <c r="AE272" s="147"/>
      <c r="AF272" s="147"/>
      <c r="AG272" s="147" t="s">
        <v>227</v>
      </c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1">
      <c r="A273" s="154"/>
      <c r="B273" s="155"/>
      <c r="C273" s="269" t="s">
        <v>1294</v>
      </c>
      <c r="D273" s="270"/>
      <c r="E273" s="270"/>
      <c r="F273" s="270"/>
      <c r="G273" s="270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47"/>
      <c r="Z273" s="147"/>
      <c r="AA273" s="147"/>
      <c r="AB273" s="147"/>
      <c r="AC273" s="147"/>
      <c r="AD273" s="147"/>
      <c r="AE273" s="147"/>
      <c r="AF273" s="147"/>
      <c r="AG273" s="147" t="s">
        <v>292</v>
      </c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>
      <c r="A274" s="168">
        <v>106</v>
      </c>
      <c r="B274" s="169" t="s">
        <v>1421</v>
      </c>
      <c r="C274" s="185" t="s">
        <v>1271</v>
      </c>
      <c r="D274" s="170" t="s">
        <v>248</v>
      </c>
      <c r="E274" s="171">
        <v>30</v>
      </c>
      <c r="F274" s="172"/>
      <c r="G274" s="173">
        <f>ROUND(E274*F274,2)</f>
        <v>0</v>
      </c>
      <c r="H274" s="172">
        <v>480</v>
      </c>
      <c r="I274" s="173">
        <f>ROUND(E274*H274,2)</f>
        <v>14400</v>
      </c>
      <c r="J274" s="172">
        <v>120</v>
      </c>
      <c r="K274" s="173">
        <f>ROUND(E274*J274,2)</f>
        <v>3600</v>
      </c>
      <c r="L274" s="173">
        <v>21</v>
      </c>
      <c r="M274" s="173">
        <f>G274*(1+L274/100)</f>
        <v>0</v>
      </c>
      <c r="N274" s="173">
        <v>0</v>
      </c>
      <c r="O274" s="173">
        <f>ROUND(E274*N274,2)</f>
        <v>0</v>
      </c>
      <c r="P274" s="173">
        <v>0</v>
      </c>
      <c r="Q274" s="173">
        <f>ROUND(E274*P274,2)</f>
        <v>0</v>
      </c>
      <c r="R274" s="173"/>
      <c r="S274" s="173" t="s">
        <v>224</v>
      </c>
      <c r="T274" s="174" t="s">
        <v>225</v>
      </c>
      <c r="U274" s="156">
        <v>0</v>
      </c>
      <c r="V274" s="156">
        <f>ROUND(E274*U274,2)</f>
        <v>0</v>
      </c>
      <c r="W274" s="156"/>
      <c r="X274" s="156" t="s">
        <v>226</v>
      </c>
      <c r="Y274" s="147"/>
      <c r="Z274" s="147"/>
      <c r="AA274" s="147"/>
      <c r="AB274" s="147"/>
      <c r="AC274" s="147"/>
      <c r="AD274" s="147"/>
      <c r="AE274" s="147"/>
      <c r="AF274" s="147"/>
      <c r="AG274" s="147" t="s">
        <v>227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1">
      <c r="A275" s="154"/>
      <c r="B275" s="155"/>
      <c r="C275" s="269" t="s">
        <v>1272</v>
      </c>
      <c r="D275" s="270"/>
      <c r="E275" s="270"/>
      <c r="F275" s="270"/>
      <c r="G275" s="270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47"/>
      <c r="Z275" s="147"/>
      <c r="AA275" s="147"/>
      <c r="AB275" s="147"/>
      <c r="AC275" s="147"/>
      <c r="AD275" s="147"/>
      <c r="AE275" s="147"/>
      <c r="AF275" s="147"/>
      <c r="AG275" s="147" t="s">
        <v>292</v>
      </c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outlineLevel="1">
      <c r="A276" s="168">
        <v>107</v>
      </c>
      <c r="B276" s="169" t="s">
        <v>1422</v>
      </c>
      <c r="C276" s="185" t="s">
        <v>1271</v>
      </c>
      <c r="D276" s="170" t="s">
        <v>248</v>
      </c>
      <c r="E276" s="171">
        <v>24</v>
      </c>
      <c r="F276" s="172"/>
      <c r="G276" s="173">
        <f>ROUND(E276*F276,2)</f>
        <v>0</v>
      </c>
      <c r="H276" s="172">
        <v>580</v>
      </c>
      <c r="I276" s="173">
        <f>ROUND(E276*H276,2)</f>
        <v>13920</v>
      </c>
      <c r="J276" s="172">
        <v>120</v>
      </c>
      <c r="K276" s="173">
        <f>ROUND(E276*J276,2)</f>
        <v>2880</v>
      </c>
      <c r="L276" s="173">
        <v>21</v>
      </c>
      <c r="M276" s="173">
        <f>G276*(1+L276/100)</f>
        <v>0</v>
      </c>
      <c r="N276" s="173">
        <v>0</v>
      </c>
      <c r="O276" s="173">
        <f>ROUND(E276*N276,2)</f>
        <v>0</v>
      </c>
      <c r="P276" s="173">
        <v>0</v>
      </c>
      <c r="Q276" s="173">
        <f>ROUND(E276*P276,2)</f>
        <v>0</v>
      </c>
      <c r="R276" s="173"/>
      <c r="S276" s="173" t="s">
        <v>224</v>
      </c>
      <c r="T276" s="174" t="s">
        <v>225</v>
      </c>
      <c r="U276" s="156">
        <v>0</v>
      </c>
      <c r="V276" s="156">
        <f>ROUND(E276*U276,2)</f>
        <v>0</v>
      </c>
      <c r="W276" s="156"/>
      <c r="X276" s="156" t="s">
        <v>226</v>
      </c>
      <c r="Y276" s="147"/>
      <c r="Z276" s="147"/>
      <c r="AA276" s="147"/>
      <c r="AB276" s="147"/>
      <c r="AC276" s="147"/>
      <c r="AD276" s="147"/>
      <c r="AE276" s="147"/>
      <c r="AF276" s="147"/>
      <c r="AG276" s="147" t="s">
        <v>227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1">
      <c r="A277" s="154"/>
      <c r="B277" s="155"/>
      <c r="C277" s="269" t="s">
        <v>1274</v>
      </c>
      <c r="D277" s="270"/>
      <c r="E277" s="270"/>
      <c r="F277" s="270"/>
      <c r="G277" s="270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47"/>
      <c r="Z277" s="147"/>
      <c r="AA277" s="147"/>
      <c r="AB277" s="147"/>
      <c r="AC277" s="147"/>
      <c r="AD277" s="147"/>
      <c r="AE277" s="147"/>
      <c r="AF277" s="147"/>
      <c r="AG277" s="147" t="s">
        <v>292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1">
      <c r="A278" s="168">
        <v>108</v>
      </c>
      <c r="B278" s="169" t="s">
        <v>1423</v>
      </c>
      <c r="C278" s="185" t="s">
        <v>1309</v>
      </c>
      <c r="D278" s="170" t="s">
        <v>248</v>
      </c>
      <c r="E278" s="171">
        <v>1.5</v>
      </c>
      <c r="F278" s="172"/>
      <c r="G278" s="173">
        <f>ROUND(E278*F278,2)</f>
        <v>0</v>
      </c>
      <c r="H278" s="172">
        <v>1250</v>
      </c>
      <c r="I278" s="173">
        <f>ROUND(E278*H278,2)</f>
        <v>1875</v>
      </c>
      <c r="J278" s="172">
        <v>325</v>
      </c>
      <c r="K278" s="173">
        <f>ROUND(E278*J278,2)</f>
        <v>487.5</v>
      </c>
      <c r="L278" s="173">
        <v>21</v>
      </c>
      <c r="M278" s="173">
        <f>G278*(1+L278/100)</f>
        <v>0</v>
      </c>
      <c r="N278" s="173">
        <v>0</v>
      </c>
      <c r="O278" s="173">
        <f>ROUND(E278*N278,2)</f>
        <v>0</v>
      </c>
      <c r="P278" s="173">
        <v>0</v>
      </c>
      <c r="Q278" s="173">
        <f>ROUND(E278*P278,2)</f>
        <v>0</v>
      </c>
      <c r="R278" s="173"/>
      <c r="S278" s="173" t="s">
        <v>224</v>
      </c>
      <c r="T278" s="174" t="s">
        <v>225</v>
      </c>
      <c r="U278" s="156">
        <v>0</v>
      </c>
      <c r="V278" s="156">
        <f>ROUND(E278*U278,2)</f>
        <v>0</v>
      </c>
      <c r="W278" s="156"/>
      <c r="X278" s="156" t="s">
        <v>226</v>
      </c>
      <c r="Y278" s="147"/>
      <c r="Z278" s="147"/>
      <c r="AA278" s="147"/>
      <c r="AB278" s="147"/>
      <c r="AC278" s="147"/>
      <c r="AD278" s="147"/>
      <c r="AE278" s="147"/>
      <c r="AF278" s="147"/>
      <c r="AG278" s="147" t="s">
        <v>227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1">
      <c r="A279" s="154"/>
      <c r="B279" s="155"/>
      <c r="C279" s="269" t="s">
        <v>1272</v>
      </c>
      <c r="D279" s="270"/>
      <c r="E279" s="270"/>
      <c r="F279" s="270"/>
      <c r="G279" s="270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47"/>
      <c r="Z279" s="147"/>
      <c r="AA279" s="147"/>
      <c r="AB279" s="147"/>
      <c r="AC279" s="147"/>
      <c r="AD279" s="147"/>
      <c r="AE279" s="147"/>
      <c r="AF279" s="147"/>
      <c r="AG279" s="147" t="s">
        <v>292</v>
      </c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outlineLevel="1">
      <c r="A280" s="168">
        <v>109</v>
      </c>
      <c r="B280" s="169" t="s">
        <v>1424</v>
      </c>
      <c r="C280" s="185" t="s">
        <v>1311</v>
      </c>
      <c r="D280" s="170" t="s">
        <v>248</v>
      </c>
      <c r="E280" s="171">
        <v>1.5</v>
      </c>
      <c r="F280" s="172"/>
      <c r="G280" s="173">
        <f>ROUND(E280*F280,2)</f>
        <v>0</v>
      </c>
      <c r="H280" s="172">
        <v>1550</v>
      </c>
      <c r="I280" s="173">
        <f>ROUND(E280*H280,2)</f>
        <v>2325</v>
      </c>
      <c r="J280" s="172">
        <v>340</v>
      </c>
      <c r="K280" s="173">
        <f>ROUND(E280*J280,2)</f>
        <v>510</v>
      </c>
      <c r="L280" s="173">
        <v>21</v>
      </c>
      <c r="M280" s="173">
        <f>G280*(1+L280/100)</f>
        <v>0</v>
      </c>
      <c r="N280" s="173">
        <v>0</v>
      </c>
      <c r="O280" s="173">
        <f>ROUND(E280*N280,2)</f>
        <v>0</v>
      </c>
      <c r="P280" s="173">
        <v>0</v>
      </c>
      <c r="Q280" s="173">
        <f>ROUND(E280*P280,2)</f>
        <v>0</v>
      </c>
      <c r="R280" s="173"/>
      <c r="S280" s="173" t="s">
        <v>224</v>
      </c>
      <c r="T280" s="174" t="s">
        <v>225</v>
      </c>
      <c r="U280" s="156">
        <v>0</v>
      </c>
      <c r="V280" s="156">
        <f>ROUND(E280*U280,2)</f>
        <v>0</v>
      </c>
      <c r="W280" s="156"/>
      <c r="X280" s="156" t="s">
        <v>226</v>
      </c>
      <c r="Y280" s="147"/>
      <c r="Z280" s="147"/>
      <c r="AA280" s="147"/>
      <c r="AB280" s="147"/>
      <c r="AC280" s="147"/>
      <c r="AD280" s="147"/>
      <c r="AE280" s="147"/>
      <c r="AF280" s="147"/>
      <c r="AG280" s="147" t="s">
        <v>227</v>
      </c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outlineLevel="1">
      <c r="A281" s="154"/>
      <c r="B281" s="155"/>
      <c r="C281" s="269" t="s">
        <v>1274</v>
      </c>
      <c r="D281" s="270"/>
      <c r="E281" s="270"/>
      <c r="F281" s="270"/>
      <c r="G281" s="270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47"/>
      <c r="Z281" s="147"/>
      <c r="AA281" s="147"/>
      <c r="AB281" s="147"/>
      <c r="AC281" s="147"/>
      <c r="AD281" s="147"/>
      <c r="AE281" s="147"/>
      <c r="AF281" s="147"/>
      <c r="AG281" s="147" t="s">
        <v>292</v>
      </c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outlineLevel="1">
      <c r="A282" s="168">
        <v>110</v>
      </c>
      <c r="B282" s="169" t="s">
        <v>1425</v>
      </c>
      <c r="C282" s="185" t="s">
        <v>1276</v>
      </c>
      <c r="D282" s="170" t="s">
        <v>248</v>
      </c>
      <c r="E282" s="171">
        <v>20</v>
      </c>
      <c r="F282" s="172"/>
      <c r="G282" s="173">
        <f>ROUND(E282*F282,2)</f>
        <v>0</v>
      </c>
      <c r="H282" s="172">
        <v>500</v>
      </c>
      <c r="I282" s="173">
        <f>ROUND(E282*H282,2)</f>
        <v>10000</v>
      </c>
      <c r="J282" s="172">
        <v>350</v>
      </c>
      <c r="K282" s="173">
        <f>ROUND(E282*J282,2)</f>
        <v>7000</v>
      </c>
      <c r="L282" s="173">
        <v>21</v>
      </c>
      <c r="M282" s="173">
        <f>G282*(1+L282/100)</f>
        <v>0</v>
      </c>
      <c r="N282" s="173">
        <v>0</v>
      </c>
      <c r="O282" s="173">
        <f>ROUND(E282*N282,2)</f>
        <v>0</v>
      </c>
      <c r="P282" s="173">
        <v>0</v>
      </c>
      <c r="Q282" s="173">
        <f>ROUND(E282*P282,2)</f>
        <v>0</v>
      </c>
      <c r="R282" s="173"/>
      <c r="S282" s="173" t="s">
        <v>224</v>
      </c>
      <c r="T282" s="174" t="s">
        <v>225</v>
      </c>
      <c r="U282" s="156">
        <v>0</v>
      </c>
      <c r="V282" s="156">
        <f>ROUND(E282*U282,2)</f>
        <v>0</v>
      </c>
      <c r="W282" s="156"/>
      <c r="X282" s="156" t="s">
        <v>226</v>
      </c>
      <c r="Y282" s="147"/>
      <c r="Z282" s="147"/>
      <c r="AA282" s="147"/>
      <c r="AB282" s="147"/>
      <c r="AC282" s="147"/>
      <c r="AD282" s="147"/>
      <c r="AE282" s="147"/>
      <c r="AF282" s="147"/>
      <c r="AG282" s="147" t="s">
        <v>227</v>
      </c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</row>
    <row r="283" spans="1:60" outlineLevel="1">
      <c r="A283" s="154"/>
      <c r="B283" s="155"/>
      <c r="C283" s="269" t="s">
        <v>1277</v>
      </c>
      <c r="D283" s="270"/>
      <c r="E283" s="270"/>
      <c r="F283" s="270"/>
      <c r="G283" s="270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47"/>
      <c r="Z283" s="147"/>
      <c r="AA283" s="147"/>
      <c r="AB283" s="147"/>
      <c r="AC283" s="147"/>
      <c r="AD283" s="147"/>
      <c r="AE283" s="147"/>
      <c r="AF283" s="147"/>
      <c r="AG283" s="147" t="s">
        <v>292</v>
      </c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1">
      <c r="A284" s="175">
        <v>111</v>
      </c>
      <c r="B284" s="176" t="s">
        <v>1426</v>
      </c>
      <c r="C284" s="184" t="s">
        <v>1279</v>
      </c>
      <c r="D284" s="177" t="s">
        <v>1280</v>
      </c>
      <c r="E284" s="178">
        <v>75</v>
      </c>
      <c r="F284" s="179"/>
      <c r="G284" s="180">
        <f>ROUND(E284*F284,2)</f>
        <v>0</v>
      </c>
      <c r="H284" s="179">
        <v>155</v>
      </c>
      <c r="I284" s="180">
        <f>ROUND(E284*H284,2)</f>
        <v>11625</v>
      </c>
      <c r="J284" s="179">
        <v>100</v>
      </c>
      <c r="K284" s="180">
        <f>ROUND(E284*J284,2)</f>
        <v>7500</v>
      </c>
      <c r="L284" s="180">
        <v>21</v>
      </c>
      <c r="M284" s="180">
        <f>G284*(1+L284/100)</f>
        <v>0</v>
      </c>
      <c r="N284" s="180">
        <v>0</v>
      </c>
      <c r="O284" s="180">
        <f>ROUND(E284*N284,2)</f>
        <v>0</v>
      </c>
      <c r="P284" s="180">
        <v>0</v>
      </c>
      <c r="Q284" s="180">
        <f>ROUND(E284*P284,2)</f>
        <v>0</v>
      </c>
      <c r="R284" s="180"/>
      <c r="S284" s="180" t="s">
        <v>224</v>
      </c>
      <c r="T284" s="181" t="s">
        <v>225</v>
      </c>
      <c r="U284" s="156">
        <v>0</v>
      </c>
      <c r="V284" s="156">
        <f>ROUND(E284*U284,2)</f>
        <v>0</v>
      </c>
      <c r="W284" s="156"/>
      <c r="X284" s="156" t="s">
        <v>226</v>
      </c>
      <c r="Y284" s="147"/>
      <c r="Z284" s="147"/>
      <c r="AA284" s="147"/>
      <c r="AB284" s="147"/>
      <c r="AC284" s="147"/>
      <c r="AD284" s="147"/>
      <c r="AE284" s="147"/>
      <c r="AF284" s="147"/>
      <c r="AG284" s="147" t="s">
        <v>227</v>
      </c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ht="14">
      <c r="A285" s="158" t="s">
        <v>219</v>
      </c>
      <c r="B285" s="159" t="s">
        <v>104</v>
      </c>
      <c r="C285" s="183" t="s">
        <v>106</v>
      </c>
      <c r="D285" s="160"/>
      <c r="E285" s="161"/>
      <c r="F285" s="162"/>
      <c r="G285" s="162">
        <f>SUMIF(AG286:AG318,"&lt;&gt;NOR",G286:G318)</f>
        <v>0</v>
      </c>
      <c r="H285" s="162"/>
      <c r="I285" s="162">
        <f>SUM(I286:I318)</f>
        <v>296068</v>
      </c>
      <c r="J285" s="162"/>
      <c r="K285" s="162">
        <f>SUM(K286:K318)</f>
        <v>60340</v>
      </c>
      <c r="L285" s="162"/>
      <c r="M285" s="162">
        <f>SUM(M286:M318)</f>
        <v>0</v>
      </c>
      <c r="N285" s="162"/>
      <c r="O285" s="162">
        <f>SUM(O286:O318)</f>
        <v>0</v>
      </c>
      <c r="P285" s="162"/>
      <c r="Q285" s="162">
        <f>SUM(Q286:Q318)</f>
        <v>0</v>
      </c>
      <c r="R285" s="162"/>
      <c r="S285" s="162"/>
      <c r="T285" s="163"/>
      <c r="U285" s="157"/>
      <c r="V285" s="157">
        <f>SUM(V286:V318)</f>
        <v>0</v>
      </c>
      <c r="W285" s="157"/>
      <c r="X285" s="157"/>
      <c r="AG285" t="s">
        <v>220</v>
      </c>
    </row>
    <row r="286" spans="1:60" outlineLevel="1">
      <c r="A286" s="168">
        <v>112</v>
      </c>
      <c r="B286" s="169" t="s">
        <v>1427</v>
      </c>
      <c r="C286" s="185" t="s">
        <v>1236</v>
      </c>
      <c r="D286" s="170" t="s">
        <v>391</v>
      </c>
      <c r="E286" s="171">
        <v>1</v>
      </c>
      <c r="F286" s="172"/>
      <c r="G286" s="173">
        <f>ROUND(E286*F286,2)</f>
        <v>0</v>
      </c>
      <c r="H286" s="172">
        <v>243073</v>
      </c>
      <c r="I286" s="173">
        <f>ROUND(E286*H286,2)</f>
        <v>243073</v>
      </c>
      <c r="J286" s="172">
        <v>37500</v>
      </c>
      <c r="K286" s="173">
        <f>ROUND(E286*J286,2)</f>
        <v>37500</v>
      </c>
      <c r="L286" s="173">
        <v>21</v>
      </c>
      <c r="M286" s="173">
        <f>G286*(1+L286/100)</f>
        <v>0</v>
      </c>
      <c r="N286" s="173">
        <v>0</v>
      </c>
      <c r="O286" s="173">
        <f>ROUND(E286*N286,2)</f>
        <v>0</v>
      </c>
      <c r="P286" s="173">
        <v>0</v>
      </c>
      <c r="Q286" s="173">
        <f>ROUND(E286*P286,2)</f>
        <v>0</v>
      </c>
      <c r="R286" s="173"/>
      <c r="S286" s="173" t="s">
        <v>224</v>
      </c>
      <c r="T286" s="174" t="s">
        <v>225</v>
      </c>
      <c r="U286" s="156">
        <v>0</v>
      </c>
      <c r="V286" s="156">
        <f>ROUND(E286*U286,2)</f>
        <v>0</v>
      </c>
      <c r="W286" s="156"/>
      <c r="X286" s="156" t="s">
        <v>226</v>
      </c>
      <c r="Y286" s="147"/>
      <c r="Z286" s="147"/>
      <c r="AA286" s="147"/>
      <c r="AB286" s="147"/>
      <c r="AC286" s="147"/>
      <c r="AD286" s="147"/>
      <c r="AE286" s="147"/>
      <c r="AF286" s="147"/>
      <c r="AG286" s="147" t="s">
        <v>227</v>
      </c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1">
      <c r="A287" s="154"/>
      <c r="B287" s="155"/>
      <c r="C287" s="269" t="s">
        <v>1319</v>
      </c>
      <c r="D287" s="270"/>
      <c r="E287" s="270"/>
      <c r="F287" s="270"/>
      <c r="G287" s="270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47"/>
      <c r="Z287" s="147"/>
      <c r="AA287" s="147"/>
      <c r="AB287" s="147"/>
      <c r="AC287" s="147"/>
      <c r="AD287" s="147"/>
      <c r="AE287" s="147"/>
      <c r="AF287" s="147"/>
      <c r="AG287" s="147" t="s">
        <v>292</v>
      </c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1">
      <c r="A288" s="154"/>
      <c r="B288" s="155"/>
      <c r="C288" s="271" t="s">
        <v>1320</v>
      </c>
      <c r="D288" s="272"/>
      <c r="E288" s="272"/>
      <c r="F288" s="272"/>
      <c r="G288" s="272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47"/>
      <c r="Z288" s="147"/>
      <c r="AA288" s="147"/>
      <c r="AB288" s="147"/>
      <c r="AC288" s="147"/>
      <c r="AD288" s="147"/>
      <c r="AE288" s="147"/>
      <c r="AF288" s="147"/>
      <c r="AG288" s="147" t="s">
        <v>292</v>
      </c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outlineLevel="1">
      <c r="A289" s="154"/>
      <c r="B289" s="155"/>
      <c r="C289" s="271" t="s">
        <v>1321</v>
      </c>
      <c r="D289" s="272"/>
      <c r="E289" s="272"/>
      <c r="F289" s="272"/>
      <c r="G289" s="272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47"/>
      <c r="Z289" s="147"/>
      <c r="AA289" s="147"/>
      <c r="AB289" s="147"/>
      <c r="AC289" s="147"/>
      <c r="AD289" s="147"/>
      <c r="AE289" s="147"/>
      <c r="AF289" s="147"/>
      <c r="AG289" s="147" t="s">
        <v>292</v>
      </c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</row>
    <row r="290" spans="1:60" outlineLevel="1">
      <c r="A290" s="154"/>
      <c r="B290" s="155"/>
      <c r="C290" s="271" t="s">
        <v>1322</v>
      </c>
      <c r="D290" s="272"/>
      <c r="E290" s="272"/>
      <c r="F290" s="272"/>
      <c r="G290" s="272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47"/>
      <c r="Z290" s="147"/>
      <c r="AA290" s="147"/>
      <c r="AB290" s="147"/>
      <c r="AC290" s="147"/>
      <c r="AD290" s="147"/>
      <c r="AE290" s="147"/>
      <c r="AF290" s="147"/>
      <c r="AG290" s="147" t="s">
        <v>292</v>
      </c>
      <c r="AH290" s="147"/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1">
      <c r="A291" s="154"/>
      <c r="B291" s="155"/>
      <c r="C291" s="271" t="s">
        <v>1323</v>
      </c>
      <c r="D291" s="272"/>
      <c r="E291" s="272"/>
      <c r="F291" s="272"/>
      <c r="G291" s="272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47"/>
      <c r="Z291" s="147"/>
      <c r="AA291" s="147"/>
      <c r="AB291" s="147"/>
      <c r="AC291" s="147"/>
      <c r="AD291" s="147"/>
      <c r="AE291" s="147"/>
      <c r="AF291" s="147"/>
      <c r="AG291" s="147" t="s">
        <v>292</v>
      </c>
      <c r="AH291" s="147"/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outlineLevel="1">
      <c r="A292" s="154"/>
      <c r="B292" s="155"/>
      <c r="C292" s="271" t="s">
        <v>1324</v>
      </c>
      <c r="D292" s="272"/>
      <c r="E292" s="272"/>
      <c r="F292" s="272"/>
      <c r="G292" s="272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47"/>
      <c r="Z292" s="147"/>
      <c r="AA292" s="147"/>
      <c r="AB292" s="147"/>
      <c r="AC292" s="147"/>
      <c r="AD292" s="147"/>
      <c r="AE292" s="147"/>
      <c r="AF292" s="147"/>
      <c r="AG292" s="147" t="s">
        <v>292</v>
      </c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1">
      <c r="A293" s="154"/>
      <c r="B293" s="155"/>
      <c r="C293" s="271" t="s">
        <v>1325</v>
      </c>
      <c r="D293" s="272"/>
      <c r="E293" s="272"/>
      <c r="F293" s="272"/>
      <c r="G293" s="272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47"/>
      <c r="Z293" s="147"/>
      <c r="AA293" s="147"/>
      <c r="AB293" s="147"/>
      <c r="AC293" s="147"/>
      <c r="AD293" s="147"/>
      <c r="AE293" s="147"/>
      <c r="AF293" s="147"/>
      <c r="AG293" s="147" t="s">
        <v>292</v>
      </c>
      <c r="AH293" s="147"/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outlineLevel="1">
      <c r="A294" s="154"/>
      <c r="B294" s="155"/>
      <c r="C294" s="271" t="s">
        <v>1326</v>
      </c>
      <c r="D294" s="272"/>
      <c r="E294" s="272"/>
      <c r="F294" s="272"/>
      <c r="G294" s="272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47"/>
      <c r="Z294" s="147"/>
      <c r="AA294" s="147"/>
      <c r="AB294" s="147"/>
      <c r="AC294" s="147"/>
      <c r="AD294" s="147"/>
      <c r="AE294" s="147"/>
      <c r="AF294" s="147"/>
      <c r="AG294" s="147" t="s">
        <v>292</v>
      </c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1">
      <c r="A295" s="154"/>
      <c r="B295" s="155"/>
      <c r="C295" s="271" t="s">
        <v>1327</v>
      </c>
      <c r="D295" s="272"/>
      <c r="E295" s="272"/>
      <c r="F295" s="272"/>
      <c r="G295" s="272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47"/>
      <c r="Z295" s="147"/>
      <c r="AA295" s="147"/>
      <c r="AB295" s="147"/>
      <c r="AC295" s="147"/>
      <c r="AD295" s="147"/>
      <c r="AE295" s="147"/>
      <c r="AF295" s="147"/>
      <c r="AG295" s="147" t="s">
        <v>292</v>
      </c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outlineLevel="1">
      <c r="A296" s="154"/>
      <c r="B296" s="155"/>
      <c r="C296" s="271" t="s">
        <v>1328</v>
      </c>
      <c r="D296" s="272"/>
      <c r="E296" s="272"/>
      <c r="F296" s="272"/>
      <c r="G296" s="272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47"/>
      <c r="Z296" s="147"/>
      <c r="AA296" s="147"/>
      <c r="AB296" s="147"/>
      <c r="AC296" s="147"/>
      <c r="AD296" s="147"/>
      <c r="AE296" s="147"/>
      <c r="AF296" s="147"/>
      <c r="AG296" s="147" t="s">
        <v>292</v>
      </c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1">
      <c r="A297" s="154"/>
      <c r="B297" s="155"/>
      <c r="C297" s="271" t="s">
        <v>1247</v>
      </c>
      <c r="D297" s="272"/>
      <c r="E297" s="272"/>
      <c r="F297" s="272"/>
      <c r="G297" s="272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47"/>
      <c r="Z297" s="147"/>
      <c r="AA297" s="147"/>
      <c r="AB297" s="147"/>
      <c r="AC297" s="147"/>
      <c r="AD297" s="147"/>
      <c r="AE297" s="147"/>
      <c r="AF297" s="147"/>
      <c r="AG297" s="147" t="s">
        <v>292</v>
      </c>
      <c r="AH297" s="147"/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outlineLevel="1">
      <c r="A298" s="154"/>
      <c r="B298" s="155"/>
      <c r="C298" s="271" t="s">
        <v>1248</v>
      </c>
      <c r="D298" s="272"/>
      <c r="E298" s="272"/>
      <c r="F298" s="272"/>
      <c r="G298" s="272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47"/>
      <c r="Z298" s="147"/>
      <c r="AA298" s="147"/>
      <c r="AB298" s="147"/>
      <c r="AC298" s="147"/>
      <c r="AD298" s="147"/>
      <c r="AE298" s="147"/>
      <c r="AF298" s="147"/>
      <c r="AG298" s="147" t="s">
        <v>292</v>
      </c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1">
      <c r="A299" s="154"/>
      <c r="B299" s="155"/>
      <c r="C299" s="271" t="s">
        <v>1329</v>
      </c>
      <c r="D299" s="272"/>
      <c r="E299" s="272"/>
      <c r="F299" s="272"/>
      <c r="G299" s="272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47"/>
      <c r="Z299" s="147"/>
      <c r="AA299" s="147"/>
      <c r="AB299" s="147"/>
      <c r="AC299" s="147"/>
      <c r="AD299" s="147"/>
      <c r="AE299" s="147"/>
      <c r="AF299" s="147"/>
      <c r="AG299" s="147" t="s">
        <v>292</v>
      </c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outlineLevel="1">
      <c r="A300" s="154"/>
      <c r="B300" s="155"/>
      <c r="C300" s="271" t="s">
        <v>1250</v>
      </c>
      <c r="D300" s="272"/>
      <c r="E300" s="272"/>
      <c r="F300" s="272"/>
      <c r="G300" s="272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47"/>
      <c r="Z300" s="147"/>
      <c r="AA300" s="147"/>
      <c r="AB300" s="147"/>
      <c r="AC300" s="147"/>
      <c r="AD300" s="147"/>
      <c r="AE300" s="147"/>
      <c r="AF300" s="147"/>
      <c r="AG300" s="147" t="s">
        <v>292</v>
      </c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</row>
    <row r="301" spans="1:60" outlineLevel="1">
      <c r="A301" s="154"/>
      <c r="B301" s="155"/>
      <c r="C301" s="271" t="s">
        <v>1251</v>
      </c>
      <c r="D301" s="272"/>
      <c r="E301" s="272"/>
      <c r="F301" s="272"/>
      <c r="G301" s="272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47"/>
      <c r="Z301" s="147"/>
      <c r="AA301" s="147"/>
      <c r="AB301" s="147"/>
      <c r="AC301" s="147"/>
      <c r="AD301" s="147"/>
      <c r="AE301" s="147"/>
      <c r="AF301" s="147"/>
      <c r="AG301" s="147" t="s">
        <v>292</v>
      </c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outlineLevel="1">
      <c r="A302" s="168">
        <v>113</v>
      </c>
      <c r="B302" s="169" t="s">
        <v>1428</v>
      </c>
      <c r="C302" s="185" t="s">
        <v>1332</v>
      </c>
      <c r="D302" s="170" t="s">
        <v>391</v>
      </c>
      <c r="E302" s="171">
        <v>1</v>
      </c>
      <c r="F302" s="172"/>
      <c r="G302" s="173">
        <f>ROUND(E302*F302,2)</f>
        <v>0</v>
      </c>
      <c r="H302" s="172">
        <v>1680</v>
      </c>
      <c r="I302" s="173">
        <f>ROUND(E302*H302,2)</f>
        <v>1680</v>
      </c>
      <c r="J302" s="172">
        <v>450</v>
      </c>
      <c r="K302" s="173">
        <f>ROUND(E302*J302,2)</f>
        <v>450</v>
      </c>
      <c r="L302" s="173">
        <v>21</v>
      </c>
      <c r="M302" s="173">
        <f>G302*(1+L302/100)</f>
        <v>0</v>
      </c>
      <c r="N302" s="173">
        <v>0</v>
      </c>
      <c r="O302" s="173">
        <f>ROUND(E302*N302,2)</f>
        <v>0</v>
      </c>
      <c r="P302" s="173">
        <v>0</v>
      </c>
      <c r="Q302" s="173">
        <f>ROUND(E302*P302,2)</f>
        <v>0</v>
      </c>
      <c r="R302" s="173"/>
      <c r="S302" s="173" t="s">
        <v>224</v>
      </c>
      <c r="T302" s="174" t="s">
        <v>225</v>
      </c>
      <c r="U302" s="156">
        <v>0</v>
      </c>
      <c r="V302" s="156">
        <f>ROUND(E302*U302,2)</f>
        <v>0</v>
      </c>
      <c r="W302" s="156"/>
      <c r="X302" s="156" t="s">
        <v>226</v>
      </c>
      <c r="Y302" s="147"/>
      <c r="Z302" s="147"/>
      <c r="AA302" s="147"/>
      <c r="AB302" s="147"/>
      <c r="AC302" s="147"/>
      <c r="AD302" s="147"/>
      <c r="AE302" s="147"/>
      <c r="AF302" s="147"/>
      <c r="AG302" s="147" t="s">
        <v>227</v>
      </c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</row>
    <row r="303" spans="1:60" outlineLevel="1">
      <c r="A303" s="154"/>
      <c r="B303" s="155"/>
      <c r="C303" s="269" t="s">
        <v>1333</v>
      </c>
      <c r="D303" s="270"/>
      <c r="E303" s="270"/>
      <c r="F303" s="270"/>
      <c r="G303" s="270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47"/>
      <c r="Z303" s="147"/>
      <c r="AA303" s="147"/>
      <c r="AB303" s="147"/>
      <c r="AC303" s="147"/>
      <c r="AD303" s="147"/>
      <c r="AE303" s="147"/>
      <c r="AF303" s="147"/>
      <c r="AG303" s="147" t="s">
        <v>292</v>
      </c>
      <c r="AH303" s="147"/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147"/>
      <c r="BC303" s="147"/>
      <c r="BD303" s="147"/>
      <c r="BE303" s="147"/>
      <c r="BF303" s="147"/>
      <c r="BG303" s="147"/>
      <c r="BH303" s="147"/>
    </row>
    <row r="304" spans="1:60" outlineLevel="1">
      <c r="A304" s="168">
        <v>114</v>
      </c>
      <c r="B304" s="169" t="s">
        <v>1429</v>
      </c>
      <c r="C304" s="185" t="s">
        <v>1335</v>
      </c>
      <c r="D304" s="170" t="s">
        <v>391</v>
      </c>
      <c r="E304" s="171">
        <v>1</v>
      </c>
      <c r="F304" s="172"/>
      <c r="G304" s="173">
        <f>ROUND(E304*F304,2)</f>
        <v>0</v>
      </c>
      <c r="H304" s="172">
        <v>2110</v>
      </c>
      <c r="I304" s="173">
        <f>ROUND(E304*H304,2)</f>
        <v>2110</v>
      </c>
      <c r="J304" s="172">
        <v>600</v>
      </c>
      <c r="K304" s="173">
        <f>ROUND(E304*J304,2)</f>
        <v>600</v>
      </c>
      <c r="L304" s="173">
        <v>21</v>
      </c>
      <c r="M304" s="173">
        <f>G304*(1+L304/100)</f>
        <v>0</v>
      </c>
      <c r="N304" s="173">
        <v>0</v>
      </c>
      <c r="O304" s="173">
        <f>ROUND(E304*N304,2)</f>
        <v>0</v>
      </c>
      <c r="P304" s="173">
        <v>0</v>
      </c>
      <c r="Q304" s="173">
        <f>ROUND(E304*P304,2)</f>
        <v>0</v>
      </c>
      <c r="R304" s="173"/>
      <c r="S304" s="173" t="s">
        <v>224</v>
      </c>
      <c r="T304" s="174" t="s">
        <v>225</v>
      </c>
      <c r="U304" s="156">
        <v>0</v>
      </c>
      <c r="V304" s="156">
        <f>ROUND(E304*U304,2)</f>
        <v>0</v>
      </c>
      <c r="W304" s="156"/>
      <c r="X304" s="156" t="s">
        <v>226</v>
      </c>
      <c r="Y304" s="147"/>
      <c r="Z304" s="147"/>
      <c r="AA304" s="147"/>
      <c r="AB304" s="147"/>
      <c r="AC304" s="147"/>
      <c r="AD304" s="147"/>
      <c r="AE304" s="147"/>
      <c r="AF304" s="147"/>
      <c r="AG304" s="147" t="s">
        <v>227</v>
      </c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outlineLevel="1">
      <c r="A305" s="154"/>
      <c r="B305" s="155"/>
      <c r="C305" s="269" t="s">
        <v>1336</v>
      </c>
      <c r="D305" s="270"/>
      <c r="E305" s="270"/>
      <c r="F305" s="270"/>
      <c r="G305" s="270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47"/>
      <c r="Z305" s="147"/>
      <c r="AA305" s="147"/>
      <c r="AB305" s="147"/>
      <c r="AC305" s="147"/>
      <c r="AD305" s="147"/>
      <c r="AE305" s="147"/>
      <c r="AF305" s="147"/>
      <c r="AG305" s="147" t="s">
        <v>292</v>
      </c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outlineLevel="1">
      <c r="A306" s="168">
        <v>115</v>
      </c>
      <c r="B306" s="169" t="s">
        <v>1430</v>
      </c>
      <c r="C306" s="185" t="s">
        <v>1265</v>
      </c>
      <c r="D306" s="170" t="s">
        <v>391</v>
      </c>
      <c r="E306" s="171">
        <v>1</v>
      </c>
      <c r="F306" s="172"/>
      <c r="G306" s="173">
        <f>ROUND(E306*F306,2)</f>
        <v>0</v>
      </c>
      <c r="H306" s="172">
        <v>889</v>
      </c>
      <c r="I306" s="173">
        <f>ROUND(E306*H306,2)</f>
        <v>889</v>
      </c>
      <c r="J306" s="172">
        <v>200</v>
      </c>
      <c r="K306" s="173">
        <f>ROUND(E306*J306,2)</f>
        <v>200</v>
      </c>
      <c r="L306" s="173">
        <v>21</v>
      </c>
      <c r="M306" s="173">
        <f>G306*(1+L306/100)</f>
        <v>0</v>
      </c>
      <c r="N306" s="173">
        <v>0</v>
      </c>
      <c r="O306" s="173">
        <f>ROUND(E306*N306,2)</f>
        <v>0</v>
      </c>
      <c r="P306" s="173">
        <v>0</v>
      </c>
      <c r="Q306" s="173">
        <f>ROUND(E306*P306,2)</f>
        <v>0</v>
      </c>
      <c r="R306" s="173"/>
      <c r="S306" s="173" t="s">
        <v>224</v>
      </c>
      <c r="T306" s="174" t="s">
        <v>225</v>
      </c>
      <c r="U306" s="156">
        <v>0</v>
      </c>
      <c r="V306" s="156">
        <f>ROUND(E306*U306,2)</f>
        <v>0</v>
      </c>
      <c r="W306" s="156"/>
      <c r="X306" s="156" t="s">
        <v>226</v>
      </c>
      <c r="Y306" s="147"/>
      <c r="Z306" s="147"/>
      <c r="AA306" s="147"/>
      <c r="AB306" s="147"/>
      <c r="AC306" s="147"/>
      <c r="AD306" s="147"/>
      <c r="AE306" s="147"/>
      <c r="AF306" s="147"/>
      <c r="AG306" s="147" t="s">
        <v>227</v>
      </c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outlineLevel="1">
      <c r="A307" s="154"/>
      <c r="B307" s="155"/>
      <c r="C307" s="269" t="s">
        <v>1431</v>
      </c>
      <c r="D307" s="270"/>
      <c r="E307" s="270"/>
      <c r="F307" s="270"/>
      <c r="G307" s="270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47"/>
      <c r="Z307" s="147"/>
      <c r="AA307" s="147"/>
      <c r="AB307" s="147"/>
      <c r="AC307" s="147"/>
      <c r="AD307" s="147"/>
      <c r="AE307" s="147"/>
      <c r="AF307" s="147"/>
      <c r="AG307" s="147" t="s">
        <v>292</v>
      </c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</row>
    <row r="308" spans="1:60" outlineLevel="1">
      <c r="A308" s="168">
        <v>116</v>
      </c>
      <c r="B308" s="169" t="s">
        <v>1432</v>
      </c>
      <c r="C308" s="185" t="s">
        <v>1265</v>
      </c>
      <c r="D308" s="170" t="s">
        <v>391</v>
      </c>
      <c r="E308" s="171">
        <v>1</v>
      </c>
      <c r="F308" s="172"/>
      <c r="G308" s="173">
        <f>ROUND(E308*F308,2)</f>
        <v>0</v>
      </c>
      <c r="H308" s="172">
        <v>861</v>
      </c>
      <c r="I308" s="173">
        <f>ROUND(E308*H308,2)</f>
        <v>861</v>
      </c>
      <c r="J308" s="172">
        <v>200</v>
      </c>
      <c r="K308" s="173">
        <f>ROUND(E308*J308,2)</f>
        <v>200</v>
      </c>
      <c r="L308" s="173">
        <v>21</v>
      </c>
      <c r="M308" s="173">
        <f>G308*(1+L308/100)</f>
        <v>0</v>
      </c>
      <c r="N308" s="173">
        <v>0</v>
      </c>
      <c r="O308" s="173">
        <f>ROUND(E308*N308,2)</f>
        <v>0</v>
      </c>
      <c r="P308" s="173">
        <v>0</v>
      </c>
      <c r="Q308" s="173">
        <f>ROUND(E308*P308,2)</f>
        <v>0</v>
      </c>
      <c r="R308" s="173"/>
      <c r="S308" s="173" t="s">
        <v>224</v>
      </c>
      <c r="T308" s="174" t="s">
        <v>225</v>
      </c>
      <c r="U308" s="156">
        <v>0</v>
      </c>
      <c r="V308" s="156">
        <f>ROUND(E308*U308,2)</f>
        <v>0</v>
      </c>
      <c r="W308" s="156"/>
      <c r="X308" s="156" t="s">
        <v>226</v>
      </c>
      <c r="Y308" s="147"/>
      <c r="Z308" s="147"/>
      <c r="AA308" s="147"/>
      <c r="AB308" s="147"/>
      <c r="AC308" s="147"/>
      <c r="AD308" s="147"/>
      <c r="AE308" s="147"/>
      <c r="AF308" s="147"/>
      <c r="AG308" s="147" t="s">
        <v>227</v>
      </c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outlineLevel="1">
      <c r="A309" s="154"/>
      <c r="B309" s="155"/>
      <c r="C309" s="269" t="s">
        <v>1406</v>
      </c>
      <c r="D309" s="270"/>
      <c r="E309" s="270"/>
      <c r="F309" s="270"/>
      <c r="G309" s="270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47"/>
      <c r="Z309" s="147"/>
      <c r="AA309" s="147"/>
      <c r="AB309" s="147"/>
      <c r="AC309" s="147"/>
      <c r="AD309" s="147"/>
      <c r="AE309" s="147"/>
      <c r="AF309" s="147"/>
      <c r="AG309" s="147" t="s">
        <v>292</v>
      </c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147"/>
      <c r="BC309" s="147"/>
      <c r="BD309" s="147"/>
      <c r="BE309" s="147"/>
      <c r="BF309" s="147"/>
      <c r="BG309" s="147"/>
      <c r="BH309" s="147"/>
    </row>
    <row r="310" spans="1:60" outlineLevel="1">
      <c r="A310" s="168">
        <v>117</v>
      </c>
      <c r="B310" s="169" t="s">
        <v>1433</v>
      </c>
      <c r="C310" s="185" t="s">
        <v>1268</v>
      </c>
      <c r="D310" s="170" t="s">
        <v>391</v>
      </c>
      <c r="E310" s="171">
        <v>3</v>
      </c>
      <c r="F310" s="172"/>
      <c r="G310" s="173">
        <f>ROUND(E310*F310,2)</f>
        <v>0</v>
      </c>
      <c r="H310" s="172">
        <v>1240</v>
      </c>
      <c r="I310" s="173">
        <f>ROUND(E310*H310,2)</f>
        <v>3720</v>
      </c>
      <c r="J310" s="172">
        <v>250</v>
      </c>
      <c r="K310" s="173">
        <f>ROUND(E310*J310,2)</f>
        <v>750</v>
      </c>
      <c r="L310" s="173">
        <v>21</v>
      </c>
      <c r="M310" s="173">
        <f>G310*(1+L310/100)</f>
        <v>0</v>
      </c>
      <c r="N310" s="173">
        <v>0</v>
      </c>
      <c r="O310" s="173">
        <f>ROUND(E310*N310,2)</f>
        <v>0</v>
      </c>
      <c r="P310" s="173">
        <v>0</v>
      </c>
      <c r="Q310" s="173">
        <f>ROUND(E310*P310,2)</f>
        <v>0</v>
      </c>
      <c r="R310" s="173"/>
      <c r="S310" s="173" t="s">
        <v>224</v>
      </c>
      <c r="T310" s="174" t="s">
        <v>225</v>
      </c>
      <c r="U310" s="156">
        <v>0</v>
      </c>
      <c r="V310" s="156">
        <f>ROUND(E310*U310,2)</f>
        <v>0</v>
      </c>
      <c r="W310" s="156"/>
      <c r="X310" s="156" t="s">
        <v>226</v>
      </c>
      <c r="Y310" s="147"/>
      <c r="Z310" s="147"/>
      <c r="AA310" s="147"/>
      <c r="AB310" s="147"/>
      <c r="AC310" s="147"/>
      <c r="AD310" s="147"/>
      <c r="AE310" s="147"/>
      <c r="AF310" s="147"/>
      <c r="AG310" s="147" t="s">
        <v>227</v>
      </c>
      <c r="AH310" s="147"/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outlineLevel="1">
      <c r="A311" s="154"/>
      <c r="B311" s="155"/>
      <c r="C311" s="269" t="s">
        <v>1269</v>
      </c>
      <c r="D311" s="270"/>
      <c r="E311" s="270"/>
      <c r="F311" s="270"/>
      <c r="G311" s="270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47"/>
      <c r="Z311" s="147"/>
      <c r="AA311" s="147"/>
      <c r="AB311" s="147"/>
      <c r="AC311" s="147"/>
      <c r="AD311" s="147"/>
      <c r="AE311" s="147"/>
      <c r="AF311" s="147"/>
      <c r="AG311" s="147" t="s">
        <v>292</v>
      </c>
      <c r="AH311" s="147"/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outlineLevel="1">
      <c r="A312" s="168">
        <v>118</v>
      </c>
      <c r="B312" s="169" t="s">
        <v>1434</v>
      </c>
      <c r="C312" s="185" t="s">
        <v>1271</v>
      </c>
      <c r="D312" s="170" t="s">
        <v>248</v>
      </c>
      <c r="E312" s="171">
        <v>19</v>
      </c>
      <c r="F312" s="172"/>
      <c r="G312" s="173">
        <f>ROUND(E312*F312,2)</f>
        <v>0</v>
      </c>
      <c r="H312" s="172">
        <v>480</v>
      </c>
      <c r="I312" s="173">
        <f>ROUND(E312*H312,2)</f>
        <v>9120</v>
      </c>
      <c r="J312" s="172">
        <v>120</v>
      </c>
      <c r="K312" s="173">
        <f>ROUND(E312*J312,2)</f>
        <v>2280</v>
      </c>
      <c r="L312" s="173">
        <v>21</v>
      </c>
      <c r="M312" s="173">
        <f>G312*(1+L312/100)</f>
        <v>0</v>
      </c>
      <c r="N312" s="173">
        <v>0</v>
      </c>
      <c r="O312" s="173">
        <f>ROUND(E312*N312,2)</f>
        <v>0</v>
      </c>
      <c r="P312" s="173">
        <v>0</v>
      </c>
      <c r="Q312" s="173">
        <f>ROUND(E312*P312,2)</f>
        <v>0</v>
      </c>
      <c r="R312" s="173"/>
      <c r="S312" s="173" t="s">
        <v>224</v>
      </c>
      <c r="T312" s="174" t="s">
        <v>225</v>
      </c>
      <c r="U312" s="156">
        <v>0</v>
      </c>
      <c r="V312" s="156">
        <f>ROUND(E312*U312,2)</f>
        <v>0</v>
      </c>
      <c r="W312" s="156"/>
      <c r="X312" s="156" t="s">
        <v>226</v>
      </c>
      <c r="Y312" s="147"/>
      <c r="Z312" s="147"/>
      <c r="AA312" s="147"/>
      <c r="AB312" s="147"/>
      <c r="AC312" s="147"/>
      <c r="AD312" s="147"/>
      <c r="AE312" s="147"/>
      <c r="AF312" s="147"/>
      <c r="AG312" s="147" t="s">
        <v>227</v>
      </c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1">
      <c r="A313" s="154"/>
      <c r="B313" s="155"/>
      <c r="C313" s="269" t="s">
        <v>1272</v>
      </c>
      <c r="D313" s="270"/>
      <c r="E313" s="270"/>
      <c r="F313" s="270"/>
      <c r="G313" s="270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47"/>
      <c r="Z313" s="147"/>
      <c r="AA313" s="147"/>
      <c r="AB313" s="147"/>
      <c r="AC313" s="147"/>
      <c r="AD313" s="147"/>
      <c r="AE313" s="147"/>
      <c r="AF313" s="147"/>
      <c r="AG313" s="147" t="s">
        <v>292</v>
      </c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outlineLevel="1">
      <c r="A314" s="168">
        <v>119</v>
      </c>
      <c r="B314" s="169" t="s">
        <v>1435</v>
      </c>
      <c r="C314" s="185" t="s">
        <v>1271</v>
      </c>
      <c r="D314" s="170" t="s">
        <v>248</v>
      </c>
      <c r="E314" s="171">
        <v>18</v>
      </c>
      <c r="F314" s="172"/>
      <c r="G314" s="173">
        <f>ROUND(E314*F314,2)</f>
        <v>0</v>
      </c>
      <c r="H314" s="172">
        <v>580</v>
      </c>
      <c r="I314" s="173">
        <f>ROUND(E314*H314,2)</f>
        <v>10440</v>
      </c>
      <c r="J314" s="172">
        <v>120</v>
      </c>
      <c r="K314" s="173">
        <f>ROUND(E314*J314,2)</f>
        <v>2160</v>
      </c>
      <c r="L314" s="173">
        <v>21</v>
      </c>
      <c r="M314" s="173">
        <f>G314*(1+L314/100)</f>
        <v>0</v>
      </c>
      <c r="N314" s="173">
        <v>0</v>
      </c>
      <c r="O314" s="173">
        <f>ROUND(E314*N314,2)</f>
        <v>0</v>
      </c>
      <c r="P314" s="173">
        <v>0</v>
      </c>
      <c r="Q314" s="173">
        <f>ROUND(E314*P314,2)</f>
        <v>0</v>
      </c>
      <c r="R314" s="173"/>
      <c r="S314" s="173" t="s">
        <v>224</v>
      </c>
      <c r="T314" s="174" t="s">
        <v>225</v>
      </c>
      <c r="U314" s="156">
        <v>0</v>
      </c>
      <c r="V314" s="156">
        <f>ROUND(E314*U314,2)</f>
        <v>0</v>
      </c>
      <c r="W314" s="156"/>
      <c r="X314" s="156" t="s">
        <v>226</v>
      </c>
      <c r="Y314" s="147"/>
      <c r="Z314" s="147"/>
      <c r="AA314" s="147"/>
      <c r="AB314" s="147"/>
      <c r="AC314" s="147"/>
      <c r="AD314" s="147"/>
      <c r="AE314" s="147"/>
      <c r="AF314" s="147"/>
      <c r="AG314" s="147" t="s">
        <v>227</v>
      </c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outlineLevel="1">
      <c r="A315" s="154"/>
      <c r="B315" s="155"/>
      <c r="C315" s="269" t="s">
        <v>1274</v>
      </c>
      <c r="D315" s="270"/>
      <c r="E315" s="270"/>
      <c r="F315" s="270"/>
      <c r="G315" s="270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47"/>
      <c r="Z315" s="147"/>
      <c r="AA315" s="147"/>
      <c r="AB315" s="147"/>
      <c r="AC315" s="147"/>
      <c r="AD315" s="147"/>
      <c r="AE315" s="147"/>
      <c r="AF315" s="147"/>
      <c r="AG315" s="147" t="s">
        <v>292</v>
      </c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outlineLevel="1">
      <c r="A316" s="168">
        <v>120</v>
      </c>
      <c r="B316" s="169" t="s">
        <v>1436</v>
      </c>
      <c r="C316" s="185" t="s">
        <v>1276</v>
      </c>
      <c r="D316" s="170" t="s">
        <v>248</v>
      </c>
      <c r="E316" s="171">
        <v>22</v>
      </c>
      <c r="F316" s="172"/>
      <c r="G316" s="173">
        <f>ROUND(E316*F316,2)</f>
        <v>0</v>
      </c>
      <c r="H316" s="172">
        <v>500</v>
      </c>
      <c r="I316" s="173">
        <f>ROUND(E316*H316,2)</f>
        <v>11000</v>
      </c>
      <c r="J316" s="172">
        <v>350</v>
      </c>
      <c r="K316" s="173">
        <f>ROUND(E316*J316,2)</f>
        <v>7700</v>
      </c>
      <c r="L316" s="173">
        <v>21</v>
      </c>
      <c r="M316" s="173">
        <f>G316*(1+L316/100)</f>
        <v>0</v>
      </c>
      <c r="N316" s="173">
        <v>0</v>
      </c>
      <c r="O316" s="173">
        <f>ROUND(E316*N316,2)</f>
        <v>0</v>
      </c>
      <c r="P316" s="173">
        <v>0</v>
      </c>
      <c r="Q316" s="173">
        <f>ROUND(E316*P316,2)</f>
        <v>0</v>
      </c>
      <c r="R316" s="173"/>
      <c r="S316" s="173" t="s">
        <v>224</v>
      </c>
      <c r="T316" s="174" t="s">
        <v>225</v>
      </c>
      <c r="U316" s="156">
        <v>0</v>
      </c>
      <c r="V316" s="156">
        <f>ROUND(E316*U316,2)</f>
        <v>0</v>
      </c>
      <c r="W316" s="156"/>
      <c r="X316" s="156" t="s">
        <v>226</v>
      </c>
      <c r="Y316" s="147"/>
      <c r="Z316" s="147"/>
      <c r="AA316" s="147"/>
      <c r="AB316" s="147"/>
      <c r="AC316" s="147"/>
      <c r="AD316" s="147"/>
      <c r="AE316" s="147"/>
      <c r="AF316" s="147"/>
      <c r="AG316" s="147" t="s">
        <v>227</v>
      </c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outlineLevel="1">
      <c r="A317" s="154"/>
      <c r="B317" s="155"/>
      <c r="C317" s="269" t="s">
        <v>1277</v>
      </c>
      <c r="D317" s="270"/>
      <c r="E317" s="270"/>
      <c r="F317" s="270"/>
      <c r="G317" s="270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47"/>
      <c r="Z317" s="147"/>
      <c r="AA317" s="147"/>
      <c r="AB317" s="147"/>
      <c r="AC317" s="147"/>
      <c r="AD317" s="147"/>
      <c r="AE317" s="147"/>
      <c r="AF317" s="147"/>
      <c r="AG317" s="147" t="s">
        <v>292</v>
      </c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</row>
    <row r="318" spans="1:60" outlineLevel="1">
      <c r="A318" s="175">
        <v>121</v>
      </c>
      <c r="B318" s="176" t="s">
        <v>1437</v>
      </c>
      <c r="C318" s="184" t="s">
        <v>1279</v>
      </c>
      <c r="D318" s="177" t="s">
        <v>1280</v>
      </c>
      <c r="E318" s="178">
        <v>85</v>
      </c>
      <c r="F318" s="179"/>
      <c r="G318" s="180">
        <f>ROUND(E318*F318,2)</f>
        <v>0</v>
      </c>
      <c r="H318" s="179">
        <v>155</v>
      </c>
      <c r="I318" s="180">
        <f>ROUND(E318*H318,2)</f>
        <v>13175</v>
      </c>
      <c r="J318" s="179">
        <v>100</v>
      </c>
      <c r="K318" s="180">
        <f>ROUND(E318*J318,2)</f>
        <v>8500</v>
      </c>
      <c r="L318" s="180">
        <v>21</v>
      </c>
      <c r="M318" s="180">
        <f>G318*(1+L318/100)</f>
        <v>0</v>
      </c>
      <c r="N318" s="180">
        <v>0</v>
      </c>
      <c r="O318" s="180">
        <f>ROUND(E318*N318,2)</f>
        <v>0</v>
      </c>
      <c r="P318" s="180">
        <v>0</v>
      </c>
      <c r="Q318" s="180">
        <f>ROUND(E318*P318,2)</f>
        <v>0</v>
      </c>
      <c r="R318" s="180"/>
      <c r="S318" s="180" t="s">
        <v>224</v>
      </c>
      <c r="T318" s="181" t="s">
        <v>225</v>
      </c>
      <c r="U318" s="156">
        <v>0</v>
      </c>
      <c r="V318" s="156">
        <f>ROUND(E318*U318,2)</f>
        <v>0</v>
      </c>
      <c r="W318" s="156"/>
      <c r="X318" s="156" t="s">
        <v>226</v>
      </c>
      <c r="Y318" s="147"/>
      <c r="Z318" s="147"/>
      <c r="AA318" s="147"/>
      <c r="AB318" s="147"/>
      <c r="AC318" s="147"/>
      <c r="AD318" s="147"/>
      <c r="AE318" s="147"/>
      <c r="AF318" s="147"/>
      <c r="AG318" s="147" t="s">
        <v>227</v>
      </c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</row>
    <row r="319" spans="1:60" ht="14">
      <c r="A319" s="158" t="s">
        <v>219</v>
      </c>
      <c r="B319" s="159" t="s">
        <v>107</v>
      </c>
      <c r="C319" s="183" t="s">
        <v>108</v>
      </c>
      <c r="D319" s="160"/>
      <c r="E319" s="161"/>
      <c r="F319" s="162"/>
      <c r="G319" s="162">
        <f>SUMIF(AG320:AG357,"&lt;&gt;NOR",G320:G357)</f>
        <v>0</v>
      </c>
      <c r="H319" s="162"/>
      <c r="I319" s="162">
        <f>SUM(I320:I357)</f>
        <v>65801</v>
      </c>
      <c r="J319" s="162"/>
      <c r="K319" s="162">
        <f>SUM(K320:K357)</f>
        <v>22967.5</v>
      </c>
      <c r="L319" s="162"/>
      <c r="M319" s="162">
        <f>SUM(M320:M357)</f>
        <v>0</v>
      </c>
      <c r="N319" s="162"/>
      <c r="O319" s="162">
        <f>SUM(O320:O357)</f>
        <v>0</v>
      </c>
      <c r="P319" s="162"/>
      <c r="Q319" s="162">
        <f>SUM(Q320:Q357)</f>
        <v>0</v>
      </c>
      <c r="R319" s="162"/>
      <c r="S319" s="162"/>
      <c r="T319" s="163"/>
      <c r="U319" s="157"/>
      <c r="V319" s="157">
        <f>SUM(V320:V357)</f>
        <v>0</v>
      </c>
      <c r="W319" s="157"/>
      <c r="X319" s="157"/>
      <c r="AG319" t="s">
        <v>220</v>
      </c>
    </row>
    <row r="320" spans="1:60" outlineLevel="1">
      <c r="A320" s="175">
        <v>122</v>
      </c>
      <c r="B320" s="176" t="s">
        <v>1438</v>
      </c>
      <c r="C320" s="184" t="s">
        <v>1283</v>
      </c>
      <c r="D320" s="177" t="s">
        <v>391</v>
      </c>
      <c r="E320" s="178">
        <v>1</v>
      </c>
      <c r="F320" s="179"/>
      <c r="G320" s="180">
        <f>ROUND(E320*F320,2)</f>
        <v>0</v>
      </c>
      <c r="H320" s="179">
        <v>1550</v>
      </c>
      <c r="I320" s="180">
        <f>ROUND(E320*H320,2)</f>
        <v>1550</v>
      </c>
      <c r="J320" s="179">
        <v>350</v>
      </c>
      <c r="K320" s="180">
        <f>ROUND(E320*J320,2)</f>
        <v>350</v>
      </c>
      <c r="L320" s="180">
        <v>21</v>
      </c>
      <c r="M320" s="180">
        <f>G320*(1+L320/100)</f>
        <v>0</v>
      </c>
      <c r="N320" s="180">
        <v>0</v>
      </c>
      <c r="O320" s="180">
        <f>ROUND(E320*N320,2)</f>
        <v>0</v>
      </c>
      <c r="P320" s="180">
        <v>0</v>
      </c>
      <c r="Q320" s="180">
        <f>ROUND(E320*P320,2)</f>
        <v>0</v>
      </c>
      <c r="R320" s="180"/>
      <c r="S320" s="180" t="s">
        <v>224</v>
      </c>
      <c r="T320" s="181" t="s">
        <v>225</v>
      </c>
      <c r="U320" s="156">
        <v>0</v>
      </c>
      <c r="V320" s="156">
        <f>ROUND(E320*U320,2)</f>
        <v>0</v>
      </c>
      <c r="W320" s="156"/>
      <c r="X320" s="156" t="s">
        <v>226</v>
      </c>
      <c r="Y320" s="147"/>
      <c r="Z320" s="147"/>
      <c r="AA320" s="147"/>
      <c r="AB320" s="147"/>
      <c r="AC320" s="147"/>
      <c r="AD320" s="147"/>
      <c r="AE320" s="147"/>
      <c r="AF320" s="147"/>
      <c r="AG320" s="147" t="s">
        <v>227</v>
      </c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</row>
    <row r="321" spans="1:60" outlineLevel="1">
      <c r="A321" s="168">
        <v>123</v>
      </c>
      <c r="B321" s="169" t="s">
        <v>1439</v>
      </c>
      <c r="C321" s="185" t="s">
        <v>1335</v>
      </c>
      <c r="D321" s="170" t="s">
        <v>391</v>
      </c>
      <c r="E321" s="171">
        <v>1</v>
      </c>
      <c r="F321" s="172"/>
      <c r="G321" s="173">
        <f>ROUND(E321*F321,2)</f>
        <v>0</v>
      </c>
      <c r="H321" s="172">
        <v>2110</v>
      </c>
      <c r="I321" s="173">
        <f>ROUND(E321*H321,2)</f>
        <v>2110</v>
      </c>
      <c r="J321" s="172">
        <v>600</v>
      </c>
      <c r="K321" s="173">
        <f>ROUND(E321*J321,2)</f>
        <v>600</v>
      </c>
      <c r="L321" s="173">
        <v>21</v>
      </c>
      <c r="M321" s="173">
        <f>G321*(1+L321/100)</f>
        <v>0</v>
      </c>
      <c r="N321" s="173">
        <v>0</v>
      </c>
      <c r="O321" s="173">
        <f>ROUND(E321*N321,2)</f>
        <v>0</v>
      </c>
      <c r="P321" s="173">
        <v>0</v>
      </c>
      <c r="Q321" s="173">
        <f>ROUND(E321*P321,2)</f>
        <v>0</v>
      </c>
      <c r="R321" s="173"/>
      <c r="S321" s="173" t="s">
        <v>224</v>
      </c>
      <c r="T321" s="174" t="s">
        <v>225</v>
      </c>
      <c r="U321" s="156">
        <v>0</v>
      </c>
      <c r="V321" s="156">
        <f>ROUND(E321*U321,2)</f>
        <v>0</v>
      </c>
      <c r="W321" s="156"/>
      <c r="X321" s="156" t="s">
        <v>226</v>
      </c>
      <c r="Y321" s="147"/>
      <c r="Z321" s="147"/>
      <c r="AA321" s="147"/>
      <c r="AB321" s="147"/>
      <c r="AC321" s="147"/>
      <c r="AD321" s="147"/>
      <c r="AE321" s="147"/>
      <c r="AF321" s="147"/>
      <c r="AG321" s="147" t="s">
        <v>227</v>
      </c>
      <c r="AH321" s="147"/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  <c r="BF321" s="147"/>
      <c r="BG321" s="147"/>
      <c r="BH321" s="147"/>
    </row>
    <row r="322" spans="1:60" outlineLevel="1">
      <c r="A322" s="154"/>
      <c r="B322" s="155"/>
      <c r="C322" s="269" t="s">
        <v>1336</v>
      </c>
      <c r="D322" s="270"/>
      <c r="E322" s="270"/>
      <c r="F322" s="270"/>
      <c r="G322" s="270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47"/>
      <c r="Z322" s="147"/>
      <c r="AA322" s="147"/>
      <c r="AB322" s="147"/>
      <c r="AC322" s="147"/>
      <c r="AD322" s="147"/>
      <c r="AE322" s="147"/>
      <c r="AF322" s="147"/>
      <c r="AG322" s="147" t="s">
        <v>292</v>
      </c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</row>
    <row r="323" spans="1:60" outlineLevel="1">
      <c r="A323" s="168">
        <v>124</v>
      </c>
      <c r="B323" s="169" t="s">
        <v>1440</v>
      </c>
      <c r="C323" s="185" t="s">
        <v>1332</v>
      </c>
      <c r="D323" s="170" t="s">
        <v>391</v>
      </c>
      <c r="E323" s="171">
        <v>1</v>
      </c>
      <c r="F323" s="172"/>
      <c r="G323" s="173">
        <f>ROUND(E323*F323,2)</f>
        <v>0</v>
      </c>
      <c r="H323" s="172">
        <v>1680</v>
      </c>
      <c r="I323" s="173">
        <f>ROUND(E323*H323,2)</f>
        <v>1680</v>
      </c>
      <c r="J323" s="172">
        <v>450</v>
      </c>
      <c r="K323" s="173">
        <f>ROUND(E323*J323,2)</f>
        <v>450</v>
      </c>
      <c r="L323" s="173">
        <v>21</v>
      </c>
      <c r="M323" s="173">
        <f>G323*(1+L323/100)</f>
        <v>0</v>
      </c>
      <c r="N323" s="173">
        <v>0</v>
      </c>
      <c r="O323" s="173">
        <f>ROUND(E323*N323,2)</f>
        <v>0</v>
      </c>
      <c r="P323" s="173">
        <v>0</v>
      </c>
      <c r="Q323" s="173">
        <f>ROUND(E323*P323,2)</f>
        <v>0</v>
      </c>
      <c r="R323" s="173"/>
      <c r="S323" s="173" t="s">
        <v>224</v>
      </c>
      <c r="T323" s="174" t="s">
        <v>225</v>
      </c>
      <c r="U323" s="156">
        <v>0</v>
      </c>
      <c r="V323" s="156">
        <f>ROUND(E323*U323,2)</f>
        <v>0</v>
      </c>
      <c r="W323" s="156"/>
      <c r="X323" s="156" t="s">
        <v>226</v>
      </c>
      <c r="Y323" s="147"/>
      <c r="Z323" s="147"/>
      <c r="AA323" s="147"/>
      <c r="AB323" s="147"/>
      <c r="AC323" s="147"/>
      <c r="AD323" s="147"/>
      <c r="AE323" s="147"/>
      <c r="AF323" s="147"/>
      <c r="AG323" s="147" t="s">
        <v>227</v>
      </c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</row>
    <row r="324" spans="1:60" outlineLevel="1">
      <c r="A324" s="154"/>
      <c r="B324" s="155"/>
      <c r="C324" s="269" t="s">
        <v>1441</v>
      </c>
      <c r="D324" s="270"/>
      <c r="E324" s="270"/>
      <c r="F324" s="270"/>
      <c r="G324" s="270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47"/>
      <c r="Z324" s="147"/>
      <c r="AA324" s="147"/>
      <c r="AB324" s="147"/>
      <c r="AC324" s="147"/>
      <c r="AD324" s="147"/>
      <c r="AE324" s="147"/>
      <c r="AF324" s="147"/>
      <c r="AG324" s="147" t="s">
        <v>292</v>
      </c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</row>
    <row r="325" spans="1:60" outlineLevel="1">
      <c r="A325" s="168">
        <v>125</v>
      </c>
      <c r="B325" s="169" t="s">
        <v>1442</v>
      </c>
      <c r="C325" s="185" t="s">
        <v>1265</v>
      </c>
      <c r="D325" s="170" t="s">
        <v>391</v>
      </c>
      <c r="E325" s="171">
        <v>1</v>
      </c>
      <c r="F325" s="172"/>
      <c r="G325" s="173">
        <f>ROUND(E325*F325,2)</f>
        <v>0</v>
      </c>
      <c r="H325" s="172">
        <v>273</v>
      </c>
      <c r="I325" s="173">
        <f>ROUND(E325*H325,2)</f>
        <v>273</v>
      </c>
      <c r="J325" s="172">
        <v>90</v>
      </c>
      <c r="K325" s="173">
        <f>ROUND(E325*J325,2)</f>
        <v>90</v>
      </c>
      <c r="L325" s="173">
        <v>21</v>
      </c>
      <c r="M325" s="173">
        <f>G325*(1+L325/100)</f>
        <v>0</v>
      </c>
      <c r="N325" s="173">
        <v>0</v>
      </c>
      <c r="O325" s="173">
        <f>ROUND(E325*N325,2)</f>
        <v>0</v>
      </c>
      <c r="P325" s="173">
        <v>0</v>
      </c>
      <c r="Q325" s="173">
        <f>ROUND(E325*P325,2)</f>
        <v>0</v>
      </c>
      <c r="R325" s="173"/>
      <c r="S325" s="173" t="s">
        <v>224</v>
      </c>
      <c r="T325" s="174" t="s">
        <v>225</v>
      </c>
      <c r="U325" s="156">
        <v>0</v>
      </c>
      <c r="V325" s="156">
        <f>ROUND(E325*U325,2)</f>
        <v>0</v>
      </c>
      <c r="W325" s="156"/>
      <c r="X325" s="156" t="s">
        <v>226</v>
      </c>
      <c r="Y325" s="147"/>
      <c r="Z325" s="147"/>
      <c r="AA325" s="147"/>
      <c r="AB325" s="147"/>
      <c r="AC325" s="147"/>
      <c r="AD325" s="147"/>
      <c r="AE325" s="147"/>
      <c r="AF325" s="147"/>
      <c r="AG325" s="147" t="s">
        <v>227</v>
      </c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</row>
    <row r="326" spans="1:60" outlineLevel="1">
      <c r="A326" s="154"/>
      <c r="B326" s="155"/>
      <c r="C326" s="269" t="s">
        <v>1291</v>
      </c>
      <c r="D326" s="270"/>
      <c r="E326" s="270"/>
      <c r="F326" s="270"/>
      <c r="G326" s="270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47"/>
      <c r="Z326" s="147"/>
      <c r="AA326" s="147"/>
      <c r="AB326" s="147"/>
      <c r="AC326" s="147"/>
      <c r="AD326" s="147"/>
      <c r="AE326" s="147"/>
      <c r="AF326" s="147"/>
      <c r="AG326" s="147" t="s">
        <v>292</v>
      </c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</row>
    <row r="327" spans="1:60" outlineLevel="1">
      <c r="A327" s="168">
        <v>126</v>
      </c>
      <c r="B327" s="169" t="s">
        <v>1443</v>
      </c>
      <c r="C327" s="185" t="s">
        <v>1265</v>
      </c>
      <c r="D327" s="170" t="s">
        <v>391</v>
      </c>
      <c r="E327" s="171">
        <v>1</v>
      </c>
      <c r="F327" s="172"/>
      <c r="G327" s="173">
        <f>ROUND(E327*F327,2)</f>
        <v>0</v>
      </c>
      <c r="H327" s="172">
        <v>715</v>
      </c>
      <c r="I327" s="173">
        <f>ROUND(E327*H327,2)</f>
        <v>715</v>
      </c>
      <c r="J327" s="172">
        <v>150</v>
      </c>
      <c r="K327" s="173">
        <f>ROUND(E327*J327,2)</f>
        <v>150</v>
      </c>
      <c r="L327" s="173">
        <v>21</v>
      </c>
      <c r="M327" s="173">
        <f>G327*(1+L327/100)</f>
        <v>0</v>
      </c>
      <c r="N327" s="173">
        <v>0</v>
      </c>
      <c r="O327" s="173">
        <f>ROUND(E327*N327,2)</f>
        <v>0</v>
      </c>
      <c r="P327" s="173">
        <v>0</v>
      </c>
      <c r="Q327" s="173">
        <f>ROUND(E327*P327,2)</f>
        <v>0</v>
      </c>
      <c r="R327" s="173"/>
      <c r="S327" s="173" t="s">
        <v>224</v>
      </c>
      <c r="T327" s="174" t="s">
        <v>225</v>
      </c>
      <c r="U327" s="156">
        <v>0</v>
      </c>
      <c r="V327" s="156">
        <f>ROUND(E327*U327,2)</f>
        <v>0</v>
      </c>
      <c r="W327" s="156"/>
      <c r="X327" s="156" t="s">
        <v>226</v>
      </c>
      <c r="Y327" s="147"/>
      <c r="Z327" s="147"/>
      <c r="AA327" s="147"/>
      <c r="AB327" s="147"/>
      <c r="AC327" s="147"/>
      <c r="AD327" s="147"/>
      <c r="AE327" s="147"/>
      <c r="AF327" s="147"/>
      <c r="AG327" s="147" t="s">
        <v>227</v>
      </c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</row>
    <row r="328" spans="1:60" outlineLevel="1">
      <c r="A328" s="154"/>
      <c r="B328" s="155"/>
      <c r="C328" s="269" t="s">
        <v>1289</v>
      </c>
      <c r="D328" s="270"/>
      <c r="E328" s="270"/>
      <c r="F328" s="270"/>
      <c r="G328" s="270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47"/>
      <c r="Z328" s="147"/>
      <c r="AA328" s="147"/>
      <c r="AB328" s="147"/>
      <c r="AC328" s="147"/>
      <c r="AD328" s="147"/>
      <c r="AE328" s="147"/>
      <c r="AF328" s="147"/>
      <c r="AG328" s="147" t="s">
        <v>292</v>
      </c>
      <c r="AH328" s="147"/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</row>
    <row r="329" spans="1:60" outlineLevel="1">
      <c r="A329" s="168">
        <v>127</v>
      </c>
      <c r="B329" s="169" t="s">
        <v>1444</v>
      </c>
      <c r="C329" s="185" t="s">
        <v>1293</v>
      </c>
      <c r="D329" s="170" t="s">
        <v>391</v>
      </c>
      <c r="E329" s="171">
        <v>2</v>
      </c>
      <c r="F329" s="172"/>
      <c r="G329" s="173">
        <f>ROUND(E329*F329,2)</f>
        <v>0</v>
      </c>
      <c r="H329" s="172">
        <v>412</v>
      </c>
      <c r="I329" s="173">
        <f>ROUND(E329*H329,2)</f>
        <v>824</v>
      </c>
      <c r="J329" s="172">
        <v>100</v>
      </c>
      <c r="K329" s="173">
        <f>ROUND(E329*J329,2)</f>
        <v>200</v>
      </c>
      <c r="L329" s="173">
        <v>21</v>
      </c>
      <c r="M329" s="173">
        <f>G329*(1+L329/100)</f>
        <v>0</v>
      </c>
      <c r="N329" s="173">
        <v>0</v>
      </c>
      <c r="O329" s="173">
        <f>ROUND(E329*N329,2)</f>
        <v>0</v>
      </c>
      <c r="P329" s="173">
        <v>0</v>
      </c>
      <c r="Q329" s="173">
        <f>ROUND(E329*P329,2)</f>
        <v>0</v>
      </c>
      <c r="R329" s="173"/>
      <c r="S329" s="173" t="s">
        <v>224</v>
      </c>
      <c r="T329" s="174" t="s">
        <v>225</v>
      </c>
      <c r="U329" s="156">
        <v>0</v>
      </c>
      <c r="V329" s="156">
        <f>ROUND(E329*U329,2)</f>
        <v>0</v>
      </c>
      <c r="W329" s="156"/>
      <c r="X329" s="156" t="s">
        <v>226</v>
      </c>
      <c r="Y329" s="147"/>
      <c r="Z329" s="147"/>
      <c r="AA329" s="147"/>
      <c r="AB329" s="147"/>
      <c r="AC329" s="147"/>
      <c r="AD329" s="147"/>
      <c r="AE329" s="147"/>
      <c r="AF329" s="147"/>
      <c r="AG329" s="147" t="s">
        <v>227</v>
      </c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7"/>
      <c r="BD329" s="147"/>
      <c r="BE329" s="147"/>
      <c r="BF329" s="147"/>
      <c r="BG329" s="147"/>
      <c r="BH329" s="147"/>
    </row>
    <row r="330" spans="1:60" outlineLevel="1">
      <c r="A330" s="154"/>
      <c r="B330" s="155"/>
      <c r="C330" s="269" t="s">
        <v>1294</v>
      </c>
      <c r="D330" s="270"/>
      <c r="E330" s="270"/>
      <c r="F330" s="270"/>
      <c r="G330" s="270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47"/>
      <c r="Z330" s="147"/>
      <c r="AA330" s="147"/>
      <c r="AB330" s="147"/>
      <c r="AC330" s="147"/>
      <c r="AD330" s="147"/>
      <c r="AE330" s="147"/>
      <c r="AF330" s="147"/>
      <c r="AG330" s="147" t="s">
        <v>292</v>
      </c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</row>
    <row r="331" spans="1:60" outlineLevel="1">
      <c r="A331" s="168">
        <v>128</v>
      </c>
      <c r="B331" s="169" t="s">
        <v>1445</v>
      </c>
      <c r="C331" s="185" t="s">
        <v>1293</v>
      </c>
      <c r="D331" s="170" t="s">
        <v>391</v>
      </c>
      <c r="E331" s="171">
        <v>2</v>
      </c>
      <c r="F331" s="172"/>
      <c r="G331" s="173">
        <f>ROUND(E331*F331,2)</f>
        <v>0</v>
      </c>
      <c r="H331" s="172">
        <v>230</v>
      </c>
      <c r="I331" s="173">
        <f>ROUND(E331*H331,2)</f>
        <v>460</v>
      </c>
      <c r="J331" s="172">
        <v>75</v>
      </c>
      <c r="K331" s="173">
        <f>ROUND(E331*J331,2)</f>
        <v>150</v>
      </c>
      <c r="L331" s="173">
        <v>21</v>
      </c>
      <c r="M331" s="173">
        <f>G331*(1+L331/100)</f>
        <v>0</v>
      </c>
      <c r="N331" s="173">
        <v>0</v>
      </c>
      <c r="O331" s="173">
        <f>ROUND(E331*N331,2)</f>
        <v>0</v>
      </c>
      <c r="P331" s="173">
        <v>0</v>
      </c>
      <c r="Q331" s="173">
        <f>ROUND(E331*P331,2)</f>
        <v>0</v>
      </c>
      <c r="R331" s="173"/>
      <c r="S331" s="173" t="s">
        <v>224</v>
      </c>
      <c r="T331" s="174" t="s">
        <v>225</v>
      </c>
      <c r="U331" s="156">
        <v>0</v>
      </c>
      <c r="V331" s="156">
        <f>ROUND(E331*U331,2)</f>
        <v>0</v>
      </c>
      <c r="W331" s="156"/>
      <c r="X331" s="156" t="s">
        <v>226</v>
      </c>
      <c r="Y331" s="147"/>
      <c r="Z331" s="147"/>
      <c r="AA331" s="147"/>
      <c r="AB331" s="147"/>
      <c r="AC331" s="147"/>
      <c r="AD331" s="147"/>
      <c r="AE331" s="147"/>
      <c r="AF331" s="147"/>
      <c r="AG331" s="147" t="s">
        <v>227</v>
      </c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</row>
    <row r="332" spans="1:60" outlineLevel="1">
      <c r="A332" s="154"/>
      <c r="B332" s="155"/>
      <c r="C332" s="269" t="s">
        <v>1296</v>
      </c>
      <c r="D332" s="270"/>
      <c r="E332" s="270"/>
      <c r="F332" s="270"/>
      <c r="G332" s="270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47"/>
      <c r="Z332" s="147"/>
      <c r="AA332" s="147"/>
      <c r="AB332" s="147"/>
      <c r="AC332" s="147"/>
      <c r="AD332" s="147"/>
      <c r="AE332" s="147"/>
      <c r="AF332" s="147"/>
      <c r="AG332" s="147" t="s">
        <v>292</v>
      </c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</row>
    <row r="333" spans="1:60" outlineLevel="1">
      <c r="A333" s="168">
        <v>129</v>
      </c>
      <c r="B333" s="169" t="s">
        <v>1446</v>
      </c>
      <c r="C333" s="185" t="s">
        <v>1293</v>
      </c>
      <c r="D333" s="170" t="s">
        <v>391</v>
      </c>
      <c r="E333" s="171">
        <v>3</v>
      </c>
      <c r="F333" s="172"/>
      <c r="G333" s="173">
        <f>ROUND(E333*F333,2)</f>
        <v>0</v>
      </c>
      <c r="H333" s="172">
        <v>231</v>
      </c>
      <c r="I333" s="173">
        <f>ROUND(E333*H333,2)</f>
        <v>693</v>
      </c>
      <c r="J333" s="172">
        <v>75</v>
      </c>
      <c r="K333" s="173">
        <f>ROUND(E333*J333,2)</f>
        <v>225</v>
      </c>
      <c r="L333" s="173">
        <v>21</v>
      </c>
      <c r="M333" s="173">
        <f>G333*(1+L333/100)</f>
        <v>0</v>
      </c>
      <c r="N333" s="173">
        <v>0</v>
      </c>
      <c r="O333" s="173">
        <f>ROUND(E333*N333,2)</f>
        <v>0</v>
      </c>
      <c r="P333" s="173">
        <v>0</v>
      </c>
      <c r="Q333" s="173">
        <f>ROUND(E333*P333,2)</f>
        <v>0</v>
      </c>
      <c r="R333" s="173"/>
      <c r="S333" s="173" t="s">
        <v>224</v>
      </c>
      <c r="T333" s="174" t="s">
        <v>225</v>
      </c>
      <c r="U333" s="156">
        <v>0</v>
      </c>
      <c r="V333" s="156">
        <f>ROUND(E333*U333,2)</f>
        <v>0</v>
      </c>
      <c r="W333" s="156"/>
      <c r="X333" s="156" t="s">
        <v>226</v>
      </c>
      <c r="Y333" s="147"/>
      <c r="Z333" s="147"/>
      <c r="AA333" s="147"/>
      <c r="AB333" s="147"/>
      <c r="AC333" s="147"/>
      <c r="AD333" s="147"/>
      <c r="AE333" s="147"/>
      <c r="AF333" s="147"/>
      <c r="AG333" s="147" t="s">
        <v>227</v>
      </c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</row>
    <row r="334" spans="1:60" outlineLevel="1">
      <c r="A334" s="154"/>
      <c r="B334" s="155"/>
      <c r="C334" s="269" t="s">
        <v>1298</v>
      </c>
      <c r="D334" s="270"/>
      <c r="E334" s="270"/>
      <c r="F334" s="270"/>
      <c r="G334" s="270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47"/>
      <c r="Z334" s="147"/>
      <c r="AA334" s="147"/>
      <c r="AB334" s="147"/>
      <c r="AC334" s="147"/>
      <c r="AD334" s="147"/>
      <c r="AE334" s="147"/>
      <c r="AF334" s="147"/>
      <c r="AG334" s="147" t="s">
        <v>292</v>
      </c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</row>
    <row r="335" spans="1:60" outlineLevel="1">
      <c r="A335" s="168">
        <v>130</v>
      </c>
      <c r="B335" s="169" t="s">
        <v>1447</v>
      </c>
      <c r="C335" s="185" t="s">
        <v>1300</v>
      </c>
      <c r="D335" s="170" t="s">
        <v>1301</v>
      </c>
      <c r="E335" s="171">
        <v>4</v>
      </c>
      <c r="F335" s="172"/>
      <c r="G335" s="173">
        <f>ROUND(E335*F335,2)</f>
        <v>0</v>
      </c>
      <c r="H335" s="172">
        <v>295</v>
      </c>
      <c r="I335" s="173">
        <f>ROUND(E335*H335,2)</f>
        <v>1180</v>
      </c>
      <c r="J335" s="172">
        <v>90</v>
      </c>
      <c r="K335" s="173">
        <f>ROUND(E335*J335,2)</f>
        <v>360</v>
      </c>
      <c r="L335" s="173">
        <v>21</v>
      </c>
      <c r="M335" s="173">
        <f>G335*(1+L335/100)</f>
        <v>0</v>
      </c>
      <c r="N335" s="173">
        <v>0</v>
      </c>
      <c r="O335" s="173">
        <f>ROUND(E335*N335,2)</f>
        <v>0</v>
      </c>
      <c r="P335" s="173">
        <v>0</v>
      </c>
      <c r="Q335" s="173">
        <f>ROUND(E335*P335,2)</f>
        <v>0</v>
      </c>
      <c r="R335" s="173"/>
      <c r="S335" s="173" t="s">
        <v>224</v>
      </c>
      <c r="T335" s="174" t="s">
        <v>225</v>
      </c>
      <c r="U335" s="156">
        <v>0</v>
      </c>
      <c r="V335" s="156">
        <f>ROUND(E335*U335,2)</f>
        <v>0</v>
      </c>
      <c r="W335" s="156"/>
      <c r="X335" s="156" t="s">
        <v>226</v>
      </c>
      <c r="Y335" s="147"/>
      <c r="Z335" s="147"/>
      <c r="AA335" s="147"/>
      <c r="AB335" s="147"/>
      <c r="AC335" s="147"/>
      <c r="AD335" s="147"/>
      <c r="AE335" s="147"/>
      <c r="AF335" s="147"/>
      <c r="AG335" s="147" t="s">
        <v>227</v>
      </c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</row>
    <row r="336" spans="1:60" outlineLevel="1">
      <c r="A336" s="154"/>
      <c r="B336" s="155"/>
      <c r="C336" s="269" t="s">
        <v>1294</v>
      </c>
      <c r="D336" s="270"/>
      <c r="E336" s="270"/>
      <c r="F336" s="270"/>
      <c r="G336" s="270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47"/>
      <c r="Z336" s="147"/>
      <c r="AA336" s="147"/>
      <c r="AB336" s="147"/>
      <c r="AC336" s="147"/>
      <c r="AD336" s="147"/>
      <c r="AE336" s="147"/>
      <c r="AF336" s="147"/>
      <c r="AG336" s="147" t="s">
        <v>292</v>
      </c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</row>
    <row r="337" spans="1:60" outlineLevel="1">
      <c r="A337" s="168">
        <v>131</v>
      </c>
      <c r="B337" s="169" t="s">
        <v>1448</v>
      </c>
      <c r="C337" s="185" t="s">
        <v>1300</v>
      </c>
      <c r="D337" s="170" t="s">
        <v>1301</v>
      </c>
      <c r="E337" s="171">
        <v>4</v>
      </c>
      <c r="F337" s="172"/>
      <c r="G337" s="173">
        <f>ROUND(E337*F337,2)</f>
        <v>0</v>
      </c>
      <c r="H337" s="172">
        <v>179</v>
      </c>
      <c r="I337" s="173">
        <f>ROUND(E337*H337,2)</f>
        <v>716</v>
      </c>
      <c r="J337" s="172">
        <v>50</v>
      </c>
      <c r="K337" s="173">
        <f>ROUND(E337*J337,2)</f>
        <v>200</v>
      </c>
      <c r="L337" s="173">
        <v>21</v>
      </c>
      <c r="M337" s="173">
        <f>G337*(1+L337/100)</f>
        <v>0</v>
      </c>
      <c r="N337" s="173">
        <v>0</v>
      </c>
      <c r="O337" s="173">
        <f>ROUND(E337*N337,2)</f>
        <v>0</v>
      </c>
      <c r="P337" s="173">
        <v>0</v>
      </c>
      <c r="Q337" s="173">
        <f>ROUND(E337*P337,2)</f>
        <v>0</v>
      </c>
      <c r="R337" s="173"/>
      <c r="S337" s="173" t="s">
        <v>224</v>
      </c>
      <c r="T337" s="174" t="s">
        <v>225</v>
      </c>
      <c r="U337" s="156">
        <v>0</v>
      </c>
      <c r="V337" s="156">
        <f>ROUND(E337*U337,2)</f>
        <v>0</v>
      </c>
      <c r="W337" s="156"/>
      <c r="X337" s="156" t="s">
        <v>226</v>
      </c>
      <c r="Y337" s="147"/>
      <c r="Z337" s="147"/>
      <c r="AA337" s="147"/>
      <c r="AB337" s="147"/>
      <c r="AC337" s="147"/>
      <c r="AD337" s="147"/>
      <c r="AE337" s="147"/>
      <c r="AF337" s="147"/>
      <c r="AG337" s="147" t="s">
        <v>227</v>
      </c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</row>
    <row r="338" spans="1:60" outlineLevel="1">
      <c r="A338" s="154"/>
      <c r="B338" s="155"/>
      <c r="C338" s="269" t="s">
        <v>1296</v>
      </c>
      <c r="D338" s="270"/>
      <c r="E338" s="270"/>
      <c r="F338" s="270"/>
      <c r="G338" s="270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47"/>
      <c r="Z338" s="147"/>
      <c r="AA338" s="147"/>
      <c r="AB338" s="147"/>
      <c r="AC338" s="147"/>
      <c r="AD338" s="147"/>
      <c r="AE338" s="147"/>
      <c r="AF338" s="147"/>
      <c r="AG338" s="147" t="s">
        <v>292</v>
      </c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</row>
    <row r="339" spans="1:60" outlineLevel="1">
      <c r="A339" s="168">
        <v>132</v>
      </c>
      <c r="B339" s="169" t="s">
        <v>1449</v>
      </c>
      <c r="C339" s="185" t="s">
        <v>1300</v>
      </c>
      <c r="D339" s="170" t="s">
        <v>1301</v>
      </c>
      <c r="E339" s="171">
        <v>7</v>
      </c>
      <c r="F339" s="172"/>
      <c r="G339" s="173">
        <f>ROUND(E339*F339,2)</f>
        <v>0</v>
      </c>
      <c r="H339" s="172">
        <v>203</v>
      </c>
      <c r="I339" s="173">
        <f>ROUND(E339*H339,2)</f>
        <v>1421</v>
      </c>
      <c r="J339" s="172">
        <v>55</v>
      </c>
      <c r="K339" s="173">
        <f>ROUND(E339*J339,2)</f>
        <v>385</v>
      </c>
      <c r="L339" s="173">
        <v>21</v>
      </c>
      <c r="M339" s="173">
        <f>G339*(1+L339/100)</f>
        <v>0</v>
      </c>
      <c r="N339" s="173">
        <v>0</v>
      </c>
      <c r="O339" s="173">
        <f>ROUND(E339*N339,2)</f>
        <v>0</v>
      </c>
      <c r="P339" s="173">
        <v>0</v>
      </c>
      <c r="Q339" s="173">
        <f>ROUND(E339*P339,2)</f>
        <v>0</v>
      </c>
      <c r="R339" s="173"/>
      <c r="S339" s="173" t="s">
        <v>224</v>
      </c>
      <c r="T339" s="174" t="s">
        <v>225</v>
      </c>
      <c r="U339" s="156">
        <v>0</v>
      </c>
      <c r="V339" s="156">
        <f>ROUND(E339*U339,2)</f>
        <v>0</v>
      </c>
      <c r="W339" s="156"/>
      <c r="X339" s="156" t="s">
        <v>226</v>
      </c>
      <c r="Y339" s="147"/>
      <c r="Z339" s="147"/>
      <c r="AA339" s="147"/>
      <c r="AB339" s="147"/>
      <c r="AC339" s="147"/>
      <c r="AD339" s="147"/>
      <c r="AE339" s="147"/>
      <c r="AF339" s="147"/>
      <c r="AG339" s="147" t="s">
        <v>227</v>
      </c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</row>
    <row r="340" spans="1:60" outlineLevel="1">
      <c r="A340" s="154"/>
      <c r="B340" s="155"/>
      <c r="C340" s="269" t="s">
        <v>1298</v>
      </c>
      <c r="D340" s="270"/>
      <c r="E340" s="270"/>
      <c r="F340" s="270"/>
      <c r="G340" s="270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47"/>
      <c r="Z340" s="147"/>
      <c r="AA340" s="147"/>
      <c r="AB340" s="147"/>
      <c r="AC340" s="147"/>
      <c r="AD340" s="147"/>
      <c r="AE340" s="147"/>
      <c r="AF340" s="147"/>
      <c r="AG340" s="147" t="s">
        <v>292</v>
      </c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</row>
    <row r="341" spans="1:60" outlineLevel="1">
      <c r="A341" s="168">
        <v>133</v>
      </c>
      <c r="B341" s="169" t="s">
        <v>1450</v>
      </c>
      <c r="C341" s="185" t="s">
        <v>1271</v>
      </c>
      <c r="D341" s="170" t="s">
        <v>248</v>
      </c>
      <c r="E341" s="171">
        <v>6</v>
      </c>
      <c r="F341" s="172"/>
      <c r="G341" s="173">
        <f>ROUND(E341*F341,2)</f>
        <v>0</v>
      </c>
      <c r="H341" s="172">
        <v>480</v>
      </c>
      <c r="I341" s="173">
        <f>ROUND(E341*H341,2)</f>
        <v>2880</v>
      </c>
      <c r="J341" s="172">
        <v>120</v>
      </c>
      <c r="K341" s="173">
        <f>ROUND(E341*J341,2)</f>
        <v>720</v>
      </c>
      <c r="L341" s="173">
        <v>21</v>
      </c>
      <c r="M341" s="173">
        <f>G341*(1+L341/100)</f>
        <v>0</v>
      </c>
      <c r="N341" s="173">
        <v>0</v>
      </c>
      <c r="O341" s="173">
        <f>ROUND(E341*N341,2)</f>
        <v>0</v>
      </c>
      <c r="P341" s="173">
        <v>0</v>
      </c>
      <c r="Q341" s="173">
        <f>ROUND(E341*P341,2)</f>
        <v>0</v>
      </c>
      <c r="R341" s="173"/>
      <c r="S341" s="173" t="s">
        <v>224</v>
      </c>
      <c r="T341" s="174" t="s">
        <v>225</v>
      </c>
      <c r="U341" s="156">
        <v>0</v>
      </c>
      <c r="V341" s="156">
        <f>ROUND(E341*U341,2)</f>
        <v>0</v>
      </c>
      <c r="W341" s="156"/>
      <c r="X341" s="156" t="s">
        <v>226</v>
      </c>
      <c r="Y341" s="147"/>
      <c r="Z341" s="147"/>
      <c r="AA341" s="147"/>
      <c r="AB341" s="147"/>
      <c r="AC341" s="147"/>
      <c r="AD341" s="147"/>
      <c r="AE341" s="147"/>
      <c r="AF341" s="147"/>
      <c r="AG341" s="147" t="s">
        <v>227</v>
      </c>
      <c r="AH341" s="147"/>
      <c r="AI341" s="147"/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  <c r="AT341" s="147"/>
      <c r="AU341" s="147"/>
      <c r="AV341" s="147"/>
      <c r="AW341" s="147"/>
      <c r="AX341" s="147"/>
      <c r="AY341" s="147"/>
      <c r="AZ341" s="147"/>
      <c r="BA341" s="147"/>
      <c r="BB341" s="147"/>
      <c r="BC341" s="147"/>
      <c r="BD341" s="147"/>
      <c r="BE341" s="147"/>
      <c r="BF341" s="147"/>
      <c r="BG341" s="147"/>
      <c r="BH341" s="147"/>
    </row>
    <row r="342" spans="1:60" outlineLevel="1">
      <c r="A342" s="154"/>
      <c r="B342" s="155"/>
      <c r="C342" s="269" t="s">
        <v>1272</v>
      </c>
      <c r="D342" s="270"/>
      <c r="E342" s="270"/>
      <c r="F342" s="270"/>
      <c r="G342" s="270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47"/>
      <c r="Z342" s="147"/>
      <c r="AA342" s="147"/>
      <c r="AB342" s="147"/>
      <c r="AC342" s="147"/>
      <c r="AD342" s="147"/>
      <c r="AE342" s="147"/>
      <c r="AF342" s="147"/>
      <c r="AG342" s="147" t="s">
        <v>292</v>
      </c>
      <c r="AH342" s="147"/>
      <c r="AI342" s="147"/>
      <c r="AJ342" s="147"/>
      <c r="AK342" s="147"/>
      <c r="AL342" s="147"/>
      <c r="AM342" s="147"/>
      <c r="AN342" s="147"/>
      <c r="AO342" s="147"/>
      <c r="AP342" s="147"/>
      <c r="AQ342" s="147"/>
      <c r="AR342" s="147"/>
      <c r="AS342" s="147"/>
      <c r="AT342" s="147"/>
      <c r="AU342" s="147"/>
      <c r="AV342" s="147"/>
      <c r="AW342" s="147"/>
      <c r="AX342" s="147"/>
      <c r="AY342" s="147"/>
      <c r="AZ342" s="147"/>
      <c r="BA342" s="147"/>
      <c r="BB342" s="147"/>
      <c r="BC342" s="147"/>
      <c r="BD342" s="147"/>
      <c r="BE342" s="147"/>
      <c r="BF342" s="147"/>
      <c r="BG342" s="147"/>
      <c r="BH342" s="147"/>
    </row>
    <row r="343" spans="1:60" outlineLevel="1">
      <c r="A343" s="168">
        <v>134</v>
      </c>
      <c r="B343" s="169" t="s">
        <v>1451</v>
      </c>
      <c r="C343" s="185" t="s">
        <v>1271</v>
      </c>
      <c r="D343" s="170" t="s">
        <v>248</v>
      </c>
      <c r="E343" s="171">
        <v>10</v>
      </c>
      <c r="F343" s="172"/>
      <c r="G343" s="173">
        <f>ROUND(E343*F343,2)</f>
        <v>0</v>
      </c>
      <c r="H343" s="172">
        <v>580</v>
      </c>
      <c r="I343" s="173">
        <f>ROUND(E343*H343,2)</f>
        <v>5800</v>
      </c>
      <c r="J343" s="172">
        <v>120</v>
      </c>
      <c r="K343" s="173">
        <f>ROUND(E343*J343,2)</f>
        <v>1200</v>
      </c>
      <c r="L343" s="173">
        <v>21</v>
      </c>
      <c r="M343" s="173">
        <f>G343*(1+L343/100)</f>
        <v>0</v>
      </c>
      <c r="N343" s="173">
        <v>0</v>
      </c>
      <c r="O343" s="173">
        <f>ROUND(E343*N343,2)</f>
        <v>0</v>
      </c>
      <c r="P343" s="173">
        <v>0</v>
      </c>
      <c r="Q343" s="173">
        <f>ROUND(E343*P343,2)</f>
        <v>0</v>
      </c>
      <c r="R343" s="173"/>
      <c r="S343" s="173" t="s">
        <v>224</v>
      </c>
      <c r="T343" s="174" t="s">
        <v>225</v>
      </c>
      <c r="U343" s="156">
        <v>0</v>
      </c>
      <c r="V343" s="156">
        <f>ROUND(E343*U343,2)</f>
        <v>0</v>
      </c>
      <c r="W343" s="156"/>
      <c r="X343" s="156" t="s">
        <v>226</v>
      </c>
      <c r="Y343" s="147"/>
      <c r="Z343" s="147"/>
      <c r="AA343" s="147"/>
      <c r="AB343" s="147"/>
      <c r="AC343" s="147"/>
      <c r="AD343" s="147"/>
      <c r="AE343" s="147"/>
      <c r="AF343" s="147"/>
      <c r="AG343" s="147" t="s">
        <v>227</v>
      </c>
      <c r="AH343" s="147"/>
      <c r="AI343" s="147"/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  <c r="AT343" s="147"/>
      <c r="AU343" s="147"/>
      <c r="AV343" s="147"/>
      <c r="AW343" s="147"/>
      <c r="AX343" s="147"/>
      <c r="AY343" s="147"/>
      <c r="AZ343" s="147"/>
      <c r="BA343" s="147"/>
      <c r="BB343" s="147"/>
      <c r="BC343" s="147"/>
      <c r="BD343" s="147"/>
      <c r="BE343" s="147"/>
      <c r="BF343" s="147"/>
      <c r="BG343" s="147"/>
      <c r="BH343" s="147"/>
    </row>
    <row r="344" spans="1:60" outlineLevel="1">
      <c r="A344" s="154"/>
      <c r="B344" s="155"/>
      <c r="C344" s="269" t="s">
        <v>1274</v>
      </c>
      <c r="D344" s="270"/>
      <c r="E344" s="270"/>
      <c r="F344" s="270"/>
      <c r="G344" s="270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47"/>
      <c r="Z344" s="147"/>
      <c r="AA344" s="147"/>
      <c r="AB344" s="147"/>
      <c r="AC344" s="147"/>
      <c r="AD344" s="147"/>
      <c r="AE344" s="147"/>
      <c r="AF344" s="147"/>
      <c r="AG344" s="147" t="s">
        <v>292</v>
      </c>
      <c r="AH344" s="147"/>
      <c r="AI344" s="147"/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  <c r="AT344" s="147"/>
      <c r="AU344" s="147"/>
      <c r="AV344" s="147"/>
      <c r="AW344" s="147"/>
      <c r="AX344" s="147"/>
      <c r="AY344" s="147"/>
      <c r="AZ344" s="147"/>
      <c r="BA344" s="147"/>
      <c r="BB344" s="147"/>
      <c r="BC344" s="147"/>
      <c r="BD344" s="147"/>
      <c r="BE344" s="147"/>
      <c r="BF344" s="147"/>
      <c r="BG344" s="147"/>
      <c r="BH344" s="147"/>
    </row>
    <row r="345" spans="1:60" outlineLevel="1">
      <c r="A345" s="168">
        <v>135</v>
      </c>
      <c r="B345" s="169" t="s">
        <v>1452</v>
      </c>
      <c r="C345" s="185" t="s">
        <v>1309</v>
      </c>
      <c r="D345" s="170" t="s">
        <v>248</v>
      </c>
      <c r="E345" s="171">
        <v>1.5</v>
      </c>
      <c r="F345" s="172"/>
      <c r="G345" s="173">
        <f>ROUND(E345*F345,2)</f>
        <v>0</v>
      </c>
      <c r="H345" s="172">
        <v>1250</v>
      </c>
      <c r="I345" s="173">
        <f>ROUND(E345*H345,2)</f>
        <v>1875</v>
      </c>
      <c r="J345" s="172">
        <v>325</v>
      </c>
      <c r="K345" s="173">
        <f>ROUND(E345*J345,2)</f>
        <v>487.5</v>
      </c>
      <c r="L345" s="173">
        <v>21</v>
      </c>
      <c r="M345" s="173">
        <f>G345*(1+L345/100)</f>
        <v>0</v>
      </c>
      <c r="N345" s="173">
        <v>0</v>
      </c>
      <c r="O345" s="173">
        <f>ROUND(E345*N345,2)</f>
        <v>0</v>
      </c>
      <c r="P345" s="173">
        <v>0</v>
      </c>
      <c r="Q345" s="173">
        <f>ROUND(E345*P345,2)</f>
        <v>0</v>
      </c>
      <c r="R345" s="173"/>
      <c r="S345" s="173" t="s">
        <v>224</v>
      </c>
      <c r="T345" s="174" t="s">
        <v>225</v>
      </c>
      <c r="U345" s="156">
        <v>0</v>
      </c>
      <c r="V345" s="156">
        <f>ROUND(E345*U345,2)</f>
        <v>0</v>
      </c>
      <c r="W345" s="156"/>
      <c r="X345" s="156" t="s">
        <v>226</v>
      </c>
      <c r="Y345" s="147"/>
      <c r="Z345" s="147"/>
      <c r="AA345" s="147"/>
      <c r="AB345" s="147"/>
      <c r="AC345" s="147"/>
      <c r="AD345" s="147"/>
      <c r="AE345" s="147"/>
      <c r="AF345" s="147"/>
      <c r="AG345" s="147" t="s">
        <v>227</v>
      </c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47"/>
      <c r="BB345" s="147"/>
      <c r="BC345" s="147"/>
      <c r="BD345" s="147"/>
      <c r="BE345" s="147"/>
      <c r="BF345" s="147"/>
      <c r="BG345" s="147"/>
      <c r="BH345" s="147"/>
    </row>
    <row r="346" spans="1:60" outlineLevel="1">
      <c r="A346" s="154"/>
      <c r="B346" s="155"/>
      <c r="C346" s="269" t="s">
        <v>1272</v>
      </c>
      <c r="D346" s="270"/>
      <c r="E346" s="270"/>
      <c r="F346" s="270"/>
      <c r="G346" s="270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47"/>
      <c r="Z346" s="147"/>
      <c r="AA346" s="147"/>
      <c r="AB346" s="147"/>
      <c r="AC346" s="147"/>
      <c r="AD346" s="147"/>
      <c r="AE346" s="147"/>
      <c r="AF346" s="147"/>
      <c r="AG346" s="147" t="s">
        <v>292</v>
      </c>
      <c r="AH346" s="147"/>
      <c r="AI346" s="147"/>
      <c r="AJ346" s="147"/>
      <c r="AK346" s="147"/>
      <c r="AL346" s="147"/>
      <c r="AM346" s="147"/>
      <c r="AN346" s="147"/>
      <c r="AO346" s="147"/>
      <c r="AP346" s="147"/>
      <c r="AQ346" s="147"/>
      <c r="AR346" s="147"/>
      <c r="AS346" s="147"/>
      <c r="AT346" s="147"/>
      <c r="AU346" s="147"/>
      <c r="AV346" s="147"/>
      <c r="AW346" s="147"/>
      <c r="AX346" s="147"/>
      <c r="AY346" s="147"/>
      <c r="AZ346" s="147"/>
      <c r="BA346" s="147"/>
      <c r="BB346" s="147"/>
      <c r="BC346" s="147"/>
      <c r="BD346" s="147"/>
      <c r="BE346" s="147"/>
      <c r="BF346" s="147"/>
      <c r="BG346" s="147"/>
      <c r="BH346" s="147"/>
    </row>
    <row r="347" spans="1:60" outlineLevel="1">
      <c r="A347" s="168">
        <v>136</v>
      </c>
      <c r="B347" s="169" t="s">
        <v>1453</v>
      </c>
      <c r="C347" s="185" t="s">
        <v>1311</v>
      </c>
      <c r="D347" s="170" t="s">
        <v>248</v>
      </c>
      <c r="E347" s="171">
        <v>1.5</v>
      </c>
      <c r="F347" s="172"/>
      <c r="G347" s="173">
        <f>ROUND(E347*F347,2)</f>
        <v>0</v>
      </c>
      <c r="H347" s="172">
        <v>1550</v>
      </c>
      <c r="I347" s="173">
        <f>ROUND(E347*H347,2)</f>
        <v>2325</v>
      </c>
      <c r="J347" s="172">
        <v>340</v>
      </c>
      <c r="K347" s="173">
        <f>ROUND(E347*J347,2)</f>
        <v>510</v>
      </c>
      <c r="L347" s="173">
        <v>21</v>
      </c>
      <c r="M347" s="173">
        <f>G347*(1+L347/100)</f>
        <v>0</v>
      </c>
      <c r="N347" s="173">
        <v>0</v>
      </c>
      <c r="O347" s="173">
        <f>ROUND(E347*N347,2)</f>
        <v>0</v>
      </c>
      <c r="P347" s="173">
        <v>0</v>
      </c>
      <c r="Q347" s="173">
        <f>ROUND(E347*P347,2)</f>
        <v>0</v>
      </c>
      <c r="R347" s="173"/>
      <c r="S347" s="173" t="s">
        <v>224</v>
      </c>
      <c r="T347" s="174" t="s">
        <v>225</v>
      </c>
      <c r="U347" s="156">
        <v>0</v>
      </c>
      <c r="V347" s="156">
        <f>ROUND(E347*U347,2)</f>
        <v>0</v>
      </c>
      <c r="W347" s="156"/>
      <c r="X347" s="156" t="s">
        <v>226</v>
      </c>
      <c r="Y347" s="147"/>
      <c r="Z347" s="147"/>
      <c r="AA347" s="147"/>
      <c r="AB347" s="147"/>
      <c r="AC347" s="147"/>
      <c r="AD347" s="147"/>
      <c r="AE347" s="147"/>
      <c r="AF347" s="147"/>
      <c r="AG347" s="147" t="s">
        <v>227</v>
      </c>
      <c r="AH347" s="147"/>
      <c r="AI347" s="147"/>
      <c r="AJ347" s="147"/>
      <c r="AK347" s="147"/>
      <c r="AL347" s="147"/>
      <c r="AM347" s="147"/>
      <c r="AN347" s="147"/>
      <c r="AO347" s="147"/>
      <c r="AP347" s="147"/>
      <c r="AQ347" s="147"/>
      <c r="AR347" s="147"/>
      <c r="AS347" s="147"/>
      <c r="AT347" s="147"/>
      <c r="AU347" s="147"/>
      <c r="AV347" s="147"/>
      <c r="AW347" s="147"/>
      <c r="AX347" s="147"/>
      <c r="AY347" s="147"/>
      <c r="AZ347" s="147"/>
      <c r="BA347" s="147"/>
      <c r="BB347" s="147"/>
      <c r="BC347" s="147"/>
      <c r="BD347" s="147"/>
      <c r="BE347" s="147"/>
      <c r="BF347" s="147"/>
      <c r="BG347" s="147"/>
      <c r="BH347" s="147"/>
    </row>
    <row r="348" spans="1:60" outlineLevel="1">
      <c r="A348" s="154"/>
      <c r="B348" s="155"/>
      <c r="C348" s="269" t="s">
        <v>1274</v>
      </c>
      <c r="D348" s="270"/>
      <c r="E348" s="270"/>
      <c r="F348" s="270"/>
      <c r="G348" s="270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47"/>
      <c r="Z348" s="147"/>
      <c r="AA348" s="147"/>
      <c r="AB348" s="147"/>
      <c r="AC348" s="147"/>
      <c r="AD348" s="147"/>
      <c r="AE348" s="147"/>
      <c r="AF348" s="147"/>
      <c r="AG348" s="147" t="s">
        <v>292</v>
      </c>
      <c r="AH348" s="147"/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147"/>
      <c r="BC348" s="147"/>
      <c r="BD348" s="147"/>
      <c r="BE348" s="147"/>
      <c r="BF348" s="147"/>
      <c r="BG348" s="147"/>
      <c r="BH348" s="147"/>
    </row>
    <row r="349" spans="1:60" outlineLevel="1">
      <c r="A349" s="168">
        <v>137</v>
      </c>
      <c r="B349" s="169" t="s">
        <v>1454</v>
      </c>
      <c r="C349" s="185" t="s">
        <v>1313</v>
      </c>
      <c r="D349" s="170" t="s">
        <v>1301</v>
      </c>
      <c r="E349" s="171">
        <v>1</v>
      </c>
      <c r="F349" s="172"/>
      <c r="G349" s="173">
        <f>ROUND(E349*F349,2)</f>
        <v>0</v>
      </c>
      <c r="H349" s="172">
        <v>445</v>
      </c>
      <c r="I349" s="173">
        <f>ROUND(E349*H349,2)</f>
        <v>445</v>
      </c>
      <c r="J349" s="172">
        <v>120</v>
      </c>
      <c r="K349" s="173">
        <f>ROUND(E349*J349,2)</f>
        <v>120</v>
      </c>
      <c r="L349" s="173">
        <v>21</v>
      </c>
      <c r="M349" s="173">
        <f>G349*(1+L349/100)</f>
        <v>0</v>
      </c>
      <c r="N349" s="173">
        <v>0</v>
      </c>
      <c r="O349" s="173">
        <f>ROUND(E349*N349,2)</f>
        <v>0</v>
      </c>
      <c r="P349" s="173">
        <v>0</v>
      </c>
      <c r="Q349" s="173">
        <f>ROUND(E349*P349,2)</f>
        <v>0</v>
      </c>
      <c r="R349" s="173"/>
      <c r="S349" s="173" t="s">
        <v>224</v>
      </c>
      <c r="T349" s="174" t="s">
        <v>225</v>
      </c>
      <c r="U349" s="156">
        <v>0</v>
      </c>
      <c r="V349" s="156">
        <f>ROUND(E349*U349,2)</f>
        <v>0</v>
      </c>
      <c r="W349" s="156"/>
      <c r="X349" s="156" t="s">
        <v>226</v>
      </c>
      <c r="Y349" s="147"/>
      <c r="Z349" s="147"/>
      <c r="AA349" s="147"/>
      <c r="AB349" s="147"/>
      <c r="AC349" s="147"/>
      <c r="AD349" s="147"/>
      <c r="AE349" s="147"/>
      <c r="AF349" s="147"/>
      <c r="AG349" s="147" t="s">
        <v>227</v>
      </c>
      <c r="AH349" s="147"/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147"/>
      <c r="BC349" s="147"/>
      <c r="BD349" s="147"/>
      <c r="BE349" s="147"/>
      <c r="BF349" s="147"/>
      <c r="BG349" s="147"/>
      <c r="BH349" s="147"/>
    </row>
    <row r="350" spans="1:60" outlineLevel="1">
      <c r="A350" s="154"/>
      <c r="B350" s="155"/>
      <c r="C350" s="269" t="s">
        <v>1303</v>
      </c>
      <c r="D350" s="270"/>
      <c r="E350" s="270"/>
      <c r="F350" s="270"/>
      <c r="G350" s="270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47"/>
      <c r="Z350" s="147"/>
      <c r="AA350" s="147"/>
      <c r="AB350" s="147"/>
      <c r="AC350" s="147"/>
      <c r="AD350" s="147"/>
      <c r="AE350" s="147"/>
      <c r="AF350" s="147"/>
      <c r="AG350" s="147" t="s">
        <v>292</v>
      </c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</row>
    <row r="351" spans="1:60" outlineLevel="1">
      <c r="A351" s="168">
        <v>138</v>
      </c>
      <c r="B351" s="169" t="s">
        <v>1455</v>
      </c>
      <c r="C351" s="185" t="s">
        <v>1313</v>
      </c>
      <c r="D351" s="170" t="s">
        <v>1301</v>
      </c>
      <c r="E351" s="171">
        <v>13</v>
      </c>
      <c r="F351" s="172"/>
      <c r="G351" s="173">
        <f>ROUND(E351*F351,2)</f>
        <v>0</v>
      </c>
      <c r="H351" s="172">
        <v>594</v>
      </c>
      <c r="I351" s="173">
        <f>ROUND(E351*H351,2)</f>
        <v>7722</v>
      </c>
      <c r="J351" s="172">
        <v>150</v>
      </c>
      <c r="K351" s="173">
        <f>ROUND(E351*J351,2)</f>
        <v>1950</v>
      </c>
      <c r="L351" s="173">
        <v>21</v>
      </c>
      <c r="M351" s="173">
        <f>G351*(1+L351/100)</f>
        <v>0</v>
      </c>
      <c r="N351" s="173">
        <v>0</v>
      </c>
      <c r="O351" s="173">
        <f>ROUND(E351*N351,2)</f>
        <v>0</v>
      </c>
      <c r="P351" s="173">
        <v>0</v>
      </c>
      <c r="Q351" s="173">
        <f>ROUND(E351*P351,2)</f>
        <v>0</v>
      </c>
      <c r="R351" s="173"/>
      <c r="S351" s="173" t="s">
        <v>224</v>
      </c>
      <c r="T351" s="174" t="s">
        <v>225</v>
      </c>
      <c r="U351" s="156">
        <v>0</v>
      </c>
      <c r="V351" s="156">
        <f>ROUND(E351*U351,2)</f>
        <v>0</v>
      </c>
      <c r="W351" s="156"/>
      <c r="X351" s="156" t="s">
        <v>226</v>
      </c>
      <c r="Y351" s="147"/>
      <c r="Z351" s="147"/>
      <c r="AA351" s="147"/>
      <c r="AB351" s="147"/>
      <c r="AC351" s="147"/>
      <c r="AD351" s="147"/>
      <c r="AE351" s="147"/>
      <c r="AF351" s="147"/>
      <c r="AG351" s="147" t="s">
        <v>227</v>
      </c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</row>
    <row r="352" spans="1:60" outlineLevel="1">
      <c r="A352" s="154"/>
      <c r="B352" s="155"/>
      <c r="C352" s="269" t="s">
        <v>1291</v>
      </c>
      <c r="D352" s="270"/>
      <c r="E352" s="270"/>
      <c r="F352" s="270"/>
      <c r="G352" s="270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47"/>
      <c r="Z352" s="147"/>
      <c r="AA352" s="147"/>
      <c r="AB352" s="147"/>
      <c r="AC352" s="147"/>
      <c r="AD352" s="147"/>
      <c r="AE352" s="147"/>
      <c r="AF352" s="147"/>
      <c r="AG352" s="147" t="s">
        <v>292</v>
      </c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</row>
    <row r="353" spans="1:60" outlineLevel="1">
      <c r="A353" s="168">
        <v>139</v>
      </c>
      <c r="B353" s="169" t="s">
        <v>1455</v>
      </c>
      <c r="C353" s="185" t="s">
        <v>1313</v>
      </c>
      <c r="D353" s="170" t="s">
        <v>1301</v>
      </c>
      <c r="E353" s="171">
        <v>14</v>
      </c>
      <c r="F353" s="172"/>
      <c r="G353" s="173">
        <f>ROUND(E353*F353,2)</f>
        <v>0</v>
      </c>
      <c r="H353" s="172">
        <v>738</v>
      </c>
      <c r="I353" s="173">
        <f>ROUND(E353*H353,2)</f>
        <v>10332</v>
      </c>
      <c r="J353" s="172">
        <v>180</v>
      </c>
      <c r="K353" s="173">
        <f>ROUND(E353*J353,2)</f>
        <v>2520</v>
      </c>
      <c r="L353" s="173">
        <v>21</v>
      </c>
      <c r="M353" s="173">
        <f>G353*(1+L353/100)</f>
        <v>0</v>
      </c>
      <c r="N353" s="173">
        <v>0</v>
      </c>
      <c r="O353" s="173">
        <f>ROUND(E353*N353,2)</f>
        <v>0</v>
      </c>
      <c r="P353" s="173">
        <v>0</v>
      </c>
      <c r="Q353" s="173">
        <f>ROUND(E353*P353,2)</f>
        <v>0</v>
      </c>
      <c r="R353" s="173"/>
      <c r="S353" s="173" t="s">
        <v>224</v>
      </c>
      <c r="T353" s="174" t="s">
        <v>225</v>
      </c>
      <c r="U353" s="156">
        <v>0</v>
      </c>
      <c r="V353" s="156">
        <f>ROUND(E353*U353,2)</f>
        <v>0</v>
      </c>
      <c r="W353" s="156"/>
      <c r="X353" s="156" t="s">
        <v>226</v>
      </c>
      <c r="Y353" s="147"/>
      <c r="Z353" s="147"/>
      <c r="AA353" s="147"/>
      <c r="AB353" s="147"/>
      <c r="AC353" s="147"/>
      <c r="AD353" s="147"/>
      <c r="AE353" s="147"/>
      <c r="AF353" s="147"/>
      <c r="AG353" s="147" t="s">
        <v>227</v>
      </c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</row>
    <row r="354" spans="1:60" outlineLevel="1">
      <c r="A354" s="154"/>
      <c r="B354" s="155"/>
      <c r="C354" s="269" t="s">
        <v>1289</v>
      </c>
      <c r="D354" s="270"/>
      <c r="E354" s="270"/>
      <c r="F354" s="270"/>
      <c r="G354" s="270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47"/>
      <c r="Z354" s="147"/>
      <c r="AA354" s="147"/>
      <c r="AB354" s="147"/>
      <c r="AC354" s="147"/>
      <c r="AD354" s="147"/>
      <c r="AE354" s="147"/>
      <c r="AF354" s="147"/>
      <c r="AG354" s="147" t="s">
        <v>292</v>
      </c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</row>
    <row r="355" spans="1:60" outlineLevel="1">
      <c r="A355" s="168">
        <v>140</v>
      </c>
      <c r="B355" s="169" t="s">
        <v>1456</v>
      </c>
      <c r="C355" s="185" t="s">
        <v>1276</v>
      </c>
      <c r="D355" s="170" t="s">
        <v>248</v>
      </c>
      <c r="E355" s="171">
        <v>18</v>
      </c>
      <c r="F355" s="172"/>
      <c r="G355" s="173">
        <f>ROUND(E355*F355,2)</f>
        <v>0</v>
      </c>
      <c r="H355" s="172">
        <v>750</v>
      </c>
      <c r="I355" s="173">
        <f>ROUND(E355*H355,2)</f>
        <v>13500</v>
      </c>
      <c r="J355" s="172">
        <v>350</v>
      </c>
      <c r="K355" s="173">
        <f>ROUND(E355*J355,2)</f>
        <v>6300</v>
      </c>
      <c r="L355" s="173">
        <v>21</v>
      </c>
      <c r="M355" s="173">
        <f>G355*(1+L355/100)</f>
        <v>0</v>
      </c>
      <c r="N355" s="173">
        <v>0</v>
      </c>
      <c r="O355" s="173">
        <f>ROUND(E355*N355,2)</f>
        <v>0</v>
      </c>
      <c r="P355" s="173">
        <v>0</v>
      </c>
      <c r="Q355" s="173">
        <f>ROUND(E355*P355,2)</f>
        <v>0</v>
      </c>
      <c r="R355" s="173"/>
      <c r="S355" s="173" t="s">
        <v>224</v>
      </c>
      <c r="T355" s="174" t="s">
        <v>225</v>
      </c>
      <c r="U355" s="156">
        <v>0</v>
      </c>
      <c r="V355" s="156">
        <f>ROUND(E355*U355,2)</f>
        <v>0</v>
      </c>
      <c r="W355" s="156"/>
      <c r="X355" s="156" t="s">
        <v>226</v>
      </c>
      <c r="Y355" s="147"/>
      <c r="Z355" s="147"/>
      <c r="AA355" s="147"/>
      <c r="AB355" s="147"/>
      <c r="AC355" s="147"/>
      <c r="AD355" s="147"/>
      <c r="AE355" s="147"/>
      <c r="AF355" s="147"/>
      <c r="AG355" s="147" t="s">
        <v>227</v>
      </c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</row>
    <row r="356" spans="1:60" outlineLevel="1">
      <c r="A356" s="154"/>
      <c r="B356" s="155"/>
      <c r="C356" s="269" t="s">
        <v>1277</v>
      </c>
      <c r="D356" s="270"/>
      <c r="E356" s="270"/>
      <c r="F356" s="270"/>
      <c r="G356" s="270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47"/>
      <c r="Z356" s="147"/>
      <c r="AA356" s="147"/>
      <c r="AB356" s="147"/>
      <c r="AC356" s="147"/>
      <c r="AD356" s="147"/>
      <c r="AE356" s="147"/>
      <c r="AF356" s="147"/>
      <c r="AG356" s="147" t="s">
        <v>292</v>
      </c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</row>
    <row r="357" spans="1:60" outlineLevel="1">
      <c r="A357" s="175">
        <v>141</v>
      </c>
      <c r="B357" s="176" t="s">
        <v>1457</v>
      </c>
      <c r="C357" s="184" t="s">
        <v>1279</v>
      </c>
      <c r="D357" s="177" t="s">
        <v>1280</v>
      </c>
      <c r="E357" s="178">
        <v>60</v>
      </c>
      <c r="F357" s="179"/>
      <c r="G357" s="180">
        <f>ROUND(E357*F357,2)</f>
        <v>0</v>
      </c>
      <c r="H357" s="179">
        <v>155</v>
      </c>
      <c r="I357" s="180">
        <f>ROUND(E357*H357,2)</f>
        <v>9300</v>
      </c>
      <c r="J357" s="179">
        <v>100</v>
      </c>
      <c r="K357" s="180">
        <f>ROUND(E357*J357,2)</f>
        <v>6000</v>
      </c>
      <c r="L357" s="180">
        <v>21</v>
      </c>
      <c r="M357" s="180">
        <f>G357*(1+L357/100)</f>
        <v>0</v>
      </c>
      <c r="N357" s="180">
        <v>0</v>
      </c>
      <c r="O357" s="180">
        <f>ROUND(E357*N357,2)</f>
        <v>0</v>
      </c>
      <c r="P357" s="180">
        <v>0</v>
      </c>
      <c r="Q357" s="180">
        <f>ROUND(E357*P357,2)</f>
        <v>0</v>
      </c>
      <c r="R357" s="180"/>
      <c r="S357" s="180" t="s">
        <v>224</v>
      </c>
      <c r="T357" s="181" t="s">
        <v>225</v>
      </c>
      <c r="U357" s="156">
        <v>0</v>
      </c>
      <c r="V357" s="156">
        <f>ROUND(E357*U357,2)</f>
        <v>0</v>
      </c>
      <c r="W357" s="156"/>
      <c r="X357" s="156" t="s">
        <v>226</v>
      </c>
      <c r="Y357" s="147"/>
      <c r="Z357" s="147"/>
      <c r="AA357" s="147"/>
      <c r="AB357" s="147"/>
      <c r="AC357" s="147"/>
      <c r="AD357" s="147"/>
      <c r="AE357" s="147"/>
      <c r="AF357" s="147"/>
      <c r="AG357" s="147" t="s">
        <v>227</v>
      </c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</row>
    <row r="358" spans="1:60" ht="14">
      <c r="A358" s="158" t="s">
        <v>219</v>
      </c>
      <c r="B358" s="159" t="s">
        <v>109</v>
      </c>
      <c r="C358" s="183" t="s">
        <v>111</v>
      </c>
      <c r="D358" s="160"/>
      <c r="E358" s="161"/>
      <c r="F358" s="162"/>
      <c r="G358" s="162">
        <f>SUMIF(AG359:AG370,"&lt;&gt;NOR",G359:G370)</f>
        <v>0</v>
      </c>
      <c r="H358" s="162"/>
      <c r="I358" s="162">
        <f>SUM(I359:I370)</f>
        <v>13801</v>
      </c>
      <c r="J358" s="162"/>
      <c r="K358" s="162">
        <f>SUM(K359:K370)</f>
        <v>3670</v>
      </c>
      <c r="L358" s="162"/>
      <c r="M358" s="162">
        <f>SUM(M359:M370)</f>
        <v>0</v>
      </c>
      <c r="N358" s="162"/>
      <c r="O358" s="162">
        <f>SUM(O359:O370)</f>
        <v>0</v>
      </c>
      <c r="P358" s="162"/>
      <c r="Q358" s="162">
        <f>SUM(Q359:Q370)</f>
        <v>0</v>
      </c>
      <c r="R358" s="162"/>
      <c r="S358" s="162"/>
      <c r="T358" s="163"/>
      <c r="U358" s="157"/>
      <c r="V358" s="157">
        <f>SUM(V359:V370)</f>
        <v>0</v>
      </c>
      <c r="W358" s="157"/>
      <c r="X358" s="157"/>
      <c r="AG358" t="s">
        <v>220</v>
      </c>
    </row>
    <row r="359" spans="1:60" outlineLevel="1">
      <c r="A359" s="168">
        <v>142</v>
      </c>
      <c r="B359" s="169" t="s">
        <v>1458</v>
      </c>
      <c r="C359" s="185" t="s">
        <v>1459</v>
      </c>
      <c r="D359" s="170" t="s">
        <v>391</v>
      </c>
      <c r="E359" s="171">
        <v>1</v>
      </c>
      <c r="F359" s="172"/>
      <c r="G359" s="173">
        <f>ROUND(E359*F359,2)</f>
        <v>0</v>
      </c>
      <c r="H359" s="172">
        <v>6608</v>
      </c>
      <c r="I359" s="173">
        <f>ROUND(E359*H359,2)</f>
        <v>6608</v>
      </c>
      <c r="J359" s="172">
        <v>1200</v>
      </c>
      <c r="K359" s="173">
        <f>ROUND(E359*J359,2)</f>
        <v>1200</v>
      </c>
      <c r="L359" s="173">
        <v>21</v>
      </c>
      <c r="M359" s="173">
        <f>G359*(1+L359/100)</f>
        <v>0</v>
      </c>
      <c r="N359" s="173">
        <v>0</v>
      </c>
      <c r="O359" s="173">
        <f>ROUND(E359*N359,2)</f>
        <v>0</v>
      </c>
      <c r="P359" s="173">
        <v>0</v>
      </c>
      <c r="Q359" s="173">
        <f>ROUND(E359*P359,2)</f>
        <v>0</v>
      </c>
      <c r="R359" s="173"/>
      <c r="S359" s="173" t="s">
        <v>224</v>
      </c>
      <c r="T359" s="174" t="s">
        <v>225</v>
      </c>
      <c r="U359" s="156">
        <v>0</v>
      </c>
      <c r="V359" s="156">
        <f>ROUND(E359*U359,2)</f>
        <v>0</v>
      </c>
      <c r="W359" s="156"/>
      <c r="X359" s="156" t="s">
        <v>226</v>
      </c>
      <c r="Y359" s="147"/>
      <c r="Z359" s="147"/>
      <c r="AA359" s="147"/>
      <c r="AB359" s="147"/>
      <c r="AC359" s="147"/>
      <c r="AD359" s="147"/>
      <c r="AE359" s="147"/>
      <c r="AF359" s="147"/>
      <c r="AG359" s="147" t="s">
        <v>227</v>
      </c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</row>
    <row r="360" spans="1:60" outlineLevel="1">
      <c r="A360" s="154"/>
      <c r="B360" s="155"/>
      <c r="C360" s="269" t="s">
        <v>1460</v>
      </c>
      <c r="D360" s="270"/>
      <c r="E360" s="270"/>
      <c r="F360" s="270"/>
      <c r="G360" s="270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47"/>
      <c r="Z360" s="147"/>
      <c r="AA360" s="147"/>
      <c r="AB360" s="147"/>
      <c r="AC360" s="147"/>
      <c r="AD360" s="147"/>
      <c r="AE360" s="147"/>
      <c r="AF360" s="147"/>
      <c r="AG360" s="147" t="s">
        <v>292</v>
      </c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  <c r="AW360" s="147"/>
      <c r="AX360" s="147"/>
      <c r="AY360" s="147"/>
      <c r="AZ360" s="147"/>
      <c r="BA360" s="147"/>
      <c r="BB360" s="147"/>
      <c r="BC360" s="147"/>
      <c r="BD360" s="147"/>
      <c r="BE360" s="147"/>
      <c r="BF360" s="147"/>
      <c r="BG360" s="147"/>
      <c r="BH360" s="147"/>
    </row>
    <row r="361" spans="1:60" outlineLevel="1">
      <c r="A361" s="154"/>
      <c r="B361" s="155"/>
      <c r="C361" s="271" t="s">
        <v>1461</v>
      </c>
      <c r="D361" s="272"/>
      <c r="E361" s="272"/>
      <c r="F361" s="272"/>
      <c r="G361" s="272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47"/>
      <c r="Z361" s="147"/>
      <c r="AA361" s="147"/>
      <c r="AB361" s="147"/>
      <c r="AC361" s="147"/>
      <c r="AD361" s="147"/>
      <c r="AE361" s="147"/>
      <c r="AF361" s="147"/>
      <c r="AG361" s="147" t="s">
        <v>292</v>
      </c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  <c r="AW361" s="147"/>
      <c r="AX361" s="147"/>
      <c r="AY361" s="147"/>
      <c r="AZ361" s="147"/>
      <c r="BA361" s="147"/>
      <c r="BB361" s="147"/>
      <c r="BC361" s="147"/>
      <c r="BD361" s="147"/>
      <c r="BE361" s="147"/>
      <c r="BF361" s="147"/>
      <c r="BG361" s="147"/>
      <c r="BH361" s="147"/>
    </row>
    <row r="362" spans="1:60" outlineLevel="1">
      <c r="A362" s="168">
        <v>143</v>
      </c>
      <c r="B362" s="169" t="s">
        <v>1462</v>
      </c>
      <c r="C362" s="185" t="s">
        <v>1463</v>
      </c>
      <c r="D362" s="170" t="s">
        <v>391</v>
      </c>
      <c r="E362" s="171">
        <v>1</v>
      </c>
      <c r="F362" s="172"/>
      <c r="G362" s="173">
        <f>ROUND(E362*F362,2)</f>
        <v>0</v>
      </c>
      <c r="H362" s="172">
        <v>808</v>
      </c>
      <c r="I362" s="173">
        <f>ROUND(E362*H362,2)</f>
        <v>808</v>
      </c>
      <c r="J362" s="172">
        <v>125</v>
      </c>
      <c r="K362" s="173">
        <f>ROUND(E362*J362,2)</f>
        <v>125</v>
      </c>
      <c r="L362" s="173">
        <v>21</v>
      </c>
      <c r="M362" s="173">
        <f>G362*(1+L362/100)</f>
        <v>0</v>
      </c>
      <c r="N362" s="173">
        <v>0</v>
      </c>
      <c r="O362" s="173">
        <f>ROUND(E362*N362,2)</f>
        <v>0</v>
      </c>
      <c r="P362" s="173">
        <v>0</v>
      </c>
      <c r="Q362" s="173">
        <f>ROUND(E362*P362,2)</f>
        <v>0</v>
      </c>
      <c r="R362" s="173"/>
      <c r="S362" s="173" t="s">
        <v>224</v>
      </c>
      <c r="T362" s="174" t="s">
        <v>225</v>
      </c>
      <c r="U362" s="156">
        <v>0</v>
      </c>
      <c r="V362" s="156">
        <f>ROUND(E362*U362,2)</f>
        <v>0</v>
      </c>
      <c r="W362" s="156"/>
      <c r="X362" s="156" t="s">
        <v>226</v>
      </c>
      <c r="Y362" s="147"/>
      <c r="Z362" s="147"/>
      <c r="AA362" s="147"/>
      <c r="AB362" s="147"/>
      <c r="AC362" s="147"/>
      <c r="AD362" s="147"/>
      <c r="AE362" s="147"/>
      <c r="AF362" s="147"/>
      <c r="AG362" s="147" t="s">
        <v>227</v>
      </c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147"/>
      <c r="BC362" s="147"/>
      <c r="BD362" s="147"/>
      <c r="BE362" s="147"/>
      <c r="BF362" s="147"/>
      <c r="BG362" s="147"/>
      <c r="BH362" s="147"/>
    </row>
    <row r="363" spans="1:60" outlineLevel="1">
      <c r="A363" s="154"/>
      <c r="B363" s="155"/>
      <c r="C363" s="269" t="s">
        <v>1305</v>
      </c>
      <c r="D363" s="270"/>
      <c r="E363" s="270"/>
      <c r="F363" s="270"/>
      <c r="G363" s="270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47"/>
      <c r="Z363" s="147"/>
      <c r="AA363" s="147"/>
      <c r="AB363" s="147"/>
      <c r="AC363" s="147"/>
      <c r="AD363" s="147"/>
      <c r="AE363" s="147"/>
      <c r="AF363" s="147"/>
      <c r="AG363" s="147" t="s">
        <v>292</v>
      </c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  <c r="AW363" s="147"/>
      <c r="AX363" s="147"/>
      <c r="AY363" s="147"/>
      <c r="AZ363" s="147"/>
      <c r="BA363" s="147"/>
      <c r="BB363" s="147"/>
      <c r="BC363" s="147"/>
      <c r="BD363" s="147"/>
      <c r="BE363" s="147"/>
      <c r="BF363" s="147"/>
      <c r="BG363" s="147"/>
      <c r="BH363" s="147"/>
    </row>
    <row r="364" spans="1:60" outlineLevel="1">
      <c r="A364" s="168">
        <v>144</v>
      </c>
      <c r="B364" s="169" t="s">
        <v>1464</v>
      </c>
      <c r="C364" s="185" t="s">
        <v>1293</v>
      </c>
      <c r="D364" s="170" t="s">
        <v>391</v>
      </c>
      <c r="E364" s="171">
        <v>1</v>
      </c>
      <c r="F364" s="172"/>
      <c r="G364" s="173">
        <f>ROUND(E364*F364,2)</f>
        <v>0</v>
      </c>
      <c r="H364" s="172">
        <v>231</v>
      </c>
      <c r="I364" s="173">
        <f>ROUND(E364*H364,2)</f>
        <v>231</v>
      </c>
      <c r="J364" s="172">
        <v>75</v>
      </c>
      <c r="K364" s="173">
        <f>ROUND(E364*J364,2)</f>
        <v>75</v>
      </c>
      <c r="L364" s="173">
        <v>21</v>
      </c>
      <c r="M364" s="173">
        <f>G364*(1+L364/100)</f>
        <v>0</v>
      </c>
      <c r="N364" s="173">
        <v>0</v>
      </c>
      <c r="O364" s="173">
        <f>ROUND(E364*N364,2)</f>
        <v>0</v>
      </c>
      <c r="P364" s="173">
        <v>0</v>
      </c>
      <c r="Q364" s="173">
        <f>ROUND(E364*P364,2)</f>
        <v>0</v>
      </c>
      <c r="R364" s="173"/>
      <c r="S364" s="173" t="s">
        <v>224</v>
      </c>
      <c r="T364" s="174" t="s">
        <v>225</v>
      </c>
      <c r="U364" s="156">
        <v>0</v>
      </c>
      <c r="V364" s="156">
        <f>ROUND(E364*U364,2)</f>
        <v>0</v>
      </c>
      <c r="W364" s="156"/>
      <c r="X364" s="156" t="s">
        <v>226</v>
      </c>
      <c r="Y364" s="147"/>
      <c r="Z364" s="147"/>
      <c r="AA364" s="147"/>
      <c r="AB364" s="147"/>
      <c r="AC364" s="147"/>
      <c r="AD364" s="147"/>
      <c r="AE364" s="147"/>
      <c r="AF364" s="147"/>
      <c r="AG364" s="147" t="s">
        <v>227</v>
      </c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  <c r="AW364" s="147"/>
      <c r="AX364" s="147"/>
      <c r="AY364" s="147"/>
      <c r="AZ364" s="147"/>
      <c r="BA364" s="147"/>
      <c r="BB364" s="147"/>
      <c r="BC364" s="147"/>
      <c r="BD364" s="147"/>
      <c r="BE364" s="147"/>
      <c r="BF364" s="147"/>
      <c r="BG364" s="147"/>
      <c r="BH364" s="147"/>
    </row>
    <row r="365" spans="1:60" outlineLevel="1">
      <c r="A365" s="154"/>
      <c r="B365" s="155"/>
      <c r="C365" s="269" t="s">
        <v>1305</v>
      </c>
      <c r="D365" s="270"/>
      <c r="E365" s="270"/>
      <c r="F365" s="270"/>
      <c r="G365" s="270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47"/>
      <c r="Z365" s="147"/>
      <c r="AA365" s="147"/>
      <c r="AB365" s="147"/>
      <c r="AC365" s="147"/>
      <c r="AD365" s="147"/>
      <c r="AE365" s="147"/>
      <c r="AF365" s="147"/>
      <c r="AG365" s="147" t="s">
        <v>292</v>
      </c>
      <c r="AH365" s="147"/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  <c r="AW365" s="147"/>
      <c r="AX365" s="147"/>
      <c r="AY365" s="147"/>
      <c r="AZ365" s="147"/>
      <c r="BA365" s="147"/>
      <c r="BB365" s="147"/>
      <c r="BC365" s="147"/>
      <c r="BD365" s="147"/>
      <c r="BE365" s="147"/>
      <c r="BF365" s="147"/>
      <c r="BG365" s="147"/>
      <c r="BH365" s="147"/>
    </row>
    <row r="366" spans="1:60" outlineLevel="1">
      <c r="A366" s="168">
        <v>145</v>
      </c>
      <c r="B366" s="169" t="s">
        <v>1465</v>
      </c>
      <c r="C366" s="185" t="s">
        <v>1300</v>
      </c>
      <c r="D366" s="170" t="s">
        <v>1301</v>
      </c>
      <c r="E366" s="171">
        <v>2</v>
      </c>
      <c r="F366" s="172"/>
      <c r="G366" s="173">
        <f>ROUND(E366*F366,2)</f>
        <v>0</v>
      </c>
      <c r="H366" s="172">
        <v>203</v>
      </c>
      <c r="I366" s="173">
        <f>ROUND(E366*H366,2)</f>
        <v>406</v>
      </c>
      <c r="J366" s="172">
        <v>55</v>
      </c>
      <c r="K366" s="173">
        <f>ROUND(E366*J366,2)</f>
        <v>110</v>
      </c>
      <c r="L366" s="173">
        <v>21</v>
      </c>
      <c r="M366" s="173">
        <f>G366*(1+L366/100)</f>
        <v>0</v>
      </c>
      <c r="N366" s="173">
        <v>0</v>
      </c>
      <c r="O366" s="173">
        <f>ROUND(E366*N366,2)</f>
        <v>0</v>
      </c>
      <c r="P366" s="173">
        <v>0</v>
      </c>
      <c r="Q366" s="173">
        <f>ROUND(E366*P366,2)</f>
        <v>0</v>
      </c>
      <c r="R366" s="173"/>
      <c r="S366" s="173" t="s">
        <v>224</v>
      </c>
      <c r="T366" s="174" t="s">
        <v>225</v>
      </c>
      <c r="U366" s="156">
        <v>0</v>
      </c>
      <c r="V366" s="156">
        <f>ROUND(E366*U366,2)</f>
        <v>0</v>
      </c>
      <c r="W366" s="156"/>
      <c r="X366" s="156" t="s">
        <v>226</v>
      </c>
      <c r="Y366" s="147"/>
      <c r="Z366" s="147"/>
      <c r="AA366" s="147"/>
      <c r="AB366" s="147"/>
      <c r="AC366" s="147"/>
      <c r="AD366" s="147"/>
      <c r="AE366" s="147"/>
      <c r="AF366" s="147"/>
      <c r="AG366" s="147" t="s">
        <v>227</v>
      </c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</row>
    <row r="367" spans="1:60" outlineLevel="1">
      <c r="A367" s="154"/>
      <c r="B367" s="155"/>
      <c r="C367" s="269" t="s">
        <v>1305</v>
      </c>
      <c r="D367" s="270"/>
      <c r="E367" s="270"/>
      <c r="F367" s="270"/>
      <c r="G367" s="270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47"/>
      <c r="Z367" s="147"/>
      <c r="AA367" s="147"/>
      <c r="AB367" s="147"/>
      <c r="AC367" s="147"/>
      <c r="AD367" s="147"/>
      <c r="AE367" s="147"/>
      <c r="AF367" s="147"/>
      <c r="AG367" s="147" t="s">
        <v>292</v>
      </c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</row>
    <row r="368" spans="1:60" outlineLevel="1">
      <c r="A368" s="168">
        <v>146</v>
      </c>
      <c r="B368" s="169" t="s">
        <v>1466</v>
      </c>
      <c r="C368" s="185" t="s">
        <v>1313</v>
      </c>
      <c r="D368" s="170" t="s">
        <v>1301</v>
      </c>
      <c r="E368" s="171">
        <v>8</v>
      </c>
      <c r="F368" s="172"/>
      <c r="G368" s="173">
        <f>ROUND(E368*F368,2)</f>
        <v>0</v>
      </c>
      <c r="H368" s="172">
        <v>486</v>
      </c>
      <c r="I368" s="173">
        <f>ROUND(E368*H368,2)</f>
        <v>3888</v>
      </c>
      <c r="J368" s="172">
        <v>120</v>
      </c>
      <c r="K368" s="173">
        <f>ROUND(E368*J368,2)</f>
        <v>960</v>
      </c>
      <c r="L368" s="173">
        <v>21</v>
      </c>
      <c r="M368" s="173">
        <f>G368*(1+L368/100)</f>
        <v>0</v>
      </c>
      <c r="N368" s="173">
        <v>0</v>
      </c>
      <c r="O368" s="173">
        <f>ROUND(E368*N368,2)</f>
        <v>0</v>
      </c>
      <c r="P368" s="173">
        <v>0</v>
      </c>
      <c r="Q368" s="173">
        <f>ROUND(E368*P368,2)</f>
        <v>0</v>
      </c>
      <c r="R368" s="173"/>
      <c r="S368" s="173" t="s">
        <v>224</v>
      </c>
      <c r="T368" s="174" t="s">
        <v>225</v>
      </c>
      <c r="U368" s="156">
        <v>0</v>
      </c>
      <c r="V368" s="156">
        <f>ROUND(E368*U368,2)</f>
        <v>0</v>
      </c>
      <c r="W368" s="156"/>
      <c r="X368" s="156" t="s">
        <v>226</v>
      </c>
      <c r="Y368" s="147"/>
      <c r="Z368" s="147"/>
      <c r="AA368" s="147"/>
      <c r="AB368" s="147"/>
      <c r="AC368" s="147"/>
      <c r="AD368" s="147"/>
      <c r="AE368" s="147"/>
      <c r="AF368" s="147"/>
      <c r="AG368" s="147" t="s">
        <v>227</v>
      </c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</row>
    <row r="369" spans="1:60" outlineLevel="1">
      <c r="A369" s="154"/>
      <c r="B369" s="155"/>
      <c r="C369" s="269" t="s">
        <v>1305</v>
      </c>
      <c r="D369" s="270"/>
      <c r="E369" s="270"/>
      <c r="F369" s="270"/>
      <c r="G369" s="270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47"/>
      <c r="Z369" s="147"/>
      <c r="AA369" s="147"/>
      <c r="AB369" s="147"/>
      <c r="AC369" s="147"/>
      <c r="AD369" s="147"/>
      <c r="AE369" s="147"/>
      <c r="AF369" s="147"/>
      <c r="AG369" s="147" t="s">
        <v>292</v>
      </c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</row>
    <row r="370" spans="1:60" outlineLevel="1">
      <c r="A370" s="175">
        <v>147</v>
      </c>
      <c r="B370" s="176" t="s">
        <v>1467</v>
      </c>
      <c r="C370" s="184" t="s">
        <v>1279</v>
      </c>
      <c r="D370" s="177" t="s">
        <v>1280</v>
      </c>
      <c r="E370" s="178">
        <v>12</v>
      </c>
      <c r="F370" s="179"/>
      <c r="G370" s="180">
        <f>ROUND(E370*F370,2)</f>
        <v>0</v>
      </c>
      <c r="H370" s="179">
        <v>155</v>
      </c>
      <c r="I370" s="180">
        <f>ROUND(E370*H370,2)</f>
        <v>1860</v>
      </c>
      <c r="J370" s="179">
        <v>100</v>
      </c>
      <c r="K370" s="180">
        <f>ROUND(E370*J370,2)</f>
        <v>1200</v>
      </c>
      <c r="L370" s="180">
        <v>21</v>
      </c>
      <c r="M370" s="180">
        <f>G370*(1+L370/100)</f>
        <v>0</v>
      </c>
      <c r="N370" s="180">
        <v>0</v>
      </c>
      <c r="O370" s="180">
        <f>ROUND(E370*N370,2)</f>
        <v>0</v>
      </c>
      <c r="P370" s="180">
        <v>0</v>
      </c>
      <c r="Q370" s="180">
        <f>ROUND(E370*P370,2)</f>
        <v>0</v>
      </c>
      <c r="R370" s="180"/>
      <c r="S370" s="180" t="s">
        <v>224</v>
      </c>
      <c r="T370" s="181" t="s">
        <v>225</v>
      </c>
      <c r="U370" s="156">
        <v>0</v>
      </c>
      <c r="V370" s="156">
        <f>ROUND(E370*U370,2)</f>
        <v>0</v>
      </c>
      <c r="W370" s="156"/>
      <c r="X370" s="156" t="s">
        <v>226</v>
      </c>
      <c r="Y370" s="147"/>
      <c r="Z370" s="147"/>
      <c r="AA370" s="147"/>
      <c r="AB370" s="147"/>
      <c r="AC370" s="147"/>
      <c r="AD370" s="147"/>
      <c r="AE370" s="147"/>
      <c r="AF370" s="147"/>
      <c r="AG370" s="147" t="s">
        <v>227</v>
      </c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</row>
    <row r="371" spans="1:60" ht="14">
      <c r="A371" s="158" t="s">
        <v>219</v>
      </c>
      <c r="B371" s="159" t="s">
        <v>112</v>
      </c>
      <c r="C371" s="183" t="s">
        <v>114</v>
      </c>
      <c r="D371" s="160"/>
      <c r="E371" s="161"/>
      <c r="F371" s="162"/>
      <c r="G371" s="162">
        <f>SUMIF(AG372:AG391,"&lt;&gt;NOR",G372:G391)</f>
        <v>0</v>
      </c>
      <c r="H371" s="162"/>
      <c r="I371" s="162">
        <f>SUM(I372:I391)</f>
        <v>16010</v>
      </c>
      <c r="J371" s="162"/>
      <c r="K371" s="162">
        <f>SUM(K372:K391)</f>
        <v>4509</v>
      </c>
      <c r="L371" s="162"/>
      <c r="M371" s="162">
        <f>SUM(M372:M391)</f>
        <v>0</v>
      </c>
      <c r="N371" s="162"/>
      <c r="O371" s="162">
        <f>SUM(O372:O391)</f>
        <v>0</v>
      </c>
      <c r="P371" s="162"/>
      <c r="Q371" s="162">
        <f>SUM(Q372:Q391)</f>
        <v>0</v>
      </c>
      <c r="R371" s="162"/>
      <c r="S371" s="162"/>
      <c r="T371" s="163"/>
      <c r="U371" s="157"/>
      <c r="V371" s="157">
        <f>SUM(V372:V391)</f>
        <v>0</v>
      </c>
      <c r="W371" s="157"/>
      <c r="X371" s="157"/>
      <c r="AG371" t="s">
        <v>220</v>
      </c>
    </row>
    <row r="372" spans="1:60" outlineLevel="1">
      <c r="A372" s="168">
        <v>148</v>
      </c>
      <c r="B372" s="169" t="s">
        <v>1468</v>
      </c>
      <c r="C372" s="185" t="s">
        <v>1469</v>
      </c>
      <c r="D372" s="170" t="s">
        <v>391</v>
      </c>
      <c r="E372" s="171">
        <v>1</v>
      </c>
      <c r="F372" s="172"/>
      <c r="G372" s="173">
        <f>ROUND(E372*F372,2)</f>
        <v>0</v>
      </c>
      <c r="H372" s="172">
        <v>6608</v>
      </c>
      <c r="I372" s="173">
        <f>ROUND(E372*H372,2)</f>
        <v>6608</v>
      </c>
      <c r="J372" s="172">
        <v>1200</v>
      </c>
      <c r="K372" s="173">
        <f>ROUND(E372*J372,2)</f>
        <v>1200</v>
      </c>
      <c r="L372" s="173">
        <v>21</v>
      </c>
      <c r="M372" s="173">
        <f>G372*(1+L372/100)</f>
        <v>0</v>
      </c>
      <c r="N372" s="173">
        <v>0</v>
      </c>
      <c r="O372" s="173">
        <f>ROUND(E372*N372,2)</f>
        <v>0</v>
      </c>
      <c r="P372" s="173">
        <v>0</v>
      </c>
      <c r="Q372" s="173">
        <f>ROUND(E372*P372,2)</f>
        <v>0</v>
      </c>
      <c r="R372" s="173"/>
      <c r="S372" s="173" t="s">
        <v>224</v>
      </c>
      <c r="T372" s="174" t="s">
        <v>225</v>
      </c>
      <c r="U372" s="156">
        <v>0</v>
      </c>
      <c r="V372" s="156">
        <f>ROUND(E372*U372,2)</f>
        <v>0</v>
      </c>
      <c r="W372" s="156"/>
      <c r="X372" s="156" t="s">
        <v>226</v>
      </c>
      <c r="Y372" s="147"/>
      <c r="Z372" s="147"/>
      <c r="AA372" s="147"/>
      <c r="AB372" s="147"/>
      <c r="AC372" s="147"/>
      <c r="AD372" s="147"/>
      <c r="AE372" s="147"/>
      <c r="AF372" s="147"/>
      <c r="AG372" s="147" t="s">
        <v>227</v>
      </c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</row>
    <row r="373" spans="1:60" outlineLevel="1">
      <c r="A373" s="154"/>
      <c r="B373" s="155"/>
      <c r="C373" s="269" t="s">
        <v>1460</v>
      </c>
      <c r="D373" s="270"/>
      <c r="E373" s="270"/>
      <c r="F373" s="270"/>
      <c r="G373" s="270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47"/>
      <c r="Z373" s="147"/>
      <c r="AA373" s="147"/>
      <c r="AB373" s="147"/>
      <c r="AC373" s="147"/>
      <c r="AD373" s="147"/>
      <c r="AE373" s="147"/>
      <c r="AF373" s="147"/>
      <c r="AG373" s="147" t="s">
        <v>292</v>
      </c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</row>
    <row r="374" spans="1:60" outlineLevel="1">
      <c r="A374" s="154"/>
      <c r="B374" s="155"/>
      <c r="C374" s="271" t="s">
        <v>1470</v>
      </c>
      <c r="D374" s="272"/>
      <c r="E374" s="272"/>
      <c r="F374" s="272"/>
      <c r="G374" s="272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47"/>
      <c r="Z374" s="147"/>
      <c r="AA374" s="147"/>
      <c r="AB374" s="147"/>
      <c r="AC374" s="147"/>
      <c r="AD374" s="147"/>
      <c r="AE374" s="147"/>
      <c r="AF374" s="147"/>
      <c r="AG374" s="147" t="s">
        <v>292</v>
      </c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</row>
    <row r="375" spans="1:60" outlineLevel="1">
      <c r="A375" s="168">
        <v>149</v>
      </c>
      <c r="B375" s="169" t="s">
        <v>1471</v>
      </c>
      <c r="C375" s="185" t="s">
        <v>1472</v>
      </c>
      <c r="D375" s="170" t="s">
        <v>391</v>
      </c>
      <c r="E375" s="171">
        <v>1</v>
      </c>
      <c r="F375" s="172"/>
      <c r="G375" s="173">
        <f>ROUND(E375*F375,2)</f>
        <v>0</v>
      </c>
      <c r="H375" s="172">
        <v>355</v>
      </c>
      <c r="I375" s="173">
        <f>ROUND(E375*H375,2)</f>
        <v>355</v>
      </c>
      <c r="J375" s="172">
        <v>240</v>
      </c>
      <c r="K375" s="173">
        <f>ROUND(E375*J375,2)</f>
        <v>240</v>
      </c>
      <c r="L375" s="173">
        <v>21</v>
      </c>
      <c r="M375" s="173">
        <f>G375*(1+L375/100)</f>
        <v>0</v>
      </c>
      <c r="N375" s="173">
        <v>0</v>
      </c>
      <c r="O375" s="173">
        <f>ROUND(E375*N375,2)</f>
        <v>0</v>
      </c>
      <c r="P375" s="173">
        <v>0</v>
      </c>
      <c r="Q375" s="173">
        <f>ROUND(E375*P375,2)</f>
        <v>0</v>
      </c>
      <c r="R375" s="173"/>
      <c r="S375" s="173" t="s">
        <v>224</v>
      </c>
      <c r="T375" s="174" t="s">
        <v>225</v>
      </c>
      <c r="U375" s="156">
        <v>0</v>
      </c>
      <c r="V375" s="156">
        <f>ROUND(E375*U375,2)</f>
        <v>0</v>
      </c>
      <c r="W375" s="156"/>
      <c r="X375" s="156" t="s">
        <v>226</v>
      </c>
      <c r="Y375" s="147"/>
      <c r="Z375" s="147"/>
      <c r="AA375" s="147"/>
      <c r="AB375" s="147"/>
      <c r="AC375" s="147"/>
      <c r="AD375" s="147"/>
      <c r="AE375" s="147"/>
      <c r="AF375" s="147"/>
      <c r="AG375" s="147" t="s">
        <v>227</v>
      </c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</row>
    <row r="376" spans="1:60" outlineLevel="1">
      <c r="A376" s="154"/>
      <c r="B376" s="155"/>
      <c r="C376" s="269" t="s">
        <v>1473</v>
      </c>
      <c r="D376" s="270"/>
      <c r="E376" s="270"/>
      <c r="F376" s="270"/>
      <c r="G376" s="270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47"/>
      <c r="Z376" s="147"/>
      <c r="AA376" s="147"/>
      <c r="AB376" s="147"/>
      <c r="AC376" s="147"/>
      <c r="AD376" s="147"/>
      <c r="AE376" s="147"/>
      <c r="AF376" s="147"/>
      <c r="AG376" s="147" t="s">
        <v>292</v>
      </c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</row>
    <row r="377" spans="1:60" outlineLevel="1">
      <c r="A377" s="168">
        <v>150</v>
      </c>
      <c r="B377" s="169" t="s">
        <v>1474</v>
      </c>
      <c r="C377" s="185" t="s">
        <v>1463</v>
      </c>
      <c r="D377" s="170" t="s">
        <v>391</v>
      </c>
      <c r="E377" s="171">
        <v>1</v>
      </c>
      <c r="F377" s="172"/>
      <c r="G377" s="173">
        <f>ROUND(E377*F377,2)</f>
        <v>0</v>
      </c>
      <c r="H377" s="172">
        <v>808</v>
      </c>
      <c r="I377" s="173">
        <f>ROUND(E377*H377,2)</f>
        <v>808</v>
      </c>
      <c r="J377" s="172">
        <v>125</v>
      </c>
      <c r="K377" s="173">
        <f>ROUND(E377*J377,2)</f>
        <v>125</v>
      </c>
      <c r="L377" s="173">
        <v>21</v>
      </c>
      <c r="M377" s="173">
        <f>G377*(1+L377/100)</f>
        <v>0</v>
      </c>
      <c r="N377" s="173">
        <v>0</v>
      </c>
      <c r="O377" s="173">
        <f>ROUND(E377*N377,2)</f>
        <v>0</v>
      </c>
      <c r="P377" s="173">
        <v>0</v>
      </c>
      <c r="Q377" s="173">
        <f>ROUND(E377*P377,2)</f>
        <v>0</v>
      </c>
      <c r="R377" s="173"/>
      <c r="S377" s="173" t="s">
        <v>224</v>
      </c>
      <c r="T377" s="174" t="s">
        <v>225</v>
      </c>
      <c r="U377" s="156">
        <v>0</v>
      </c>
      <c r="V377" s="156">
        <f>ROUND(E377*U377,2)</f>
        <v>0</v>
      </c>
      <c r="W377" s="156"/>
      <c r="X377" s="156" t="s">
        <v>226</v>
      </c>
      <c r="Y377" s="147"/>
      <c r="Z377" s="147"/>
      <c r="AA377" s="147"/>
      <c r="AB377" s="147"/>
      <c r="AC377" s="147"/>
      <c r="AD377" s="147"/>
      <c r="AE377" s="147"/>
      <c r="AF377" s="147"/>
      <c r="AG377" s="147" t="s">
        <v>227</v>
      </c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</row>
    <row r="378" spans="1:60" outlineLevel="1">
      <c r="A378" s="154"/>
      <c r="B378" s="155"/>
      <c r="C378" s="269" t="s">
        <v>1305</v>
      </c>
      <c r="D378" s="270"/>
      <c r="E378" s="270"/>
      <c r="F378" s="270"/>
      <c r="G378" s="270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47"/>
      <c r="Z378" s="147"/>
      <c r="AA378" s="147"/>
      <c r="AB378" s="147"/>
      <c r="AC378" s="147"/>
      <c r="AD378" s="147"/>
      <c r="AE378" s="147"/>
      <c r="AF378" s="147"/>
      <c r="AG378" s="147" t="s">
        <v>292</v>
      </c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  <c r="AW378" s="147"/>
      <c r="AX378" s="147"/>
      <c r="AY378" s="147"/>
      <c r="AZ378" s="147"/>
      <c r="BA378" s="147"/>
      <c r="BB378" s="147"/>
      <c r="BC378" s="147"/>
      <c r="BD378" s="147"/>
      <c r="BE378" s="147"/>
      <c r="BF378" s="147"/>
      <c r="BG378" s="147"/>
      <c r="BH378" s="147"/>
    </row>
    <row r="379" spans="1:60" outlineLevel="1">
      <c r="A379" s="168">
        <v>151</v>
      </c>
      <c r="B379" s="169" t="s">
        <v>1475</v>
      </c>
      <c r="C379" s="185" t="s">
        <v>1293</v>
      </c>
      <c r="D379" s="170" t="s">
        <v>391</v>
      </c>
      <c r="E379" s="171">
        <v>1</v>
      </c>
      <c r="F379" s="172"/>
      <c r="G379" s="173">
        <f>ROUND(E379*F379,2)</f>
        <v>0</v>
      </c>
      <c r="H379" s="172">
        <v>231</v>
      </c>
      <c r="I379" s="173">
        <f>ROUND(E379*H379,2)</f>
        <v>231</v>
      </c>
      <c r="J379" s="172">
        <v>75</v>
      </c>
      <c r="K379" s="173">
        <f>ROUND(E379*J379,2)</f>
        <v>75</v>
      </c>
      <c r="L379" s="173">
        <v>21</v>
      </c>
      <c r="M379" s="173">
        <f>G379*(1+L379/100)</f>
        <v>0</v>
      </c>
      <c r="N379" s="173">
        <v>0</v>
      </c>
      <c r="O379" s="173">
        <f>ROUND(E379*N379,2)</f>
        <v>0</v>
      </c>
      <c r="P379" s="173">
        <v>0</v>
      </c>
      <c r="Q379" s="173">
        <f>ROUND(E379*P379,2)</f>
        <v>0</v>
      </c>
      <c r="R379" s="173"/>
      <c r="S379" s="173" t="s">
        <v>224</v>
      </c>
      <c r="T379" s="174" t="s">
        <v>225</v>
      </c>
      <c r="U379" s="156">
        <v>0</v>
      </c>
      <c r="V379" s="156">
        <f>ROUND(E379*U379,2)</f>
        <v>0</v>
      </c>
      <c r="W379" s="156"/>
      <c r="X379" s="156" t="s">
        <v>226</v>
      </c>
      <c r="Y379" s="147"/>
      <c r="Z379" s="147"/>
      <c r="AA379" s="147"/>
      <c r="AB379" s="147"/>
      <c r="AC379" s="147"/>
      <c r="AD379" s="147"/>
      <c r="AE379" s="147"/>
      <c r="AF379" s="147"/>
      <c r="AG379" s="147" t="s">
        <v>227</v>
      </c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  <c r="AW379" s="147"/>
      <c r="AX379" s="147"/>
      <c r="AY379" s="147"/>
      <c r="AZ379" s="147"/>
      <c r="BA379" s="147"/>
      <c r="BB379" s="147"/>
      <c r="BC379" s="147"/>
      <c r="BD379" s="147"/>
      <c r="BE379" s="147"/>
      <c r="BF379" s="147"/>
      <c r="BG379" s="147"/>
      <c r="BH379" s="147"/>
    </row>
    <row r="380" spans="1:60" outlineLevel="1">
      <c r="A380" s="154"/>
      <c r="B380" s="155"/>
      <c r="C380" s="269" t="s">
        <v>1305</v>
      </c>
      <c r="D380" s="270"/>
      <c r="E380" s="270"/>
      <c r="F380" s="270"/>
      <c r="G380" s="270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47"/>
      <c r="Z380" s="147"/>
      <c r="AA380" s="147"/>
      <c r="AB380" s="147"/>
      <c r="AC380" s="147"/>
      <c r="AD380" s="147"/>
      <c r="AE380" s="147"/>
      <c r="AF380" s="147"/>
      <c r="AG380" s="147" t="s">
        <v>292</v>
      </c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147"/>
      <c r="BC380" s="147"/>
      <c r="BD380" s="147"/>
      <c r="BE380" s="147"/>
      <c r="BF380" s="147"/>
      <c r="BG380" s="147"/>
      <c r="BH380" s="147"/>
    </row>
    <row r="381" spans="1:60" outlineLevel="1">
      <c r="A381" s="168">
        <v>152</v>
      </c>
      <c r="B381" s="169" t="s">
        <v>1476</v>
      </c>
      <c r="C381" s="185" t="s">
        <v>1293</v>
      </c>
      <c r="D381" s="170" t="s">
        <v>391</v>
      </c>
      <c r="E381" s="171">
        <v>1</v>
      </c>
      <c r="F381" s="172"/>
      <c r="G381" s="173">
        <f>ROUND(E381*F381,2)</f>
        <v>0</v>
      </c>
      <c r="H381" s="172">
        <v>230</v>
      </c>
      <c r="I381" s="173">
        <f>ROUND(E381*H381,2)</f>
        <v>230</v>
      </c>
      <c r="J381" s="172">
        <v>75</v>
      </c>
      <c r="K381" s="173">
        <f>ROUND(E381*J381,2)</f>
        <v>75</v>
      </c>
      <c r="L381" s="173">
        <v>21</v>
      </c>
      <c r="M381" s="173">
        <f>G381*(1+L381/100)</f>
        <v>0</v>
      </c>
      <c r="N381" s="173">
        <v>0</v>
      </c>
      <c r="O381" s="173">
        <f>ROUND(E381*N381,2)</f>
        <v>0</v>
      </c>
      <c r="P381" s="173">
        <v>0</v>
      </c>
      <c r="Q381" s="173">
        <f>ROUND(E381*P381,2)</f>
        <v>0</v>
      </c>
      <c r="R381" s="173"/>
      <c r="S381" s="173" t="s">
        <v>224</v>
      </c>
      <c r="T381" s="174" t="s">
        <v>225</v>
      </c>
      <c r="U381" s="156">
        <v>0</v>
      </c>
      <c r="V381" s="156">
        <f>ROUND(E381*U381,2)</f>
        <v>0</v>
      </c>
      <c r="W381" s="156"/>
      <c r="X381" s="156" t="s">
        <v>226</v>
      </c>
      <c r="Y381" s="147"/>
      <c r="Z381" s="147"/>
      <c r="AA381" s="147"/>
      <c r="AB381" s="147"/>
      <c r="AC381" s="147"/>
      <c r="AD381" s="147"/>
      <c r="AE381" s="147"/>
      <c r="AF381" s="147"/>
      <c r="AG381" s="147" t="s">
        <v>227</v>
      </c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  <c r="AW381" s="147"/>
      <c r="AX381" s="147"/>
      <c r="AY381" s="147"/>
      <c r="AZ381" s="147"/>
      <c r="BA381" s="147"/>
      <c r="BB381" s="147"/>
      <c r="BC381" s="147"/>
      <c r="BD381" s="147"/>
      <c r="BE381" s="147"/>
      <c r="BF381" s="147"/>
      <c r="BG381" s="147"/>
      <c r="BH381" s="147"/>
    </row>
    <row r="382" spans="1:60" outlineLevel="1">
      <c r="A382" s="154"/>
      <c r="B382" s="155"/>
      <c r="C382" s="269" t="s">
        <v>1303</v>
      </c>
      <c r="D382" s="270"/>
      <c r="E382" s="270"/>
      <c r="F382" s="270"/>
      <c r="G382" s="270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47"/>
      <c r="Z382" s="147"/>
      <c r="AA382" s="147"/>
      <c r="AB382" s="147"/>
      <c r="AC382" s="147"/>
      <c r="AD382" s="147"/>
      <c r="AE382" s="147"/>
      <c r="AF382" s="147"/>
      <c r="AG382" s="147" t="s">
        <v>292</v>
      </c>
      <c r="AH382" s="147"/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  <c r="AW382" s="147"/>
      <c r="AX382" s="147"/>
      <c r="AY382" s="147"/>
      <c r="AZ382" s="147"/>
      <c r="BA382" s="147"/>
      <c r="BB382" s="147"/>
      <c r="BC382" s="147"/>
      <c r="BD382" s="147"/>
      <c r="BE382" s="147"/>
      <c r="BF382" s="147"/>
      <c r="BG382" s="147"/>
      <c r="BH382" s="147"/>
    </row>
    <row r="383" spans="1:60" outlineLevel="1">
      <c r="A383" s="168">
        <v>153</v>
      </c>
      <c r="B383" s="169" t="s">
        <v>1477</v>
      </c>
      <c r="C383" s="185" t="s">
        <v>1300</v>
      </c>
      <c r="D383" s="170" t="s">
        <v>1301</v>
      </c>
      <c r="E383" s="171">
        <v>2</v>
      </c>
      <c r="F383" s="172"/>
      <c r="G383" s="173">
        <f>ROUND(E383*F383,2)</f>
        <v>0</v>
      </c>
      <c r="H383" s="172">
        <v>203</v>
      </c>
      <c r="I383" s="173">
        <f>ROUND(E383*H383,2)</f>
        <v>406</v>
      </c>
      <c r="J383" s="172">
        <v>55</v>
      </c>
      <c r="K383" s="173">
        <f>ROUND(E383*J383,2)</f>
        <v>110</v>
      </c>
      <c r="L383" s="173">
        <v>21</v>
      </c>
      <c r="M383" s="173">
        <f>G383*(1+L383/100)</f>
        <v>0</v>
      </c>
      <c r="N383" s="173">
        <v>0</v>
      </c>
      <c r="O383" s="173">
        <f>ROUND(E383*N383,2)</f>
        <v>0</v>
      </c>
      <c r="P383" s="173">
        <v>0</v>
      </c>
      <c r="Q383" s="173">
        <f>ROUND(E383*P383,2)</f>
        <v>0</v>
      </c>
      <c r="R383" s="173"/>
      <c r="S383" s="173" t="s">
        <v>224</v>
      </c>
      <c r="T383" s="174" t="s">
        <v>225</v>
      </c>
      <c r="U383" s="156">
        <v>0</v>
      </c>
      <c r="V383" s="156">
        <f>ROUND(E383*U383,2)</f>
        <v>0</v>
      </c>
      <c r="W383" s="156"/>
      <c r="X383" s="156" t="s">
        <v>226</v>
      </c>
      <c r="Y383" s="147"/>
      <c r="Z383" s="147"/>
      <c r="AA383" s="147"/>
      <c r="AB383" s="147"/>
      <c r="AC383" s="147"/>
      <c r="AD383" s="147"/>
      <c r="AE383" s="147"/>
      <c r="AF383" s="147"/>
      <c r="AG383" s="147" t="s">
        <v>227</v>
      </c>
      <c r="AH383" s="147"/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  <c r="AW383" s="147"/>
      <c r="AX383" s="147"/>
      <c r="AY383" s="147"/>
      <c r="AZ383" s="147"/>
      <c r="BA383" s="147"/>
      <c r="BB383" s="147"/>
      <c r="BC383" s="147"/>
      <c r="BD383" s="147"/>
      <c r="BE383" s="147"/>
      <c r="BF383" s="147"/>
      <c r="BG383" s="147"/>
      <c r="BH383" s="147"/>
    </row>
    <row r="384" spans="1:60" outlineLevel="1">
      <c r="A384" s="154"/>
      <c r="B384" s="155"/>
      <c r="C384" s="269" t="s">
        <v>1305</v>
      </c>
      <c r="D384" s="270"/>
      <c r="E384" s="270"/>
      <c r="F384" s="270"/>
      <c r="G384" s="270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47"/>
      <c r="Z384" s="147"/>
      <c r="AA384" s="147"/>
      <c r="AB384" s="147"/>
      <c r="AC384" s="147"/>
      <c r="AD384" s="147"/>
      <c r="AE384" s="147"/>
      <c r="AF384" s="147"/>
      <c r="AG384" s="147" t="s">
        <v>292</v>
      </c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47"/>
      <c r="BB384" s="147"/>
      <c r="BC384" s="147"/>
      <c r="BD384" s="147"/>
      <c r="BE384" s="147"/>
      <c r="BF384" s="147"/>
      <c r="BG384" s="147"/>
      <c r="BH384" s="147"/>
    </row>
    <row r="385" spans="1:60" outlineLevel="1">
      <c r="A385" s="168">
        <v>154</v>
      </c>
      <c r="B385" s="169" t="s">
        <v>1478</v>
      </c>
      <c r="C385" s="185" t="s">
        <v>1300</v>
      </c>
      <c r="D385" s="170" t="s">
        <v>1301</v>
      </c>
      <c r="E385" s="171">
        <v>2</v>
      </c>
      <c r="F385" s="172"/>
      <c r="G385" s="173">
        <f>ROUND(E385*F385,2)</f>
        <v>0</v>
      </c>
      <c r="H385" s="172">
        <v>176</v>
      </c>
      <c r="I385" s="173">
        <f>ROUND(E385*H385,2)</f>
        <v>352</v>
      </c>
      <c r="J385" s="172">
        <v>52</v>
      </c>
      <c r="K385" s="173">
        <f>ROUND(E385*J385,2)</f>
        <v>104</v>
      </c>
      <c r="L385" s="173">
        <v>21</v>
      </c>
      <c r="M385" s="173">
        <f>G385*(1+L385/100)</f>
        <v>0</v>
      </c>
      <c r="N385" s="173">
        <v>0</v>
      </c>
      <c r="O385" s="173">
        <f>ROUND(E385*N385,2)</f>
        <v>0</v>
      </c>
      <c r="P385" s="173">
        <v>0</v>
      </c>
      <c r="Q385" s="173">
        <f>ROUND(E385*P385,2)</f>
        <v>0</v>
      </c>
      <c r="R385" s="173"/>
      <c r="S385" s="173" t="s">
        <v>224</v>
      </c>
      <c r="T385" s="174" t="s">
        <v>225</v>
      </c>
      <c r="U385" s="156">
        <v>0</v>
      </c>
      <c r="V385" s="156">
        <f>ROUND(E385*U385,2)</f>
        <v>0</v>
      </c>
      <c r="W385" s="156"/>
      <c r="X385" s="156" t="s">
        <v>226</v>
      </c>
      <c r="Y385" s="147"/>
      <c r="Z385" s="147"/>
      <c r="AA385" s="147"/>
      <c r="AB385" s="147"/>
      <c r="AC385" s="147"/>
      <c r="AD385" s="147"/>
      <c r="AE385" s="147"/>
      <c r="AF385" s="147"/>
      <c r="AG385" s="147" t="s">
        <v>227</v>
      </c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</row>
    <row r="386" spans="1:60" outlineLevel="1">
      <c r="A386" s="154"/>
      <c r="B386" s="155"/>
      <c r="C386" s="269" t="s">
        <v>1303</v>
      </c>
      <c r="D386" s="270"/>
      <c r="E386" s="270"/>
      <c r="F386" s="270"/>
      <c r="G386" s="270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47"/>
      <c r="Z386" s="147"/>
      <c r="AA386" s="147"/>
      <c r="AB386" s="147"/>
      <c r="AC386" s="147"/>
      <c r="AD386" s="147"/>
      <c r="AE386" s="147"/>
      <c r="AF386" s="147"/>
      <c r="AG386" s="147" t="s">
        <v>292</v>
      </c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</row>
    <row r="387" spans="1:60" outlineLevel="1">
      <c r="A387" s="168">
        <v>155</v>
      </c>
      <c r="B387" s="169" t="s">
        <v>1479</v>
      </c>
      <c r="C387" s="185" t="s">
        <v>1313</v>
      </c>
      <c r="D387" s="170" t="s">
        <v>1301</v>
      </c>
      <c r="E387" s="171">
        <v>8</v>
      </c>
      <c r="F387" s="172"/>
      <c r="G387" s="173">
        <f>ROUND(E387*F387,2)</f>
        <v>0</v>
      </c>
      <c r="H387" s="172">
        <v>496</v>
      </c>
      <c r="I387" s="173">
        <f>ROUND(E387*H387,2)</f>
        <v>3968</v>
      </c>
      <c r="J387" s="172">
        <v>120</v>
      </c>
      <c r="K387" s="173">
        <f>ROUND(E387*J387,2)</f>
        <v>960</v>
      </c>
      <c r="L387" s="173">
        <v>21</v>
      </c>
      <c r="M387" s="173">
        <f>G387*(1+L387/100)</f>
        <v>0</v>
      </c>
      <c r="N387" s="173">
        <v>0</v>
      </c>
      <c r="O387" s="173">
        <f>ROUND(E387*N387,2)</f>
        <v>0</v>
      </c>
      <c r="P387" s="173">
        <v>0</v>
      </c>
      <c r="Q387" s="173">
        <f>ROUND(E387*P387,2)</f>
        <v>0</v>
      </c>
      <c r="R387" s="173"/>
      <c r="S387" s="173" t="s">
        <v>224</v>
      </c>
      <c r="T387" s="174" t="s">
        <v>225</v>
      </c>
      <c r="U387" s="156">
        <v>0</v>
      </c>
      <c r="V387" s="156">
        <f>ROUND(E387*U387,2)</f>
        <v>0</v>
      </c>
      <c r="W387" s="156"/>
      <c r="X387" s="156" t="s">
        <v>226</v>
      </c>
      <c r="Y387" s="147"/>
      <c r="Z387" s="147"/>
      <c r="AA387" s="147"/>
      <c r="AB387" s="147"/>
      <c r="AC387" s="147"/>
      <c r="AD387" s="147"/>
      <c r="AE387" s="147"/>
      <c r="AF387" s="147"/>
      <c r="AG387" s="147" t="s">
        <v>227</v>
      </c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</row>
    <row r="388" spans="1:60" outlineLevel="1">
      <c r="A388" s="154"/>
      <c r="B388" s="155"/>
      <c r="C388" s="269" t="s">
        <v>1305</v>
      </c>
      <c r="D388" s="270"/>
      <c r="E388" s="270"/>
      <c r="F388" s="270"/>
      <c r="G388" s="270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47"/>
      <c r="Z388" s="147"/>
      <c r="AA388" s="147"/>
      <c r="AB388" s="147"/>
      <c r="AC388" s="147"/>
      <c r="AD388" s="147"/>
      <c r="AE388" s="147"/>
      <c r="AF388" s="147"/>
      <c r="AG388" s="147" t="s">
        <v>292</v>
      </c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</row>
    <row r="389" spans="1:60" outlineLevel="1">
      <c r="A389" s="168">
        <v>156</v>
      </c>
      <c r="B389" s="169" t="s">
        <v>1480</v>
      </c>
      <c r="C389" s="185" t="s">
        <v>1313</v>
      </c>
      <c r="D389" s="170" t="s">
        <v>1301</v>
      </c>
      <c r="E389" s="171">
        <v>2</v>
      </c>
      <c r="F389" s="172"/>
      <c r="G389" s="173">
        <f>ROUND(E389*F389,2)</f>
        <v>0</v>
      </c>
      <c r="H389" s="172">
        <v>441</v>
      </c>
      <c r="I389" s="173">
        <f>ROUND(E389*H389,2)</f>
        <v>882</v>
      </c>
      <c r="J389" s="172">
        <v>110</v>
      </c>
      <c r="K389" s="173">
        <f>ROUND(E389*J389,2)</f>
        <v>220</v>
      </c>
      <c r="L389" s="173">
        <v>21</v>
      </c>
      <c r="M389" s="173">
        <f>G389*(1+L389/100)</f>
        <v>0</v>
      </c>
      <c r="N389" s="173">
        <v>0</v>
      </c>
      <c r="O389" s="173">
        <f>ROUND(E389*N389,2)</f>
        <v>0</v>
      </c>
      <c r="P389" s="173">
        <v>0</v>
      </c>
      <c r="Q389" s="173">
        <f>ROUND(E389*P389,2)</f>
        <v>0</v>
      </c>
      <c r="R389" s="173"/>
      <c r="S389" s="173" t="s">
        <v>224</v>
      </c>
      <c r="T389" s="174" t="s">
        <v>225</v>
      </c>
      <c r="U389" s="156">
        <v>0</v>
      </c>
      <c r="V389" s="156">
        <f>ROUND(E389*U389,2)</f>
        <v>0</v>
      </c>
      <c r="W389" s="156"/>
      <c r="X389" s="156" t="s">
        <v>226</v>
      </c>
      <c r="Y389" s="147"/>
      <c r="Z389" s="147"/>
      <c r="AA389" s="147"/>
      <c r="AB389" s="147"/>
      <c r="AC389" s="147"/>
      <c r="AD389" s="147"/>
      <c r="AE389" s="147"/>
      <c r="AF389" s="147"/>
      <c r="AG389" s="147" t="s">
        <v>227</v>
      </c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</row>
    <row r="390" spans="1:60" outlineLevel="1">
      <c r="A390" s="154"/>
      <c r="B390" s="155"/>
      <c r="C390" s="269" t="s">
        <v>1303</v>
      </c>
      <c r="D390" s="270"/>
      <c r="E390" s="270"/>
      <c r="F390" s="270"/>
      <c r="G390" s="270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47"/>
      <c r="Z390" s="147"/>
      <c r="AA390" s="147"/>
      <c r="AB390" s="147"/>
      <c r="AC390" s="147"/>
      <c r="AD390" s="147"/>
      <c r="AE390" s="147"/>
      <c r="AF390" s="147"/>
      <c r="AG390" s="147" t="s">
        <v>292</v>
      </c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</row>
    <row r="391" spans="1:60" outlineLevel="1">
      <c r="A391" s="175">
        <v>157</v>
      </c>
      <c r="B391" s="176" t="s">
        <v>1481</v>
      </c>
      <c r="C391" s="184" t="s">
        <v>1279</v>
      </c>
      <c r="D391" s="177" t="s">
        <v>1280</v>
      </c>
      <c r="E391" s="178">
        <v>14</v>
      </c>
      <c r="F391" s="179"/>
      <c r="G391" s="180">
        <f>ROUND(E391*F391,2)</f>
        <v>0</v>
      </c>
      <c r="H391" s="179">
        <v>155</v>
      </c>
      <c r="I391" s="180">
        <f>ROUND(E391*H391,2)</f>
        <v>2170</v>
      </c>
      <c r="J391" s="179">
        <v>100</v>
      </c>
      <c r="K391" s="180">
        <f>ROUND(E391*J391,2)</f>
        <v>1400</v>
      </c>
      <c r="L391" s="180">
        <v>21</v>
      </c>
      <c r="M391" s="180">
        <f>G391*(1+L391/100)</f>
        <v>0</v>
      </c>
      <c r="N391" s="180">
        <v>0</v>
      </c>
      <c r="O391" s="180">
        <f>ROUND(E391*N391,2)</f>
        <v>0</v>
      </c>
      <c r="P391" s="180">
        <v>0</v>
      </c>
      <c r="Q391" s="180">
        <f>ROUND(E391*P391,2)</f>
        <v>0</v>
      </c>
      <c r="R391" s="180"/>
      <c r="S391" s="180" t="s">
        <v>224</v>
      </c>
      <c r="T391" s="181" t="s">
        <v>225</v>
      </c>
      <c r="U391" s="156">
        <v>0</v>
      </c>
      <c r="V391" s="156">
        <f>ROUND(E391*U391,2)</f>
        <v>0</v>
      </c>
      <c r="W391" s="156"/>
      <c r="X391" s="156" t="s">
        <v>226</v>
      </c>
      <c r="Y391" s="147"/>
      <c r="Z391" s="147"/>
      <c r="AA391" s="147"/>
      <c r="AB391" s="147"/>
      <c r="AC391" s="147"/>
      <c r="AD391" s="147"/>
      <c r="AE391" s="147"/>
      <c r="AF391" s="147"/>
      <c r="AG391" s="147" t="s">
        <v>227</v>
      </c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</row>
    <row r="392" spans="1:60" ht="14">
      <c r="A392" s="158" t="s">
        <v>219</v>
      </c>
      <c r="B392" s="159" t="s">
        <v>136</v>
      </c>
      <c r="C392" s="183" t="s">
        <v>137</v>
      </c>
      <c r="D392" s="160"/>
      <c r="E392" s="161"/>
      <c r="F392" s="162"/>
      <c r="G392" s="162">
        <f>SUMIF(AG393:AG408,"&lt;&gt;NOR",G393:G408)</f>
        <v>0</v>
      </c>
      <c r="H392" s="162"/>
      <c r="I392" s="162">
        <f>SUM(I393:I408)</f>
        <v>15827</v>
      </c>
      <c r="J392" s="162"/>
      <c r="K392" s="162">
        <f>SUM(K393:K408)</f>
        <v>4150</v>
      </c>
      <c r="L392" s="162"/>
      <c r="M392" s="162">
        <f>SUM(M393:M408)</f>
        <v>0</v>
      </c>
      <c r="N392" s="162"/>
      <c r="O392" s="162">
        <f>SUM(O393:O408)</f>
        <v>0</v>
      </c>
      <c r="P392" s="162"/>
      <c r="Q392" s="162">
        <f>SUM(Q393:Q408)</f>
        <v>0</v>
      </c>
      <c r="R392" s="162"/>
      <c r="S392" s="162"/>
      <c r="T392" s="163"/>
      <c r="U392" s="157"/>
      <c r="V392" s="157">
        <f>SUM(V393:V408)</f>
        <v>0</v>
      </c>
      <c r="W392" s="157"/>
      <c r="X392" s="157"/>
      <c r="AG392" t="s">
        <v>220</v>
      </c>
    </row>
    <row r="393" spans="1:60" outlineLevel="1">
      <c r="A393" s="168">
        <v>158</v>
      </c>
      <c r="B393" s="169" t="s">
        <v>1482</v>
      </c>
      <c r="C393" s="185" t="s">
        <v>1469</v>
      </c>
      <c r="D393" s="170" t="s">
        <v>391</v>
      </c>
      <c r="E393" s="171">
        <v>1</v>
      </c>
      <c r="F393" s="172"/>
      <c r="G393" s="173">
        <f>ROUND(E393*F393,2)</f>
        <v>0</v>
      </c>
      <c r="H393" s="172">
        <v>6608</v>
      </c>
      <c r="I393" s="173">
        <f>ROUND(E393*H393,2)</f>
        <v>6608</v>
      </c>
      <c r="J393" s="172">
        <v>1200</v>
      </c>
      <c r="K393" s="173">
        <f>ROUND(E393*J393,2)</f>
        <v>1200</v>
      </c>
      <c r="L393" s="173">
        <v>21</v>
      </c>
      <c r="M393" s="173">
        <f>G393*(1+L393/100)</f>
        <v>0</v>
      </c>
      <c r="N393" s="173">
        <v>0</v>
      </c>
      <c r="O393" s="173">
        <f>ROUND(E393*N393,2)</f>
        <v>0</v>
      </c>
      <c r="P393" s="173">
        <v>0</v>
      </c>
      <c r="Q393" s="173">
        <f>ROUND(E393*P393,2)</f>
        <v>0</v>
      </c>
      <c r="R393" s="173"/>
      <c r="S393" s="173" t="s">
        <v>224</v>
      </c>
      <c r="T393" s="174" t="s">
        <v>225</v>
      </c>
      <c r="U393" s="156">
        <v>0</v>
      </c>
      <c r="V393" s="156">
        <f>ROUND(E393*U393,2)</f>
        <v>0</v>
      </c>
      <c r="W393" s="156"/>
      <c r="X393" s="156" t="s">
        <v>226</v>
      </c>
      <c r="Y393" s="147"/>
      <c r="Z393" s="147"/>
      <c r="AA393" s="147"/>
      <c r="AB393" s="147"/>
      <c r="AC393" s="147"/>
      <c r="AD393" s="147"/>
      <c r="AE393" s="147"/>
      <c r="AF393" s="147"/>
      <c r="AG393" s="147" t="s">
        <v>575</v>
      </c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</row>
    <row r="394" spans="1:60" outlineLevel="1">
      <c r="A394" s="154"/>
      <c r="B394" s="155"/>
      <c r="C394" s="269" t="s">
        <v>1460</v>
      </c>
      <c r="D394" s="270"/>
      <c r="E394" s="270"/>
      <c r="F394" s="270"/>
      <c r="G394" s="270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47"/>
      <c r="Z394" s="147"/>
      <c r="AA394" s="147"/>
      <c r="AB394" s="147"/>
      <c r="AC394" s="147"/>
      <c r="AD394" s="147"/>
      <c r="AE394" s="147"/>
      <c r="AF394" s="147"/>
      <c r="AG394" s="147" t="s">
        <v>292</v>
      </c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147"/>
      <c r="BC394" s="147"/>
      <c r="BD394" s="147"/>
      <c r="BE394" s="147"/>
      <c r="BF394" s="147"/>
      <c r="BG394" s="147"/>
      <c r="BH394" s="147"/>
    </row>
    <row r="395" spans="1:60" outlineLevel="1">
      <c r="A395" s="154"/>
      <c r="B395" s="155"/>
      <c r="C395" s="271" t="s">
        <v>1483</v>
      </c>
      <c r="D395" s="272"/>
      <c r="E395" s="272"/>
      <c r="F395" s="272"/>
      <c r="G395" s="272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47"/>
      <c r="Z395" s="147"/>
      <c r="AA395" s="147"/>
      <c r="AB395" s="147"/>
      <c r="AC395" s="147"/>
      <c r="AD395" s="147"/>
      <c r="AE395" s="147"/>
      <c r="AF395" s="147"/>
      <c r="AG395" s="147" t="s">
        <v>292</v>
      </c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147"/>
      <c r="BC395" s="147"/>
      <c r="BD395" s="147"/>
      <c r="BE395" s="147"/>
      <c r="BF395" s="147"/>
      <c r="BG395" s="147"/>
      <c r="BH395" s="147"/>
    </row>
    <row r="396" spans="1:60" outlineLevel="1">
      <c r="A396" s="168">
        <v>159</v>
      </c>
      <c r="B396" s="169" t="s">
        <v>1484</v>
      </c>
      <c r="C396" s="185" t="s">
        <v>1463</v>
      </c>
      <c r="D396" s="170" t="s">
        <v>391</v>
      </c>
      <c r="E396" s="171">
        <v>1</v>
      </c>
      <c r="F396" s="172"/>
      <c r="G396" s="173">
        <f>ROUND(E396*F396,2)</f>
        <v>0</v>
      </c>
      <c r="H396" s="172">
        <v>808</v>
      </c>
      <c r="I396" s="173">
        <f>ROUND(E396*H396,2)</f>
        <v>808</v>
      </c>
      <c r="J396" s="172">
        <v>125</v>
      </c>
      <c r="K396" s="173">
        <f>ROUND(E396*J396,2)</f>
        <v>125</v>
      </c>
      <c r="L396" s="173">
        <v>21</v>
      </c>
      <c r="M396" s="173">
        <f>G396*(1+L396/100)</f>
        <v>0</v>
      </c>
      <c r="N396" s="173">
        <v>0</v>
      </c>
      <c r="O396" s="173">
        <f>ROUND(E396*N396,2)</f>
        <v>0</v>
      </c>
      <c r="P396" s="173">
        <v>0</v>
      </c>
      <c r="Q396" s="173">
        <f>ROUND(E396*P396,2)</f>
        <v>0</v>
      </c>
      <c r="R396" s="173"/>
      <c r="S396" s="173" t="s">
        <v>224</v>
      </c>
      <c r="T396" s="174" t="s">
        <v>225</v>
      </c>
      <c r="U396" s="156">
        <v>0</v>
      </c>
      <c r="V396" s="156">
        <f>ROUND(E396*U396,2)</f>
        <v>0</v>
      </c>
      <c r="W396" s="156"/>
      <c r="X396" s="156" t="s">
        <v>226</v>
      </c>
      <c r="Y396" s="147"/>
      <c r="Z396" s="147"/>
      <c r="AA396" s="147"/>
      <c r="AB396" s="147"/>
      <c r="AC396" s="147"/>
      <c r="AD396" s="147"/>
      <c r="AE396" s="147"/>
      <c r="AF396" s="147"/>
      <c r="AG396" s="147" t="s">
        <v>575</v>
      </c>
      <c r="AH396" s="147"/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  <c r="AW396" s="147"/>
      <c r="AX396" s="147"/>
      <c r="AY396" s="147"/>
      <c r="AZ396" s="147"/>
      <c r="BA396" s="147"/>
      <c r="BB396" s="147"/>
      <c r="BC396" s="147"/>
      <c r="BD396" s="147"/>
      <c r="BE396" s="147"/>
      <c r="BF396" s="147"/>
      <c r="BG396" s="147"/>
      <c r="BH396" s="147"/>
    </row>
    <row r="397" spans="1:60" outlineLevel="1">
      <c r="A397" s="154"/>
      <c r="B397" s="155"/>
      <c r="C397" s="269" t="s">
        <v>1305</v>
      </c>
      <c r="D397" s="270"/>
      <c r="E397" s="270"/>
      <c r="F397" s="270"/>
      <c r="G397" s="270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47"/>
      <c r="Z397" s="147"/>
      <c r="AA397" s="147"/>
      <c r="AB397" s="147"/>
      <c r="AC397" s="147"/>
      <c r="AD397" s="147"/>
      <c r="AE397" s="147"/>
      <c r="AF397" s="147"/>
      <c r="AG397" s="147" t="s">
        <v>292</v>
      </c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  <c r="AW397" s="147"/>
      <c r="AX397" s="147"/>
      <c r="AY397" s="147"/>
      <c r="AZ397" s="147"/>
      <c r="BA397" s="147"/>
      <c r="BB397" s="147"/>
      <c r="BC397" s="147"/>
      <c r="BD397" s="147"/>
      <c r="BE397" s="147"/>
      <c r="BF397" s="147"/>
      <c r="BG397" s="147"/>
      <c r="BH397" s="147"/>
    </row>
    <row r="398" spans="1:60" outlineLevel="1">
      <c r="A398" s="168">
        <v>160</v>
      </c>
      <c r="B398" s="169" t="s">
        <v>1485</v>
      </c>
      <c r="C398" s="185" t="s">
        <v>1293</v>
      </c>
      <c r="D398" s="170" t="s">
        <v>391</v>
      </c>
      <c r="E398" s="171">
        <v>1</v>
      </c>
      <c r="F398" s="172"/>
      <c r="G398" s="173">
        <f>ROUND(E398*F398,2)</f>
        <v>0</v>
      </c>
      <c r="H398" s="172">
        <v>231</v>
      </c>
      <c r="I398" s="173">
        <f>ROUND(E398*H398,2)</f>
        <v>231</v>
      </c>
      <c r="J398" s="172">
        <v>75</v>
      </c>
      <c r="K398" s="173">
        <f>ROUND(E398*J398,2)</f>
        <v>75</v>
      </c>
      <c r="L398" s="173">
        <v>21</v>
      </c>
      <c r="M398" s="173">
        <f>G398*(1+L398/100)</f>
        <v>0</v>
      </c>
      <c r="N398" s="173">
        <v>0</v>
      </c>
      <c r="O398" s="173">
        <f>ROUND(E398*N398,2)</f>
        <v>0</v>
      </c>
      <c r="P398" s="173">
        <v>0</v>
      </c>
      <c r="Q398" s="173">
        <f>ROUND(E398*P398,2)</f>
        <v>0</v>
      </c>
      <c r="R398" s="173"/>
      <c r="S398" s="173" t="s">
        <v>224</v>
      </c>
      <c r="T398" s="174" t="s">
        <v>225</v>
      </c>
      <c r="U398" s="156">
        <v>0</v>
      </c>
      <c r="V398" s="156">
        <f>ROUND(E398*U398,2)</f>
        <v>0</v>
      </c>
      <c r="W398" s="156"/>
      <c r="X398" s="156" t="s">
        <v>226</v>
      </c>
      <c r="Y398" s="147"/>
      <c r="Z398" s="147"/>
      <c r="AA398" s="147"/>
      <c r="AB398" s="147"/>
      <c r="AC398" s="147"/>
      <c r="AD398" s="147"/>
      <c r="AE398" s="147"/>
      <c r="AF398" s="147"/>
      <c r="AG398" s="147" t="s">
        <v>575</v>
      </c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  <c r="AW398" s="147"/>
      <c r="AX398" s="147"/>
      <c r="AY398" s="147"/>
      <c r="AZ398" s="147"/>
      <c r="BA398" s="147"/>
      <c r="BB398" s="147"/>
      <c r="BC398" s="147"/>
      <c r="BD398" s="147"/>
      <c r="BE398" s="147"/>
      <c r="BF398" s="147"/>
      <c r="BG398" s="147"/>
      <c r="BH398" s="147"/>
    </row>
    <row r="399" spans="1:60" outlineLevel="1">
      <c r="A399" s="154"/>
      <c r="B399" s="155"/>
      <c r="C399" s="269" t="s">
        <v>1305</v>
      </c>
      <c r="D399" s="270"/>
      <c r="E399" s="270"/>
      <c r="F399" s="270"/>
      <c r="G399" s="270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47"/>
      <c r="Z399" s="147"/>
      <c r="AA399" s="147"/>
      <c r="AB399" s="147"/>
      <c r="AC399" s="147"/>
      <c r="AD399" s="147"/>
      <c r="AE399" s="147"/>
      <c r="AF399" s="147"/>
      <c r="AG399" s="147" t="s">
        <v>292</v>
      </c>
      <c r="AH399" s="147"/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  <c r="AT399" s="147"/>
      <c r="AU399" s="147"/>
      <c r="AV399" s="147"/>
      <c r="AW399" s="147"/>
      <c r="AX399" s="147"/>
      <c r="AY399" s="147"/>
      <c r="AZ399" s="147"/>
      <c r="BA399" s="147"/>
      <c r="BB399" s="147"/>
      <c r="BC399" s="147"/>
      <c r="BD399" s="147"/>
      <c r="BE399" s="147"/>
      <c r="BF399" s="147"/>
      <c r="BG399" s="147"/>
      <c r="BH399" s="147"/>
    </row>
    <row r="400" spans="1:60" outlineLevel="1">
      <c r="A400" s="168">
        <v>161</v>
      </c>
      <c r="B400" s="169" t="s">
        <v>1486</v>
      </c>
      <c r="C400" s="185" t="s">
        <v>1300</v>
      </c>
      <c r="D400" s="170" t="s">
        <v>1301</v>
      </c>
      <c r="E400" s="171">
        <v>2</v>
      </c>
      <c r="F400" s="172"/>
      <c r="G400" s="173">
        <f>ROUND(E400*F400,2)</f>
        <v>0</v>
      </c>
      <c r="H400" s="172">
        <v>203</v>
      </c>
      <c r="I400" s="173">
        <f>ROUND(E400*H400,2)</f>
        <v>406</v>
      </c>
      <c r="J400" s="172">
        <v>55</v>
      </c>
      <c r="K400" s="173">
        <f>ROUND(E400*J400,2)</f>
        <v>110</v>
      </c>
      <c r="L400" s="173">
        <v>21</v>
      </c>
      <c r="M400" s="173">
        <f>G400*(1+L400/100)</f>
        <v>0</v>
      </c>
      <c r="N400" s="173">
        <v>0</v>
      </c>
      <c r="O400" s="173">
        <f>ROUND(E400*N400,2)</f>
        <v>0</v>
      </c>
      <c r="P400" s="173">
        <v>0</v>
      </c>
      <c r="Q400" s="173">
        <f>ROUND(E400*P400,2)</f>
        <v>0</v>
      </c>
      <c r="R400" s="173"/>
      <c r="S400" s="173" t="s">
        <v>224</v>
      </c>
      <c r="T400" s="174" t="s">
        <v>225</v>
      </c>
      <c r="U400" s="156">
        <v>0</v>
      </c>
      <c r="V400" s="156">
        <f>ROUND(E400*U400,2)</f>
        <v>0</v>
      </c>
      <c r="W400" s="156"/>
      <c r="X400" s="156" t="s">
        <v>226</v>
      </c>
      <c r="Y400" s="147"/>
      <c r="Z400" s="147"/>
      <c r="AA400" s="147"/>
      <c r="AB400" s="147"/>
      <c r="AC400" s="147"/>
      <c r="AD400" s="147"/>
      <c r="AE400" s="147"/>
      <c r="AF400" s="147"/>
      <c r="AG400" s="147" t="s">
        <v>575</v>
      </c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  <c r="AW400" s="147"/>
      <c r="AX400" s="147"/>
      <c r="AY400" s="147"/>
      <c r="AZ400" s="147"/>
      <c r="BA400" s="147"/>
      <c r="BB400" s="147"/>
      <c r="BC400" s="147"/>
      <c r="BD400" s="147"/>
      <c r="BE400" s="147"/>
      <c r="BF400" s="147"/>
      <c r="BG400" s="147"/>
      <c r="BH400" s="147"/>
    </row>
    <row r="401" spans="1:60" outlineLevel="1">
      <c r="A401" s="154"/>
      <c r="B401" s="155"/>
      <c r="C401" s="269" t="s">
        <v>1305</v>
      </c>
      <c r="D401" s="270"/>
      <c r="E401" s="270"/>
      <c r="F401" s="270"/>
      <c r="G401" s="270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47"/>
      <c r="Z401" s="147"/>
      <c r="AA401" s="147"/>
      <c r="AB401" s="147"/>
      <c r="AC401" s="147"/>
      <c r="AD401" s="147"/>
      <c r="AE401" s="147"/>
      <c r="AF401" s="147"/>
      <c r="AG401" s="147" t="s">
        <v>292</v>
      </c>
      <c r="AH401" s="147"/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  <c r="AW401" s="147"/>
      <c r="AX401" s="147"/>
      <c r="AY401" s="147"/>
      <c r="AZ401" s="147"/>
      <c r="BA401" s="147"/>
      <c r="BB401" s="147"/>
      <c r="BC401" s="147"/>
      <c r="BD401" s="147"/>
      <c r="BE401" s="147"/>
      <c r="BF401" s="147"/>
      <c r="BG401" s="147"/>
      <c r="BH401" s="147"/>
    </row>
    <row r="402" spans="1:60" outlineLevel="1">
      <c r="A402" s="168">
        <v>162</v>
      </c>
      <c r="B402" s="169" t="s">
        <v>1487</v>
      </c>
      <c r="C402" s="185" t="s">
        <v>1313</v>
      </c>
      <c r="D402" s="170" t="s">
        <v>1301</v>
      </c>
      <c r="E402" s="171">
        <v>9</v>
      </c>
      <c r="F402" s="172"/>
      <c r="G402" s="173">
        <f>ROUND(E402*F402,2)</f>
        <v>0</v>
      </c>
      <c r="H402" s="172">
        <v>486</v>
      </c>
      <c r="I402" s="173">
        <f>ROUND(E402*H402,2)</f>
        <v>4374</v>
      </c>
      <c r="J402" s="172">
        <v>120</v>
      </c>
      <c r="K402" s="173">
        <f>ROUND(E402*J402,2)</f>
        <v>1080</v>
      </c>
      <c r="L402" s="173">
        <v>21</v>
      </c>
      <c r="M402" s="173">
        <f>G402*(1+L402/100)</f>
        <v>0</v>
      </c>
      <c r="N402" s="173">
        <v>0</v>
      </c>
      <c r="O402" s="173">
        <f>ROUND(E402*N402,2)</f>
        <v>0</v>
      </c>
      <c r="P402" s="173">
        <v>0</v>
      </c>
      <c r="Q402" s="173">
        <f>ROUND(E402*P402,2)</f>
        <v>0</v>
      </c>
      <c r="R402" s="173"/>
      <c r="S402" s="173" t="s">
        <v>224</v>
      </c>
      <c r="T402" s="174" t="s">
        <v>225</v>
      </c>
      <c r="U402" s="156">
        <v>0</v>
      </c>
      <c r="V402" s="156">
        <f>ROUND(E402*U402,2)</f>
        <v>0</v>
      </c>
      <c r="W402" s="156"/>
      <c r="X402" s="156" t="s">
        <v>226</v>
      </c>
      <c r="Y402" s="147"/>
      <c r="Z402" s="147"/>
      <c r="AA402" s="147"/>
      <c r="AB402" s="147"/>
      <c r="AC402" s="147"/>
      <c r="AD402" s="147"/>
      <c r="AE402" s="147"/>
      <c r="AF402" s="147"/>
      <c r="AG402" s="147" t="s">
        <v>575</v>
      </c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</row>
    <row r="403" spans="1:60" outlineLevel="1">
      <c r="A403" s="154"/>
      <c r="B403" s="155"/>
      <c r="C403" s="269" t="s">
        <v>1305</v>
      </c>
      <c r="D403" s="270"/>
      <c r="E403" s="270"/>
      <c r="F403" s="270"/>
      <c r="G403" s="270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47"/>
      <c r="Z403" s="147"/>
      <c r="AA403" s="147"/>
      <c r="AB403" s="147"/>
      <c r="AC403" s="147"/>
      <c r="AD403" s="147"/>
      <c r="AE403" s="147"/>
      <c r="AF403" s="147"/>
      <c r="AG403" s="147" t="s">
        <v>292</v>
      </c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</row>
    <row r="404" spans="1:60" outlineLevel="1">
      <c r="A404" s="168">
        <v>163</v>
      </c>
      <c r="B404" s="169" t="s">
        <v>1488</v>
      </c>
      <c r="C404" s="185" t="s">
        <v>1271</v>
      </c>
      <c r="D404" s="170" t="s">
        <v>248</v>
      </c>
      <c r="E404" s="171">
        <v>2</v>
      </c>
      <c r="F404" s="172"/>
      <c r="G404" s="173">
        <f>ROUND(E404*F404,2)</f>
        <v>0</v>
      </c>
      <c r="H404" s="172">
        <v>480</v>
      </c>
      <c r="I404" s="173">
        <f>ROUND(E404*H404,2)</f>
        <v>960</v>
      </c>
      <c r="J404" s="172">
        <v>120</v>
      </c>
      <c r="K404" s="173">
        <f>ROUND(E404*J404,2)</f>
        <v>240</v>
      </c>
      <c r="L404" s="173">
        <v>21</v>
      </c>
      <c r="M404" s="173">
        <f>G404*(1+L404/100)</f>
        <v>0</v>
      </c>
      <c r="N404" s="173">
        <v>0</v>
      </c>
      <c r="O404" s="173">
        <f>ROUND(E404*N404,2)</f>
        <v>0</v>
      </c>
      <c r="P404" s="173">
        <v>0</v>
      </c>
      <c r="Q404" s="173">
        <f>ROUND(E404*P404,2)</f>
        <v>0</v>
      </c>
      <c r="R404" s="173"/>
      <c r="S404" s="173" t="s">
        <v>224</v>
      </c>
      <c r="T404" s="174" t="s">
        <v>225</v>
      </c>
      <c r="U404" s="156">
        <v>0</v>
      </c>
      <c r="V404" s="156">
        <f>ROUND(E404*U404,2)</f>
        <v>0</v>
      </c>
      <c r="W404" s="156"/>
      <c r="X404" s="156" t="s">
        <v>226</v>
      </c>
      <c r="Y404" s="147"/>
      <c r="Z404" s="147"/>
      <c r="AA404" s="147"/>
      <c r="AB404" s="147"/>
      <c r="AC404" s="147"/>
      <c r="AD404" s="147"/>
      <c r="AE404" s="147"/>
      <c r="AF404" s="147"/>
      <c r="AG404" s="147" t="s">
        <v>575</v>
      </c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</row>
    <row r="405" spans="1:60" outlineLevel="1">
      <c r="A405" s="154"/>
      <c r="B405" s="155"/>
      <c r="C405" s="269" t="s">
        <v>1272</v>
      </c>
      <c r="D405" s="270"/>
      <c r="E405" s="270"/>
      <c r="F405" s="270"/>
      <c r="G405" s="270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47"/>
      <c r="Z405" s="147"/>
      <c r="AA405" s="147"/>
      <c r="AB405" s="147"/>
      <c r="AC405" s="147"/>
      <c r="AD405" s="147"/>
      <c r="AE405" s="147"/>
      <c r="AF405" s="147"/>
      <c r="AG405" s="147" t="s">
        <v>292</v>
      </c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</row>
    <row r="406" spans="1:60" outlineLevel="1">
      <c r="A406" s="168">
        <v>164</v>
      </c>
      <c r="B406" s="169" t="s">
        <v>1489</v>
      </c>
      <c r="C406" s="185" t="s">
        <v>1271</v>
      </c>
      <c r="D406" s="170" t="s">
        <v>248</v>
      </c>
      <c r="E406" s="171">
        <v>1</v>
      </c>
      <c r="F406" s="172"/>
      <c r="G406" s="173">
        <f>ROUND(E406*F406,2)</f>
        <v>0</v>
      </c>
      <c r="H406" s="172">
        <v>580</v>
      </c>
      <c r="I406" s="173">
        <f>ROUND(E406*H406,2)</f>
        <v>580</v>
      </c>
      <c r="J406" s="172">
        <v>120</v>
      </c>
      <c r="K406" s="173">
        <f>ROUND(E406*J406,2)</f>
        <v>120</v>
      </c>
      <c r="L406" s="173">
        <v>21</v>
      </c>
      <c r="M406" s="173">
        <f>G406*(1+L406/100)</f>
        <v>0</v>
      </c>
      <c r="N406" s="173">
        <v>0</v>
      </c>
      <c r="O406" s="173">
        <f>ROUND(E406*N406,2)</f>
        <v>0</v>
      </c>
      <c r="P406" s="173">
        <v>0</v>
      </c>
      <c r="Q406" s="173">
        <f>ROUND(E406*P406,2)</f>
        <v>0</v>
      </c>
      <c r="R406" s="173"/>
      <c r="S406" s="173" t="s">
        <v>224</v>
      </c>
      <c r="T406" s="174" t="s">
        <v>225</v>
      </c>
      <c r="U406" s="156">
        <v>0</v>
      </c>
      <c r="V406" s="156">
        <f>ROUND(E406*U406,2)</f>
        <v>0</v>
      </c>
      <c r="W406" s="156"/>
      <c r="X406" s="156" t="s">
        <v>226</v>
      </c>
      <c r="Y406" s="147"/>
      <c r="Z406" s="147"/>
      <c r="AA406" s="147"/>
      <c r="AB406" s="147"/>
      <c r="AC406" s="147"/>
      <c r="AD406" s="147"/>
      <c r="AE406" s="147"/>
      <c r="AF406" s="147"/>
      <c r="AG406" s="147" t="s">
        <v>575</v>
      </c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</row>
    <row r="407" spans="1:60" outlineLevel="1">
      <c r="A407" s="154"/>
      <c r="B407" s="155"/>
      <c r="C407" s="269" t="s">
        <v>1274</v>
      </c>
      <c r="D407" s="270"/>
      <c r="E407" s="270"/>
      <c r="F407" s="270"/>
      <c r="G407" s="270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47"/>
      <c r="Z407" s="147"/>
      <c r="AA407" s="147"/>
      <c r="AB407" s="147"/>
      <c r="AC407" s="147"/>
      <c r="AD407" s="147"/>
      <c r="AE407" s="147"/>
      <c r="AF407" s="147"/>
      <c r="AG407" s="147" t="s">
        <v>292</v>
      </c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</row>
    <row r="408" spans="1:60" outlineLevel="1">
      <c r="A408" s="168">
        <v>165</v>
      </c>
      <c r="B408" s="169" t="s">
        <v>1490</v>
      </c>
      <c r="C408" s="185" t="s">
        <v>1279</v>
      </c>
      <c r="D408" s="170" t="s">
        <v>1280</v>
      </c>
      <c r="E408" s="171">
        <v>12</v>
      </c>
      <c r="F408" s="172"/>
      <c r="G408" s="173">
        <f>ROUND(E408*F408,2)</f>
        <v>0</v>
      </c>
      <c r="H408" s="172">
        <v>155</v>
      </c>
      <c r="I408" s="173">
        <f>ROUND(E408*H408,2)</f>
        <v>1860</v>
      </c>
      <c r="J408" s="172">
        <v>100</v>
      </c>
      <c r="K408" s="173">
        <f>ROUND(E408*J408,2)</f>
        <v>1200</v>
      </c>
      <c r="L408" s="173">
        <v>21</v>
      </c>
      <c r="M408" s="173">
        <f>G408*(1+L408/100)</f>
        <v>0</v>
      </c>
      <c r="N408" s="173">
        <v>0</v>
      </c>
      <c r="O408" s="173">
        <f>ROUND(E408*N408,2)</f>
        <v>0</v>
      </c>
      <c r="P408" s="173">
        <v>0</v>
      </c>
      <c r="Q408" s="173">
        <f>ROUND(E408*P408,2)</f>
        <v>0</v>
      </c>
      <c r="R408" s="173"/>
      <c r="S408" s="173" t="s">
        <v>224</v>
      </c>
      <c r="T408" s="174" t="s">
        <v>225</v>
      </c>
      <c r="U408" s="156">
        <v>0</v>
      </c>
      <c r="V408" s="156">
        <f>ROUND(E408*U408,2)</f>
        <v>0</v>
      </c>
      <c r="W408" s="156"/>
      <c r="X408" s="156" t="s">
        <v>226</v>
      </c>
      <c r="Y408" s="147"/>
      <c r="Z408" s="147"/>
      <c r="AA408" s="147"/>
      <c r="AB408" s="147"/>
      <c r="AC408" s="147"/>
      <c r="AD408" s="147"/>
      <c r="AE408" s="147"/>
      <c r="AF408" s="147"/>
      <c r="AG408" s="147" t="s">
        <v>575</v>
      </c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</row>
    <row r="409" spans="1:60">
      <c r="A409" s="3"/>
      <c r="B409" s="4"/>
      <c r="C409" s="186"/>
      <c r="D409" s="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AE409">
        <v>15</v>
      </c>
      <c r="AF409">
        <v>21</v>
      </c>
      <c r="AG409" t="s">
        <v>206</v>
      </c>
    </row>
    <row r="410" spans="1:60">
      <c r="A410" s="150"/>
      <c r="B410" s="151" t="s">
        <v>29</v>
      </c>
      <c r="C410" s="187"/>
      <c r="D410" s="152"/>
      <c r="E410" s="153"/>
      <c r="F410" s="153"/>
      <c r="G410" s="182">
        <f>G8+G45+G83+G119+G151+G188+G226+G260+G285+G319+G358+G371+G392</f>
        <v>0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AE410">
        <f>SUMIF(L7:L408,AE409,G7:G408)</f>
        <v>0</v>
      </c>
      <c r="AF410">
        <f>SUMIF(L7:L408,AF409,G7:G408)</f>
        <v>0</v>
      </c>
      <c r="AG410" t="s">
        <v>244</v>
      </c>
    </row>
    <row r="411" spans="1:60">
      <c r="C411" s="188"/>
      <c r="D411" s="10"/>
      <c r="AG411" t="s">
        <v>245</v>
      </c>
    </row>
    <row r="412" spans="1:60">
      <c r="D412" s="10"/>
    </row>
    <row r="413" spans="1:60">
      <c r="D413" s="10"/>
    </row>
    <row r="414" spans="1:60">
      <c r="D414" s="10"/>
    </row>
    <row r="415" spans="1:60">
      <c r="D415" s="10"/>
    </row>
    <row r="416" spans="1:60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y79m7jGNXRVruRPlLQYiOhlyrF/3U9DuQFCym9RNCN4PeZbwrbruwVSYfT5zJCx9wBEXSAytlewojeu29r/85Q==" saltValue="BkYCGJW0clfnS9V8PtKz7g==" spinCount="100000" sheet="1"/>
  <mergeCells count="227">
    <mergeCell ref="C399:G399"/>
    <mergeCell ref="C401:G401"/>
    <mergeCell ref="C403:G403"/>
    <mergeCell ref="C405:G405"/>
    <mergeCell ref="C407:G407"/>
    <mergeCell ref="C386:G386"/>
    <mergeCell ref="C388:G388"/>
    <mergeCell ref="C390:G390"/>
    <mergeCell ref="C394:G394"/>
    <mergeCell ref="C395:G395"/>
    <mergeCell ref="C397:G397"/>
    <mergeCell ref="C374:G374"/>
    <mergeCell ref="C376:G376"/>
    <mergeCell ref="C378:G378"/>
    <mergeCell ref="C380:G380"/>
    <mergeCell ref="C382:G382"/>
    <mergeCell ref="C384:G384"/>
    <mergeCell ref="C361:G361"/>
    <mergeCell ref="C363:G363"/>
    <mergeCell ref="C365:G365"/>
    <mergeCell ref="C367:G367"/>
    <mergeCell ref="C369:G369"/>
    <mergeCell ref="C373:G373"/>
    <mergeCell ref="C348:G348"/>
    <mergeCell ref="C350:G350"/>
    <mergeCell ref="C352:G352"/>
    <mergeCell ref="C354:G354"/>
    <mergeCell ref="C356:G356"/>
    <mergeCell ref="C360:G360"/>
    <mergeCell ref="C336:G336"/>
    <mergeCell ref="C338:G338"/>
    <mergeCell ref="C340:G340"/>
    <mergeCell ref="C342:G342"/>
    <mergeCell ref="C344:G344"/>
    <mergeCell ref="C346:G346"/>
    <mergeCell ref="C324:G324"/>
    <mergeCell ref="C326:G326"/>
    <mergeCell ref="C328:G328"/>
    <mergeCell ref="C330:G330"/>
    <mergeCell ref="C332:G332"/>
    <mergeCell ref="C334:G334"/>
    <mergeCell ref="C309:G309"/>
    <mergeCell ref="C311:G311"/>
    <mergeCell ref="C313:G313"/>
    <mergeCell ref="C315:G315"/>
    <mergeCell ref="C317:G317"/>
    <mergeCell ref="C322:G322"/>
    <mergeCell ref="C299:G299"/>
    <mergeCell ref="C300:G300"/>
    <mergeCell ref="C301:G301"/>
    <mergeCell ref="C303:G303"/>
    <mergeCell ref="C305:G305"/>
    <mergeCell ref="C307:G307"/>
    <mergeCell ref="C293:G293"/>
    <mergeCell ref="C294:G294"/>
    <mergeCell ref="C295:G295"/>
    <mergeCell ref="C296:G296"/>
    <mergeCell ref="C297:G297"/>
    <mergeCell ref="C298:G298"/>
    <mergeCell ref="C287:G287"/>
    <mergeCell ref="C288:G288"/>
    <mergeCell ref="C289:G289"/>
    <mergeCell ref="C290:G290"/>
    <mergeCell ref="C291:G291"/>
    <mergeCell ref="C292:G292"/>
    <mergeCell ref="C273:G273"/>
    <mergeCell ref="C275:G275"/>
    <mergeCell ref="C277:G277"/>
    <mergeCell ref="C279:G279"/>
    <mergeCell ref="C281:G281"/>
    <mergeCell ref="C283:G283"/>
    <mergeCell ref="C258:G258"/>
    <mergeCell ref="C263:G263"/>
    <mergeCell ref="C265:G265"/>
    <mergeCell ref="C267:G267"/>
    <mergeCell ref="C269:G269"/>
    <mergeCell ref="C271:G271"/>
    <mergeCell ref="C246:G246"/>
    <mergeCell ref="C248:G248"/>
    <mergeCell ref="C250:G250"/>
    <mergeCell ref="C252:G252"/>
    <mergeCell ref="C254:G254"/>
    <mergeCell ref="C256:G256"/>
    <mergeCell ref="C236:G236"/>
    <mergeCell ref="C237:G237"/>
    <mergeCell ref="C238:G238"/>
    <mergeCell ref="C240:G240"/>
    <mergeCell ref="C242:G242"/>
    <mergeCell ref="C244:G244"/>
    <mergeCell ref="C230:G230"/>
    <mergeCell ref="C231:G231"/>
    <mergeCell ref="C232:G232"/>
    <mergeCell ref="C233:G233"/>
    <mergeCell ref="C234:G234"/>
    <mergeCell ref="C235:G235"/>
    <mergeCell ref="C218:G218"/>
    <mergeCell ref="C220:G220"/>
    <mergeCell ref="C222:G222"/>
    <mergeCell ref="C224:G224"/>
    <mergeCell ref="C228:G228"/>
    <mergeCell ref="C229:G229"/>
    <mergeCell ref="C206:G206"/>
    <mergeCell ref="C208:G208"/>
    <mergeCell ref="C210:G210"/>
    <mergeCell ref="C212:G212"/>
    <mergeCell ref="C214:G214"/>
    <mergeCell ref="C216:G216"/>
    <mergeCell ref="C194:G194"/>
    <mergeCell ref="C196:G196"/>
    <mergeCell ref="C198:G198"/>
    <mergeCell ref="C200:G200"/>
    <mergeCell ref="C202:G202"/>
    <mergeCell ref="C204:G204"/>
    <mergeCell ref="C181:G181"/>
    <mergeCell ref="C183:G183"/>
    <mergeCell ref="C185:G185"/>
    <mergeCell ref="C187:G187"/>
    <mergeCell ref="C190:G190"/>
    <mergeCell ref="C192:G192"/>
    <mergeCell ref="C169:G169"/>
    <mergeCell ref="C171:G171"/>
    <mergeCell ref="C173:G173"/>
    <mergeCell ref="C175:G175"/>
    <mergeCell ref="C177:G177"/>
    <mergeCell ref="C179:G179"/>
    <mergeCell ref="C162:G162"/>
    <mergeCell ref="C163:G163"/>
    <mergeCell ref="C164:G164"/>
    <mergeCell ref="C165:G165"/>
    <mergeCell ref="C166:G166"/>
    <mergeCell ref="C167:G167"/>
    <mergeCell ref="C156:G156"/>
    <mergeCell ref="C157:G157"/>
    <mergeCell ref="C158:G158"/>
    <mergeCell ref="C159:G159"/>
    <mergeCell ref="C160:G160"/>
    <mergeCell ref="C161:G161"/>
    <mergeCell ref="C145:G145"/>
    <mergeCell ref="C147:G147"/>
    <mergeCell ref="C149:G149"/>
    <mergeCell ref="C153:G153"/>
    <mergeCell ref="C154:G154"/>
    <mergeCell ref="C155:G155"/>
    <mergeCell ref="C133:G133"/>
    <mergeCell ref="C135:G135"/>
    <mergeCell ref="C137:G137"/>
    <mergeCell ref="C139:G139"/>
    <mergeCell ref="C141:G141"/>
    <mergeCell ref="C143:G143"/>
    <mergeCell ref="C121:G121"/>
    <mergeCell ref="C123:G123"/>
    <mergeCell ref="C125:G125"/>
    <mergeCell ref="C127:G127"/>
    <mergeCell ref="C129:G129"/>
    <mergeCell ref="C131:G131"/>
    <mergeCell ref="C108:G108"/>
    <mergeCell ref="C110:G110"/>
    <mergeCell ref="C112:G112"/>
    <mergeCell ref="C114:G114"/>
    <mergeCell ref="C116:G116"/>
    <mergeCell ref="C118:G118"/>
    <mergeCell ref="C98:G98"/>
    <mergeCell ref="C99:G99"/>
    <mergeCell ref="C100:G100"/>
    <mergeCell ref="C102:G102"/>
    <mergeCell ref="C104:G104"/>
    <mergeCell ref="C106:G106"/>
    <mergeCell ref="C92:G92"/>
    <mergeCell ref="C93:G93"/>
    <mergeCell ref="C94:G94"/>
    <mergeCell ref="C95:G95"/>
    <mergeCell ref="C96:G96"/>
    <mergeCell ref="C97:G97"/>
    <mergeCell ref="C86:G86"/>
    <mergeCell ref="C87:G87"/>
    <mergeCell ref="C88:G88"/>
    <mergeCell ref="C89:G89"/>
    <mergeCell ref="C90:G90"/>
    <mergeCell ref="C91:G91"/>
    <mergeCell ref="C73:G73"/>
    <mergeCell ref="C75:G75"/>
    <mergeCell ref="C77:G77"/>
    <mergeCell ref="C79:G79"/>
    <mergeCell ref="C81:G81"/>
    <mergeCell ref="C84:G84"/>
    <mergeCell ref="C61:G61"/>
    <mergeCell ref="C63:G63"/>
    <mergeCell ref="C65:G65"/>
    <mergeCell ref="C67:G67"/>
    <mergeCell ref="C69:G69"/>
    <mergeCell ref="C71:G71"/>
    <mergeCell ref="C49:G49"/>
    <mergeCell ref="C51:G51"/>
    <mergeCell ref="C53:G53"/>
    <mergeCell ref="C55:G55"/>
    <mergeCell ref="C57:G57"/>
    <mergeCell ref="C59:G59"/>
    <mergeCell ref="C36:G36"/>
    <mergeCell ref="C38:G38"/>
    <mergeCell ref="C40:G40"/>
    <mergeCell ref="C42:G42"/>
    <mergeCell ref="C44:G44"/>
    <mergeCell ref="C47:G47"/>
    <mergeCell ref="C24:G24"/>
    <mergeCell ref="C26:G26"/>
    <mergeCell ref="C28:G28"/>
    <mergeCell ref="C30:G30"/>
    <mergeCell ref="C32:G32"/>
    <mergeCell ref="C34:G34"/>
    <mergeCell ref="C18:G18"/>
    <mergeCell ref="C19:G19"/>
    <mergeCell ref="C20:G20"/>
    <mergeCell ref="C21:G21"/>
    <mergeCell ref="C22:G22"/>
    <mergeCell ref="C23:G23"/>
    <mergeCell ref="C12:G12"/>
    <mergeCell ref="C13:G13"/>
    <mergeCell ref="C14:G14"/>
    <mergeCell ref="C15:G15"/>
    <mergeCell ref="C16:G16"/>
    <mergeCell ref="C17:G17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DC82-52AC-4104-917B-F2F8A9ABB449}">
  <sheetPr>
    <outlinePr summaryBelow="0"/>
  </sheetPr>
  <dimension ref="A1:BH5000"/>
  <sheetViews>
    <sheetView workbookViewId="0">
      <pane ySplit="7" topLeftCell="A47" activePane="bottomLeft" state="frozen"/>
      <selection pane="bottomLeft" activeCell="F51" sqref="F51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62</v>
      </c>
      <c r="C3" s="261" t="s">
        <v>63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64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123</v>
      </c>
      <c r="C8" s="183" t="s">
        <v>64</v>
      </c>
      <c r="D8" s="160"/>
      <c r="E8" s="161"/>
      <c r="F8" s="162"/>
      <c r="G8" s="162">
        <f>SUMIF(AG9:AG51,"&lt;&gt;NOR",G9:G51)</f>
        <v>0</v>
      </c>
      <c r="H8" s="162"/>
      <c r="I8" s="162">
        <f>SUM(I9:I51)</f>
        <v>182553</v>
      </c>
      <c r="J8" s="162"/>
      <c r="K8" s="162">
        <f>SUM(K9:K51)</f>
        <v>116617.9</v>
      </c>
      <c r="L8" s="162"/>
      <c r="M8" s="162">
        <f>SUM(M9:M51)</f>
        <v>0</v>
      </c>
      <c r="N8" s="162"/>
      <c r="O8" s="162">
        <f>SUM(O9:O51)</f>
        <v>0</v>
      </c>
      <c r="P8" s="162"/>
      <c r="Q8" s="162">
        <f>SUM(Q9:Q51)</f>
        <v>0</v>
      </c>
      <c r="R8" s="162"/>
      <c r="S8" s="162"/>
      <c r="T8" s="163"/>
      <c r="U8" s="157"/>
      <c r="V8" s="157">
        <f>SUM(V9:V51)</f>
        <v>0</v>
      </c>
      <c r="W8" s="157"/>
      <c r="X8" s="157"/>
      <c r="AG8" t="s">
        <v>220</v>
      </c>
    </row>
    <row r="9" spans="1:60" ht="24" outlineLevel="1">
      <c r="A9" s="175">
        <v>1</v>
      </c>
      <c r="B9" s="176" t="s">
        <v>1491</v>
      </c>
      <c r="C9" s="184" t="s">
        <v>1492</v>
      </c>
      <c r="D9" s="177" t="s">
        <v>309</v>
      </c>
      <c r="E9" s="178">
        <v>14</v>
      </c>
      <c r="F9" s="179"/>
      <c r="G9" s="180">
        <f t="shared" ref="G9:G51" si="0">ROUND(E9*F9,2)</f>
        <v>0</v>
      </c>
      <c r="H9" s="179">
        <v>0</v>
      </c>
      <c r="I9" s="180">
        <f t="shared" ref="I9:I51" si="1">ROUND(E9*H9,2)</f>
        <v>0</v>
      </c>
      <c r="J9" s="179">
        <v>271.3</v>
      </c>
      <c r="K9" s="180">
        <f t="shared" ref="K9:K51" si="2">ROUND(E9*J9,2)</f>
        <v>3798.2</v>
      </c>
      <c r="L9" s="180">
        <v>21</v>
      </c>
      <c r="M9" s="180">
        <f t="shared" ref="M9:M51" si="3">G9*(1+L9/100)</f>
        <v>0</v>
      </c>
      <c r="N9" s="180">
        <v>0</v>
      </c>
      <c r="O9" s="180">
        <f t="shared" ref="O9:O51" si="4">ROUND(E9*N9,2)</f>
        <v>0</v>
      </c>
      <c r="P9" s="180">
        <v>0</v>
      </c>
      <c r="Q9" s="180">
        <f t="shared" ref="Q9:Q51" si="5"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 t="shared" ref="V9:V51" si="6"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4" outlineLevel="1">
      <c r="A10" s="175">
        <v>2</v>
      </c>
      <c r="B10" s="176" t="s">
        <v>1491</v>
      </c>
      <c r="C10" s="184" t="s">
        <v>1493</v>
      </c>
      <c r="D10" s="177" t="s">
        <v>309</v>
      </c>
      <c r="E10" s="178">
        <v>60</v>
      </c>
      <c r="F10" s="179"/>
      <c r="G10" s="180">
        <f t="shared" si="0"/>
        <v>0</v>
      </c>
      <c r="H10" s="179">
        <v>295.3</v>
      </c>
      <c r="I10" s="180">
        <f t="shared" si="1"/>
        <v>17718</v>
      </c>
      <c r="J10" s="179">
        <v>0</v>
      </c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</v>
      </c>
      <c r="V10" s="156">
        <f t="shared" si="6"/>
        <v>0</v>
      </c>
      <c r="W10" s="156"/>
      <c r="X10" s="156" t="s">
        <v>361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362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4" outlineLevel="1">
      <c r="A11" s="175">
        <v>3</v>
      </c>
      <c r="B11" s="176" t="s">
        <v>1491</v>
      </c>
      <c r="C11" s="184" t="s">
        <v>1494</v>
      </c>
      <c r="D11" s="177" t="s">
        <v>309</v>
      </c>
      <c r="E11" s="178">
        <v>70</v>
      </c>
      <c r="F11" s="179"/>
      <c r="G11" s="180">
        <f t="shared" si="0"/>
        <v>0</v>
      </c>
      <c r="H11" s="179">
        <v>87.8</v>
      </c>
      <c r="I11" s="180">
        <f t="shared" si="1"/>
        <v>6146</v>
      </c>
      <c r="J11" s="179">
        <v>0</v>
      </c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</v>
      </c>
      <c r="V11" s="156">
        <f t="shared" si="6"/>
        <v>0</v>
      </c>
      <c r="W11" s="156"/>
      <c r="X11" s="156" t="s">
        <v>591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592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4" outlineLevel="1">
      <c r="A12" s="175">
        <v>4</v>
      </c>
      <c r="B12" s="176" t="s">
        <v>1491</v>
      </c>
      <c r="C12" s="184" t="s">
        <v>1495</v>
      </c>
      <c r="D12" s="177" t="s">
        <v>309</v>
      </c>
      <c r="E12" s="178">
        <v>135</v>
      </c>
      <c r="F12" s="179"/>
      <c r="G12" s="180">
        <f t="shared" si="0"/>
        <v>0</v>
      </c>
      <c r="H12" s="179">
        <v>64.2</v>
      </c>
      <c r="I12" s="180">
        <f t="shared" si="1"/>
        <v>8667</v>
      </c>
      <c r="J12" s="179">
        <v>0</v>
      </c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0</v>
      </c>
      <c r="V12" s="156">
        <f t="shared" si="6"/>
        <v>0</v>
      </c>
      <c r="W12" s="156"/>
      <c r="X12" s="156" t="s">
        <v>591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592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4" outlineLevel="1">
      <c r="A13" s="175">
        <v>5</v>
      </c>
      <c r="B13" s="176" t="s">
        <v>1491</v>
      </c>
      <c r="C13" s="184" t="s">
        <v>1496</v>
      </c>
      <c r="D13" s="177" t="s">
        <v>309</v>
      </c>
      <c r="E13" s="178">
        <v>80</v>
      </c>
      <c r="F13" s="179"/>
      <c r="G13" s="180">
        <f t="shared" si="0"/>
        <v>0</v>
      </c>
      <c r="H13" s="179">
        <v>48</v>
      </c>
      <c r="I13" s="180">
        <f t="shared" si="1"/>
        <v>3840</v>
      </c>
      <c r="J13" s="179">
        <v>0</v>
      </c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</v>
      </c>
      <c r="V13" s="156">
        <f t="shared" si="6"/>
        <v>0</v>
      </c>
      <c r="W13" s="156"/>
      <c r="X13" s="156" t="s">
        <v>591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592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4" outlineLevel="1">
      <c r="A14" s="175">
        <v>6</v>
      </c>
      <c r="B14" s="176" t="s">
        <v>1491</v>
      </c>
      <c r="C14" s="184" t="s">
        <v>1497</v>
      </c>
      <c r="D14" s="177" t="s">
        <v>309</v>
      </c>
      <c r="E14" s="178">
        <v>880</v>
      </c>
      <c r="F14" s="179"/>
      <c r="G14" s="180">
        <f t="shared" si="0"/>
        <v>0</v>
      </c>
      <c r="H14" s="179">
        <v>48.9</v>
      </c>
      <c r="I14" s="180">
        <f t="shared" si="1"/>
        <v>43032</v>
      </c>
      <c r="J14" s="179">
        <v>0</v>
      </c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0</v>
      </c>
      <c r="V14" s="156">
        <f t="shared" si="6"/>
        <v>0</v>
      </c>
      <c r="W14" s="156"/>
      <c r="X14" s="156" t="s">
        <v>591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592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75">
        <v>7</v>
      </c>
      <c r="B15" s="176" t="s">
        <v>1491</v>
      </c>
      <c r="C15" s="184" t="s">
        <v>1498</v>
      </c>
      <c r="D15" s="177" t="s">
        <v>309</v>
      </c>
      <c r="E15" s="178">
        <v>440</v>
      </c>
      <c r="F15" s="179"/>
      <c r="G15" s="180">
        <f t="shared" si="0"/>
        <v>0</v>
      </c>
      <c r="H15" s="179">
        <v>41.5</v>
      </c>
      <c r="I15" s="180">
        <f t="shared" si="1"/>
        <v>18260</v>
      </c>
      <c r="J15" s="179">
        <v>0</v>
      </c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0</v>
      </c>
      <c r="V15" s="156">
        <f t="shared" si="6"/>
        <v>0</v>
      </c>
      <c r="W15" s="156"/>
      <c r="X15" s="156" t="s">
        <v>591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592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4" outlineLevel="1">
      <c r="A16" s="175">
        <v>8</v>
      </c>
      <c r="B16" s="176" t="s">
        <v>1491</v>
      </c>
      <c r="C16" s="184" t="s">
        <v>1499</v>
      </c>
      <c r="D16" s="177" t="s">
        <v>309</v>
      </c>
      <c r="E16" s="178">
        <v>1720</v>
      </c>
      <c r="F16" s="179"/>
      <c r="G16" s="180">
        <f t="shared" si="0"/>
        <v>0</v>
      </c>
      <c r="H16" s="179">
        <v>40.9</v>
      </c>
      <c r="I16" s="180">
        <f t="shared" si="1"/>
        <v>70348</v>
      </c>
      <c r="J16" s="179">
        <v>0</v>
      </c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0</v>
      </c>
      <c r="V16" s="156">
        <f t="shared" si="6"/>
        <v>0</v>
      </c>
      <c r="W16" s="156"/>
      <c r="X16" s="156" t="s">
        <v>591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592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4" outlineLevel="1">
      <c r="A17" s="175">
        <v>9</v>
      </c>
      <c r="B17" s="176" t="s">
        <v>1491</v>
      </c>
      <c r="C17" s="184" t="s">
        <v>1500</v>
      </c>
      <c r="D17" s="177" t="s">
        <v>309</v>
      </c>
      <c r="E17" s="178">
        <v>110</v>
      </c>
      <c r="F17" s="179"/>
      <c r="G17" s="180">
        <f t="shared" si="0"/>
        <v>0</v>
      </c>
      <c r="H17" s="179">
        <v>37.5</v>
      </c>
      <c r="I17" s="180">
        <f t="shared" si="1"/>
        <v>4125</v>
      </c>
      <c r="J17" s="179">
        <v>0</v>
      </c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224</v>
      </c>
      <c r="T17" s="181" t="s">
        <v>225</v>
      </c>
      <c r="U17" s="156">
        <v>0</v>
      </c>
      <c r="V17" s="156">
        <f t="shared" si="6"/>
        <v>0</v>
      </c>
      <c r="W17" s="156"/>
      <c r="X17" s="156" t="s">
        <v>591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592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10</v>
      </c>
      <c r="B18" s="176" t="s">
        <v>1501</v>
      </c>
      <c r="C18" s="184" t="s">
        <v>1502</v>
      </c>
      <c r="D18" s="177" t="s">
        <v>309</v>
      </c>
      <c r="E18" s="178">
        <v>120</v>
      </c>
      <c r="F18" s="179"/>
      <c r="G18" s="180">
        <f t="shared" si="0"/>
        <v>0</v>
      </c>
      <c r="H18" s="179">
        <v>0</v>
      </c>
      <c r="I18" s="180">
        <f t="shared" si="1"/>
        <v>0</v>
      </c>
      <c r="J18" s="179">
        <v>36.1</v>
      </c>
      <c r="K18" s="180">
        <f t="shared" si="2"/>
        <v>4332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224</v>
      </c>
      <c r="T18" s="181" t="s">
        <v>225</v>
      </c>
      <c r="U18" s="156">
        <v>0</v>
      </c>
      <c r="V18" s="156">
        <f t="shared" si="6"/>
        <v>0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227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4" outlineLevel="1">
      <c r="A19" s="175">
        <v>11</v>
      </c>
      <c r="B19" s="176" t="s">
        <v>1501</v>
      </c>
      <c r="C19" s="184" t="s">
        <v>1503</v>
      </c>
      <c r="D19" s="177" t="s">
        <v>309</v>
      </c>
      <c r="E19" s="178">
        <v>40</v>
      </c>
      <c r="F19" s="179"/>
      <c r="G19" s="180">
        <f t="shared" si="0"/>
        <v>0</v>
      </c>
      <c r="H19" s="179">
        <v>0</v>
      </c>
      <c r="I19" s="180">
        <f t="shared" si="1"/>
        <v>0</v>
      </c>
      <c r="J19" s="179">
        <v>43.9</v>
      </c>
      <c r="K19" s="180">
        <f t="shared" si="2"/>
        <v>1756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224</v>
      </c>
      <c r="T19" s="181" t="s">
        <v>225</v>
      </c>
      <c r="U19" s="156">
        <v>0</v>
      </c>
      <c r="V19" s="156">
        <f t="shared" si="6"/>
        <v>0</v>
      </c>
      <c r="W19" s="156"/>
      <c r="X19" s="156" t="s">
        <v>591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1128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4" outlineLevel="1">
      <c r="A20" s="175">
        <v>12</v>
      </c>
      <c r="B20" s="176" t="s">
        <v>1501</v>
      </c>
      <c r="C20" s="184" t="s">
        <v>1504</v>
      </c>
      <c r="D20" s="177" t="s">
        <v>309</v>
      </c>
      <c r="E20" s="178">
        <v>110</v>
      </c>
      <c r="F20" s="179"/>
      <c r="G20" s="180">
        <f t="shared" si="0"/>
        <v>0</v>
      </c>
      <c r="H20" s="179">
        <v>0</v>
      </c>
      <c r="I20" s="180">
        <f t="shared" si="1"/>
        <v>0</v>
      </c>
      <c r="J20" s="179">
        <v>57.3</v>
      </c>
      <c r="K20" s="180">
        <f t="shared" si="2"/>
        <v>6303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224</v>
      </c>
      <c r="T20" s="181" t="s">
        <v>225</v>
      </c>
      <c r="U20" s="156">
        <v>0</v>
      </c>
      <c r="V20" s="156">
        <f t="shared" si="6"/>
        <v>0</v>
      </c>
      <c r="W20" s="156"/>
      <c r="X20" s="156" t="s">
        <v>591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1128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4" outlineLevel="1">
      <c r="A21" s="175">
        <v>13</v>
      </c>
      <c r="B21" s="176" t="s">
        <v>1501</v>
      </c>
      <c r="C21" s="184" t="s">
        <v>1505</v>
      </c>
      <c r="D21" s="177" t="s">
        <v>309</v>
      </c>
      <c r="E21" s="178">
        <v>14</v>
      </c>
      <c r="F21" s="179"/>
      <c r="G21" s="180">
        <f t="shared" si="0"/>
        <v>0</v>
      </c>
      <c r="H21" s="179">
        <v>0</v>
      </c>
      <c r="I21" s="180">
        <f t="shared" si="1"/>
        <v>0</v>
      </c>
      <c r="J21" s="179">
        <v>118.4</v>
      </c>
      <c r="K21" s="180">
        <f t="shared" si="2"/>
        <v>1657.6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224</v>
      </c>
      <c r="T21" s="181" t="s">
        <v>225</v>
      </c>
      <c r="U21" s="156">
        <v>0</v>
      </c>
      <c r="V21" s="156">
        <f t="shared" si="6"/>
        <v>0</v>
      </c>
      <c r="W21" s="156"/>
      <c r="X21" s="156" t="s">
        <v>591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1128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4" outlineLevel="1">
      <c r="A22" s="175">
        <v>14</v>
      </c>
      <c r="B22" s="176" t="s">
        <v>1491</v>
      </c>
      <c r="C22" s="184" t="s">
        <v>1506</v>
      </c>
      <c r="D22" s="177" t="s">
        <v>309</v>
      </c>
      <c r="E22" s="178">
        <v>10</v>
      </c>
      <c r="F22" s="179"/>
      <c r="G22" s="180">
        <f t="shared" si="0"/>
        <v>0</v>
      </c>
      <c r="H22" s="179">
        <v>71.8</v>
      </c>
      <c r="I22" s="180">
        <f t="shared" si="1"/>
        <v>718</v>
      </c>
      <c r="J22" s="179">
        <v>0</v>
      </c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224</v>
      </c>
      <c r="T22" s="181" t="s">
        <v>225</v>
      </c>
      <c r="U22" s="156">
        <v>0</v>
      </c>
      <c r="V22" s="156">
        <f t="shared" si="6"/>
        <v>0</v>
      </c>
      <c r="W22" s="156"/>
      <c r="X22" s="156" t="s">
        <v>591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592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4" outlineLevel="1">
      <c r="A23" s="175">
        <v>15</v>
      </c>
      <c r="B23" s="176" t="s">
        <v>1491</v>
      </c>
      <c r="C23" s="184" t="s">
        <v>1507</v>
      </c>
      <c r="D23" s="177" t="s">
        <v>309</v>
      </c>
      <c r="E23" s="178">
        <v>15</v>
      </c>
      <c r="F23" s="179"/>
      <c r="G23" s="180">
        <f t="shared" si="0"/>
        <v>0</v>
      </c>
      <c r="H23" s="179">
        <v>71.8</v>
      </c>
      <c r="I23" s="180">
        <f t="shared" si="1"/>
        <v>1077</v>
      </c>
      <c r="J23" s="179">
        <v>0</v>
      </c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224</v>
      </c>
      <c r="T23" s="181" t="s">
        <v>225</v>
      </c>
      <c r="U23" s="156">
        <v>0</v>
      </c>
      <c r="V23" s="156">
        <f t="shared" si="6"/>
        <v>0</v>
      </c>
      <c r="W23" s="156"/>
      <c r="X23" s="156" t="s">
        <v>591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592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4" outlineLevel="1">
      <c r="A24" s="175">
        <v>16</v>
      </c>
      <c r="B24" s="176" t="s">
        <v>1491</v>
      </c>
      <c r="C24" s="184" t="s">
        <v>1508</v>
      </c>
      <c r="D24" s="177" t="s">
        <v>309</v>
      </c>
      <c r="E24" s="178">
        <v>20</v>
      </c>
      <c r="F24" s="179"/>
      <c r="G24" s="180">
        <f t="shared" si="0"/>
        <v>0</v>
      </c>
      <c r="H24" s="179">
        <v>52.1</v>
      </c>
      <c r="I24" s="180">
        <f t="shared" si="1"/>
        <v>1042</v>
      </c>
      <c r="J24" s="179">
        <v>0</v>
      </c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224</v>
      </c>
      <c r="T24" s="181" t="s">
        <v>225</v>
      </c>
      <c r="U24" s="156">
        <v>0</v>
      </c>
      <c r="V24" s="156">
        <f t="shared" si="6"/>
        <v>0</v>
      </c>
      <c r="W24" s="156"/>
      <c r="X24" s="156" t="s">
        <v>591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592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4" outlineLevel="1">
      <c r="A25" s="175">
        <v>17</v>
      </c>
      <c r="B25" s="176" t="s">
        <v>1491</v>
      </c>
      <c r="C25" s="184" t="s">
        <v>1509</v>
      </c>
      <c r="D25" s="177" t="s">
        <v>391</v>
      </c>
      <c r="E25" s="178">
        <v>2</v>
      </c>
      <c r="F25" s="179"/>
      <c r="G25" s="180">
        <f t="shared" si="0"/>
        <v>0</v>
      </c>
      <c r="H25" s="179">
        <v>0</v>
      </c>
      <c r="I25" s="180">
        <f t="shared" si="1"/>
        <v>0</v>
      </c>
      <c r="J25" s="179">
        <v>1456</v>
      </c>
      <c r="K25" s="180">
        <f t="shared" si="2"/>
        <v>2912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224</v>
      </c>
      <c r="T25" s="181" t="s">
        <v>225</v>
      </c>
      <c r="U25" s="156">
        <v>0</v>
      </c>
      <c r="V25" s="156">
        <f t="shared" si="6"/>
        <v>0</v>
      </c>
      <c r="W25" s="156"/>
      <c r="X25" s="156" t="s">
        <v>591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1128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18</v>
      </c>
      <c r="B26" s="176" t="s">
        <v>1510</v>
      </c>
      <c r="C26" s="184" t="s">
        <v>1511</v>
      </c>
      <c r="D26" s="177" t="s">
        <v>309</v>
      </c>
      <c r="E26" s="178">
        <v>10</v>
      </c>
      <c r="F26" s="179"/>
      <c r="G26" s="180">
        <f t="shared" si="0"/>
        <v>0</v>
      </c>
      <c r="H26" s="179">
        <v>0</v>
      </c>
      <c r="I26" s="180">
        <f t="shared" si="1"/>
        <v>0</v>
      </c>
      <c r="J26" s="179">
        <v>54.2</v>
      </c>
      <c r="K26" s="180">
        <f t="shared" si="2"/>
        <v>542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224</v>
      </c>
      <c r="T26" s="181" t="s">
        <v>225</v>
      </c>
      <c r="U26" s="156">
        <v>0</v>
      </c>
      <c r="V26" s="156">
        <f t="shared" si="6"/>
        <v>0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227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4" outlineLevel="1">
      <c r="A27" s="175">
        <v>19</v>
      </c>
      <c r="B27" s="176" t="s">
        <v>1512</v>
      </c>
      <c r="C27" s="184" t="s">
        <v>1513</v>
      </c>
      <c r="D27" s="177" t="s">
        <v>391</v>
      </c>
      <c r="E27" s="178">
        <v>34</v>
      </c>
      <c r="F27" s="179"/>
      <c r="G27" s="180">
        <f t="shared" si="0"/>
        <v>0</v>
      </c>
      <c r="H27" s="179">
        <v>0</v>
      </c>
      <c r="I27" s="180">
        <f t="shared" si="1"/>
        <v>0</v>
      </c>
      <c r="J27" s="179">
        <v>224.5</v>
      </c>
      <c r="K27" s="180">
        <f t="shared" si="2"/>
        <v>7633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224</v>
      </c>
      <c r="T27" s="181" t="s">
        <v>225</v>
      </c>
      <c r="U27" s="156">
        <v>0</v>
      </c>
      <c r="V27" s="156">
        <f t="shared" si="6"/>
        <v>0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227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4" outlineLevel="1">
      <c r="A28" s="175">
        <v>20</v>
      </c>
      <c r="B28" s="176" t="s">
        <v>1512</v>
      </c>
      <c r="C28" s="184" t="s">
        <v>1514</v>
      </c>
      <c r="D28" s="177" t="s">
        <v>391</v>
      </c>
      <c r="E28" s="178">
        <v>2</v>
      </c>
      <c r="F28" s="179"/>
      <c r="G28" s="180">
        <f t="shared" si="0"/>
        <v>0</v>
      </c>
      <c r="H28" s="179">
        <v>0</v>
      </c>
      <c r="I28" s="180">
        <f t="shared" si="1"/>
        <v>0</v>
      </c>
      <c r="J28" s="179">
        <v>268.5</v>
      </c>
      <c r="K28" s="180">
        <f t="shared" si="2"/>
        <v>537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224</v>
      </c>
      <c r="T28" s="181" t="s">
        <v>225</v>
      </c>
      <c r="U28" s="156">
        <v>0</v>
      </c>
      <c r="V28" s="156">
        <f t="shared" si="6"/>
        <v>0</v>
      </c>
      <c r="W28" s="156"/>
      <c r="X28" s="156" t="s">
        <v>591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1128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4" outlineLevel="1">
      <c r="A29" s="175">
        <v>21</v>
      </c>
      <c r="B29" s="176" t="s">
        <v>1512</v>
      </c>
      <c r="C29" s="184" t="s">
        <v>1515</v>
      </c>
      <c r="D29" s="177" t="s">
        <v>391</v>
      </c>
      <c r="E29" s="178">
        <v>40</v>
      </c>
      <c r="F29" s="179"/>
      <c r="G29" s="180">
        <f t="shared" si="0"/>
        <v>0</v>
      </c>
      <c r="H29" s="179">
        <v>0</v>
      </c>
      <c r="I29" s="180">
        <f t="shared" si="1"/>
        <v>0</v>
      </c>
      <c r="J29" s="179">
        <v>237.2</v>
      </c>
      <c r="K29" s="180">
        <f t="shared" si="2"/>
        <v>9488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224</v>
      </c>
      <c r="T29" s="181" t="s">
        <v>225</v>
      </c>
      <c r="U29" s="156">
        <v>0</v>
      </c>
      <c r="V29" s="156">
        <f t="shared" si="6"/>
        <v>0</v>
      </c>
      <c r="W29" s="156"/>
      <c r="X29" s="156" t="s">
        <v>591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1128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4" outlineLevel="1">
      <c r="A30" s="175">
        <v>22</v>
      </c>
      <c r="B30" s="176" t="s">
        <v>1512</v>
      </c>
      <c r="C30" s="184" t="s">
        <v>1516</v>
      </c>
      <c r="D30" s="177" t="s">
        <v>391</v>
      </c>
      <c r="E30" s="178">
        <v>14</v>
      </c>
      <c r="F30" s="179"/>
      <c r="G30" s="180">
        <f t="shared" si="0"/>
        <v>0</v>
      </c>
      <c r="H30" s="179">
        <v>0</v>
      </c>
      <c r="I30" s="180">
        <f t="shared" si="1"/>
        <v>0</v>
      </c>
      <c r="J30" s="179">
        <v>293.10000000000002</v>
      </c>
      <c r="K30" s="180">
        <f t="shared" si="2"/>
        <v>4103.3999999999996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224</v>
      </c>
      <c r="T30" s="181" t="s">
        <v>225</v>
      </c>
      <c r="U30" s="156">
        <v>0</v>
      </c>
      <c r="V30" s="156">
        <f t="shared" si="6"/>
        <v>0</v>
      </c>
      <c r="W30" s="156"/>
      <c r="X30" s="156" t="s">
        <v>591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1128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4" outlineLevel="1">
      <c r="A31" s="175">
        <v>23</v>
      </c>
      <c r="B31" s="176" t="s">
        <v>1512</v>
      </c>
      <c r="C31" s="184" t="s">
        <v>1517</v>
      </c>
      <c r="D31" s="177" t="s">
        <v>391</v>
      </c>
      <c r="E31" s="178">
        <v>4</v>
      </c>
      <c r="F31" s="179"/>
      <c r="G31" s="180">
        <f t="shared" si="0"/>
        <v>0</v>
      </c>
      <c r="H31" s="179">
        <v>0</v>
      </c>
      <c r="I31" s="180">
        <f t="shared" si="1"/>
        <v>0</v>
      </c>
      <c r="J31" s="179">
        <v>229.3</v>
      </c>
      <c r="K31" s="180">
        <f t="shared" si="2"/>
        <v>917.2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224</v>
      </c>
      <c r="T31" s="181" t="s">
        <v>225</v>
      </c>
      <c r="U31" s="156">
        <v>0</v>
      </c>
      <c r="V31" s="156">
        <f t="shared" si="6"/>
        <v>0</v>
      </c>
      <c r="W31" s="156"/>
      <c r="X31" s="156" t="s">
        <v>591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1128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4" outlineLevel="1">
      <c r="A32" s="175">
        <v>24</v>
      </c>
      <c r="B32" s="176" t="s">
        <v>1512</v>
      </c>
      <c r="C32" s="184" t="s">
        <v>1518</v>
      </c>
      <c r="D32" s="177" t="s">
        <v>391</v>
      </c>
      <c r="E32" s="178">
        <v>4</v>
      </c>
      <c r="F32" s="179"/>
      <c r="G32" s="180">
        <f t="shared" si="0"/>
        <v>0</v>
      </c>
      <c r="H32" s="179">
        <v>0</v>
      </c>
      <c r="I32" s="180">
        <f t="shared" si="1"/>
        <v>0</v>
      </c>
      <c r="J32" s="179">
        <v>273.10000000000002</v>
      </c>
      <c r="K32" s="180">
        <f t="shared" si="2"/>
        <v>1092.4000000000001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6"/>
        <v>0</v>
      </c>
      <c r="W32" s="156"/>
      <c r="X32" s="156" t="s">
        <v>591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1128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75">
        <v>25</v>
      </c>
      <c r="B33" s="176" t="s">
        <v>1512</v>
      </c>
      <c r="C33" s="184" t="s">
        <v>1519</v>
      </c>
      <c r="D33" s="177" t="s">
        <v>391</v>
      </c>
      <c r="E33" s="178">
        <v>5</v>
      </c>
      <c r="F33" s="179"/>
      <c r="G33" s="180">
        <f t="shared" si="0"/>
        <v>0</v>
      </c>
      <c r="H33" s="179">
        <v>0</v>
      </c>
      <c r="I33" s="180">
        <f t="shared" si="1"/>
        <v>0</v>
      </c>
      <c r="J33" s="179">
        <v>291.3</v>
      </c>
      <c r="K33" s="180">
        <f t="shared" si="2"/>
        <v>1456.5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6"/>
        <v>0</v>
      </c>
      <c r="W33" s="156"/>
      <c r="X33" s="156" t="s">
        <v>591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1128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75">
        <v>26</v>
      </c>
      <c r="B34" s="176" t="s">
        <v>1512</v>
      </c>
      <c r="C34" s="184" t="s">
        <v>1520</v>
      </c>
      <c r="D34" s="177" t="s">
        <v>391</v>
      </c>
      <c r="E34" s="178">
        <v>9</v>
      </c>
      <c r="F34" s="179"/>
      <c r="G34" s="180">
        <f t="shared" si="0"/>
        <v>0</v>
      </c>
      <c r="H34" s="179">
        <v>0</v>
      </c>
      <c r="I34" s="180">
        <f t="shared" si="1"/>
        <v>0</v>
      </c>
      <c r="J34" s="179">
        <v>812</v>
      </c>
      <c r="K34" s="180">
        <f t="shared" si="2"/>
        <v>7308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6"/>
        <v>0</v>
      </c>
      <c r="W34" s="156"/>
      <c r="X34" s="156" t="s">
        <v>591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1128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4" outlineLevel="1">
      <c r="A35" s="175">
        <v>27</v>
      </c>
      <c r="B35" s="176" t="s">
        <v>1512</v>
      </c>
      <c r="C35" s="184" t="s">
        <v>1521</v>
      </c>
      <c r="D35" s="177" t="s">
        <v>391</v>
      </c>
      <c r="E35" s="178">
        <v>2</v>
      </c>
      <c r="F35" s="179"/>
      <c r="G35" s="180">
        <f t="shared" si="0"/>
        <v>0</v>
      </c>
      <c r="H35" s="179">
        <v>1045</v>
      </c>
      <c r="I35" s="180">
        <f t="shared" si="1"/>
        <v>2090</v>
      </c>
      <c r="J35" s="179">
        <v>0</v>
      </c>
      <c r="K35" s="180">
        <f t="shared" si="2"/>
        <v>0</v>
      </c>
      <c r="L35" s="180">
        <v>21</v>
      </c>
      <c r="M35" s="180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si="6"/>
        <v>0</v>
      </c>
      <c r="W35" s="156"/>
      <c r="X35" s="156" t="s">
        <v>361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362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4" outlineLevel="1">
      <c r="A36" s="175">
        <v>28</v>
      </c>
      <c r="B36" s="176" t="s">
        <v>1512</v>
      </c>
      <c r="C36" s="184" t="s">
        <v>1522</v>
      </c>
      <c r="D36" s="177" t="s">
        <v>391</v>
      </c>
      <c r="E36" s="178">
        <v>6</v>
      </c>
      <c r="F36" s="179"/>
      <c r="G36" s="180">
        <f t="shared" si="0"/>
        <v>0</v>
      </c>
      <c r="H36" s="179">
        <v>915</v>
      </c>
      <c r="I36" s="180">
        <f t="shared" si="1"/>
        <v>5490</v>
      </c>
      <c r="J36" s="179">
        <v>0</v>
      </c>
      <c r="K36" s="180">
        <f t="shared" si="2"/>
        <v>0</v>
      </c>
      <c r="L36" s="180">
        <v>21</v>
      </c>
      <c r="M36" s="180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6"/>
        <v>0</v>
      </c>
      <c r="W36" s="156"/>
      <c r="X36" s="156" t="s">
        <v>591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592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29</v>
      </c>
      <c r="B37" s="176" t="s">
        <v>1523</v>
      </c>
      <c r="C37" s="184" t="s">
        <v>1524</v>
      </c>
      <c r="D37" s="177" t="s">
        <v>391</v>
      </c>
      <c r="E37" s="178">
        <v>81</v>
      </c>
      <c r="F37" s="179"/>
      <c r="G37" s="180">
        <f t="shared" si="0"/>
        <v>0</v>
      </c>
      <c r="H37" s="179">
        <v>0</v>
      </c>
      <c r="I37" s="180">
        <f t="shared" si="1"/>
        <v>0</v>
      </c>
      <c r="J37" s="179">
        <v>232.5</v>
      </c>
      <c r="K37" s="180">
        <f t="shared" si="2"/>
        <v>18832.5</v>
      </c>
      <c r="L37" s="180">
        <v>21</v>
      </c>
      <c r="M37" s="180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0"/>
      <c r="S37" s="180" t="s">
        <v>224</v>
      </c>
      <c r="T37" s="181" t="s">
        <v>225</v>
      </c>
      <c r="U37" s="156">
        <v>0</v>
      </c>
      <c r="V37" s="156">
        <f t="shared" si="6"/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227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75">
        <v>30</v>
      </c>
      <c r="B38" s="176" t="s">
        <v>1523</v>
      </c>
      <c r="C38" s="184" t="s">
        <v>1525</v>
      </c>
      <c r="D38" s="177" t="s">
        <v>391</v>
      </c>
      <c r="E38" s="178">
        <v>2</v>
      </c>
      <c r="F38" s="179"/>
      <c r="G38" s="180">
        <f t="shared" si="0"/>
        <v>0</v>
      </c>
      <c r="H38" s="179">
        <v>0</v>
      </c>
      <c r="I38" s="180">
        <f t="shared" si="1"/>
        <v>0</v>
      </c>
      <c r="J38" s="179">
        <v>925.3</v>
      </c>
      <c r="K38" s="180">
        <f t="shared" si="2"/>
        <v>1850.6</v>
      </c>
      <c r="L38" s="180">
        <v>21</v>
      </c>
      <c r="M38" s="180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0"/>
      <c r="S38" s="180" t="s">
        <v>224</v>
      </c>
      <c r="T38" s="181" t="s">
        <v>225</v>
      </c>
      <c r="U38" s="156">
        <v>0</v>
      </c>
      <c r="V38" s="156">
        <f t="shared" si="6"/>
        <v>0</v>
      </c>
      <c r="W38" s="156"/>
      <c r="X38" s="156" t="s">
        <v>591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1128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75">
        <v>31</v>
      </c>
      <c r="B39" s="176" t="s">
        <v>1523</v>
      </c>
      <c r="C39" s="184" t="s">
        <v>1526</v>
      </c>
      <c r="D39" s="177" t="s">
        <v>391</v>
      </c>
      <c r="E39" s="178">
        <v>8</v>
      </c>
      <c r="F39" s="179"/>
      <c r="G39" s="180">
        <f t="shared" si="0"/>
        <v>0</v>
      </c>
      <c r="H39" s="179">
        <v>0</v>
      </c>
      <c r="I39" s="180">
        <f t="shared" si="1"/>
        <v>0</v>
      </c>
      <c r="J39" s="179">
        <v>185</v>
      </c>
      <c r="K39" s="180">
        <f t="shared" si="2"/>
        <v>1480</v>
      </c>
      <c r="L39" s="180">
        <v>21</v>
      </c>
      <c r="M39" s="180">
        <f t="shared" si="3"/>
        <v>0</v>
      </c>
      <c r="N39" s="180">
        <v>0</v>
      </c>
      <c r="O39" s="180">
        <f t="shared" si="4"/>
        <v>0</v>
      </c>
      <c r="P39" s="180">
        <v>0</v>
      </c>
      <c r="Q39" s="180">
        <f t="shared" si="5"/>
        <v>0</v>
      </c>
      <c r="R39" s="180"/>
      <c r="S39" s="180" t="s">
        <v>224</v>
      </c>
      <c r="T39" s="181" t="s">
        <v>225</v>
      </c>
      <c r="U39" s="156">
        <v>0</v>
      </c>
      <c r="V39" s="156">
        <f t="shared" si="6"/>
        <v>0</v>
      </c>
      <c r="W39" s="156"/>
      <c r="X39" s="156" t="s">
        <v>591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1128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32</v>
      </c>
      <c r="B40" s="176" t="s">
        <v>1523</v>
      </c>
      <c r="C40" s="184" t="s">
        <v>1527</v>
      </c>
      <c r="D40" s="177" t="s">
        <v>391</v>
      </c>
      <c r="E40" s="178">
        <v>19</v>
      </c>
      <c r="F40" s="179"/>
      <c r="G40" s="180">
        <f t="shared" si="0"/>
        <v>0</v>
      </c>
      <c r="H40" s="179">
        <v>0</v>
      </c>
      <c r="I40" s="180">
        <f t="shared" si="1"/>
        <v>0</v>
      </c>
      <c r="J40" s="179">
        <v>284.60000000000002</v>
      </c>
      <c r="K40" s="180">
        <f t="shared" si="2"/>
        <v>5407.4</v>
      </c>
      <c r="L40" s="180">
        <v>21</v>
      </c>
      <c r="M40" s="180">
        <f t="shared" si="3"/>
        <v>0</v>
      </c>
      <c r="N40" s="180">
        <v>0</v>
      </c>
      <c r="O40" s="180">
        <f t="shared" si="4"/>
        <v>0</v>
      </c>
      <c r="P40" s="180">
        <v>0</v>
      </c>
      <c r="Q40" s="180">
        <f t="shared" si="5"/>
        <v>0</v>
      </c>
      <c r="R40" s="180"/>
      <c r="S40" s="180" t="s">
        <v>224</v>
      </c>
      <c r="T40" s="181" t="s">
        <v>225</v>
      </c>
      <c r="U40" s="156">
        <v>0</v>
      </c>
      <c r="V40" s="156">
        <f t="shared" si="6"/>
        <v>0</v>
      </c>
      <c r="W40" s="156"/>
      <c r="X40" s="156" t="s">
        <v>591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1128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4" outlineLevel="1">
      <c r="A41" s="175">
        <v>33</v>
      </c>
      <c r="B41" s="176" t="s">
        <v>1523</v>
      </c>
      <c r="C41" s="184" t="s">
        <v>1528</v>
      </c>
      <c r="D41" s="177" t="s">
        <v>391</v>
      </c>
      <c r="E41" s="178">
        <v>1</v>
      </c>
      <c r="F41" s="179"/>
      <c r="G41" s="180">
        <f t="shared" si="0"/>
        <v>0</v>
      </c>
      <c r="H41" s="179">
        <v>0</v>
      </c>
      <c r="I41" s="180">
        <f t="shared" si="1"/>
        <v>0</v>
      </c>
      <c r="J41" s="179">
        <v>985.3</v>
      </c>
      <c r="K41" s="180">
        <f t="shared" si="2"/>
        <v>985.3</v>
      </c>
      <c r="L41" s="180">
        <v>21</v>
      </c>
      <c r="M41" s="180">
        <f t="shared" si="3"/>
        <v>0</v>
      </c>
      <c r="N41" s="180">
        <v>0</v>
      </c>
      <c r="O41" s="180">
        <f t="shared" si="4"/>
        <v>0</v>
      </c>
      <c r="P41" s="180">
        <v>0</v>
      </c>
      <c r="Q41" s="180">
        <f t="shared" si="5"/>
        <v>0</v>
      </c>
      <c r="R41" s="180"/>
      <c r="S41" s="180" t="s">
        <v>224</v>
      </c>
      <c r="T41" s="181" t="s">
        <v>225</v>
      </c>
      <c r="U41" s="156">
        <v>0</v>
      </c>
      <c r="V41" s="156">
        <f t="shared" si="6"/>
        <v>0</v>
      </c>
      <c r="W41" s="156"/>
      <c r="X41" s="156" t="s">
        <v>591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1128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75">
        <v>34</v>
      </c>
      <c r="B42" s="176" t="s">
        <v>1512</v>
      </c>
      <c r="C42" s="184" t="s">
        <v>1529</v>
      </c>
      <c r="D42" s="177" t="s">
        <v>391</v>
      </c>
      <c r="E42" s="178">
        <v>1</v>
      </c>
      <c r="F42" s="179"/>
      <c r="G42" s="180">
        <f t="shared" si="0"/>
        <v>0</v>
      </c>
      <c r="H42" s="179">
        <v>0</v>
      </c>
      <c r="I42" s="180">
        <f t="shared" si="1"/>
        <v>0</v>
      </c>
      <c r="J42" s="179">
        <v>565.29999999999995</v>
      </c>
      <c r="K42" s="180">
        <f t="shared" si="2"/>
        <v>565.29999999999995</v>
      </c>
      <c r="L42" s="180">
        <v>21</v>
      </c>
      <c r="M42" s="180">
        <f t="shared" si="3"/>
        <v>0</v>
      </c>
      <c r="N42" s="180">
        <v>0</v>
      </c>
      <c r="O42" s="180">
        <f t="shared" si="4"/>
        <v>0</v>
      </c>
      <c r="P42" s="180">
        <v>0</v>
      </c>
      <c r="Q42" s="180">
        <f t="shared" si="5"/>
        <v>0</v>
      </c>
      <c r="R42" s="180"/>
      <c r="S42" s="180" t="s">
        <v>224</v>
      </c>
      <c r="T42" s="181" t="s">
        <v>225</v>
      </c>
      <c r="U42" s="156">
        <v>0</v>
      </c>
      <c r="V42" s="156">
        <f t="shared" si="6"/>
        <v>0</v>
      </c>
      <c r="W42" s="156"/>
      <c r="X42" s="156" t="s">
        <v>591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1128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4" outlineLevel="1">
      <c r="A43" s="175">
        <v>35</v>
      </c>
      <c r="B43" s="176" t="s">
        <v>1530</v>
      </c>
      <c r="C43" s="184" t="s">
        <v>1531</v>
      </c>
      <c r="D43" s="177" t="s">
        <v>391</v>
      </c>
      <c r="E43" s="178">
        <v>197</v>
      </c>
      <c r="F43" s="179"/>
      <c r="G43" s="180">
        <f t="shared" si="0"/>
        <v>0</v>
      </c>
      <c r="H43" s="179">
        <v>0</v>
      </c>
      <c r="I43" s="180">
        <f t="shared" si="1"/>
        <v>0</v>
      </c>
      <c r="J43" s="179">
        <v>44.1</v>
      </c>
      <c r="K43" s="180">
        <f t="shared" si="2"/>
        <v>8687.7000000000007</v>
      </c>
      <c r="L43" s="180">
        <v>21</v>
      </c>
      <c r="M43" s="180">
        <f t="shared" si="3"/>
        <v>0</v>
      </c>
      <c r="N43" s="180">
        <v>0</v>
      </c>
      <c r="O43" s="180">
        <f t="shared" si="4"/>
        <v>0</v>
      </c>
      <c r="P43" s="180">
        <v>0</v>
      </c>
      <c r="Q43" s="180">
        <f t="shared" si="5"/>
        <v>0</v>
      </c>
      <c r="R43" s="180"/>
      <c r="S43" s="180" t="s">
        <v>224</v>
      </c>
      <c r="T43" s="181" t="s">
        <v>225</v>
      </c>
      <c r="U43" s="156">
        <v>0</v>
      </c>
      <c r="V43" s="156">
        <f t="shared" si="6"/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227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4" outlineLevel="1">
      <c r="A44" s="175">
        <v>36</v>
      </c>
      <c r="B44" s="176" t="s">
        <v>1530</v>
      </c>
      <c r="C44" s="184" t="s">
        <v>1532</v>
      </c>
      <c r="D44" s="177" t="s">
        <v>391</v>
      </c>
      <c r="E44" s="178">
        <v>32</v>
      </c>
      <c r="F44" s="179"/>
      <c r="G44" s="180">
        <f t="shared" si="0"/>
        <v>0</v>
      </c>
      <c r="H44" s="179">
        <v>0</v>
      </c>
      <c r="I44" s="180">
        <f t="shared" si="1"/>
        <v>0</v>
      </c>
      <c r="J44" s="179">
        <v>145.6</v>
      </c>
      <c r="K44" s="180">
        <f t="shared" si="2"/>
        <v>4659.2</v>
      </c>
      <c r="L44" s="180">
        <v>21</v>
      </c>
      <c r="M44" s="180">
        <f t="shared" si="3"/>
        <v>0</v>
      </c>
      <c r="N44" s="180">
        <v>0</v>
      </c>
      <c r="O44" s="180">
        <f t="shared" si="4"/>
        <v>0</v>
      </c>
      <c r="P44" s="180">
        <v>0</v>
      </c>
      <c r="Q44" s="180">
        <f t="shared" si="5"/>
        <v>0</v>
      </c>
      <c r="R44" s="180"/>
      <c r="S44" s="180" t="s">
        <v>224</v>
      </c>
      <c r="T44" s="181" t="s">
        <v>225</v>
      </c>
      <c r="U44" s="156">
        <v>0</v>
      </c>
      <c r="V44" s="156">
        <f t="shared" si="6"/>
        <v>0</v>
      </c>
      <c r="W44" s="156"/>
      <c r="X44" s="156" t="s">
        <v>591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1128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4" outlineLevel="1">
      <c r="A45" s="175">
        <v>37</v>
      </c>
      <c r="B45" s="176" t="s">
        <v>1530</v>
      </c>
      <c r="C45" s="184" t="s">
        <v>1533</v>
      </c>
      <c r="D45" s="177" t="s">
        <v>391</v>
      </c>
      <c r="E45" s="178">
        <v>22</v>
      </c>
      <c r="F45" s="179"/>
      <c r="G45" s="180">
        <f t="shared" si="0"/>
        <v>0</v>
      </c>
      <c r="H45" s="179">
        <v>0</v>
      </c>
      <c r="I45" s="180">
        <f t="shared" si="1"/>
        <v>0</v>
      </c>
      <c r="J45" s="179">
        <v>169.5</v>
      </c>
      <c r="K45" s="180">
        <f t="shared" si="2"/>
        <v>3729</v>
      </c>
      <c r="L45" s="180">
        <v>21</v>
      </c>
      <c r="M45" s="180">
        <f t="shared" si="3"/>
        <v>0</v>
      </c>
      <c r="N45" s="180">
        <v>0</v>
      </c>
      <c r="O45" s="180">
        <f t="shared" si="4"/>
        <v>0</v>
      </c>
      <c r="P45" s="180">
        <v>0</v>
      </c>
      <c r="Q45" s="180">
        <f t="shared" si="5"/>
        <v>0</v>
      </c>
      <c r="R45" s="180"/>
      <c r="S45" s="180" t="s">
        <v>224</v>
      </c>
      <c r="T45" s="181" t="s">
        <v>225</v>
      </c>
      <c r="U45" s="156">
        <v>0</v>
      </c>
      <c r="V45" s="156">
        <f t="shared" si="6"/>
        <v>0</v>
      </c>
      <c r="W45" s="156"/>
      <c r="X45" s="156" t="s">
        <v>591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1128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4" outlineLevel="1">
      <c r="A46" s="175">
        <v>38</v>
      </c>
      <c r="B46" s="176" t="s">
        <v>1530</v>
      </c>
      <c r="C46" s="184" t="s">
        <v>1534</v>
      </c>
      <c r="D46" s="177" t="s">
        <v>391</v>
      </c>
      <c r="E46" s="178">
        <v>2</v>
      </c>
      <c r="F46" s="179"/>
      <c r="G46" s="180">
        <f t="shared" si="0"/>
        <v>0</v>
      </c>
      <c r="H46" s="179">
        <v>0</v>
      </c>
      <c r="I46" s="180">
        <f t="shared" si="1"/>
        <v>0</v>
      </c>
      <c r="J46" s="179">
        <v>225.1</v>
      </c>
      <c r="K46" s="180">
        <f t="shared" si="2"/>
        <v>450.2</v>
      </c>
      <c r="L46" s="180">
        <v>21</v>
      </c>
      <c r="M46" s="180">
        <f t="shared" si="3"/>
        <v>0</v>
      </c>
      <c r="N46" s="180">
        <v>0</v>
      </c>
      <c r="O46" s="180">
        <f t="shared" si="4"/>
        <v>0</v>
      </c>
      <c r="P46" s="180">
        <v>0</v>
      </c>
      <c r="Q46" s="180">
        <f t="shared" si="5"/>
        <v>0</v>
      </c>
      <c r="R46" s="180"/>
      <c r="S46" s="180" t="s">
        <v>224</v>
      </c>
      <c r="T46" s="181" t="s">
        <v>225</v>
      </c>
      <c r="U46" s="156">
        <v>0</v>
      </c>
      <c r="V46" s="156">
        <f t="shared" si="6"/>
        <v>0</v>
      </c>
      <c r="W46" s="156"/>
      <c r="X46" s="156" t="s">
        <v>591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1128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4" outlineLevel="1">
      <c r="A47" s="175">
        <v>39</v>
      </c>
      <c r="B47" s="176" t="s">
        <v>1530</v>
      </c>
      <c r="C47" s="184" t="s">
        <v>1535</v>
      </c>
      <c r="D47" s="177" t="s">
        <v>391</v>
      </c>
      <c r="E47" s="178">
        <v>6</v>
      </c>
      <c r="F47" s="179"/>
      <c r="G47" s="180">
        <f t="shared" si="0"/>
        <v>0</v>
      </c>
      <c r="H47" s="179">
        <v>0</v>
      </c>
      <c r="I47" s="180">
        <f t="shared" si="1"/>
        <v>0</v>
      </c>
      <c r="J47" s="179">
        <v>425</v>
      </c>
      <c r="K47" s="180">
        <f t="shared" si="2"/>
        <v>2550</v>
      </c>
      <c r="L47" s="180">
        <v>21</v>
      </c>
      <c r="M47" s="180">
        <f t="shared" si="3"/>
        <v>0</v>
      </c>
      <c r="N47" s="180">
        <v>0</v>
      </c>
      <c r="O47" s="180">
        <f t="shared" si="4"/>
        <v>0</v>
      </c>
      <c r="P47" s="180">
        <v>0</v>
      </c>
      <c r="Q47" s="180">
        <f t="shared" si="5"/>
        <v>0</v>
      </c>
      <c r="R47" s="180"/>
      <c r="S47" s="180" t="s">
        <v>224</v>
      </c>
      <c r="T47" s="181" t="s">
        <v>225</v>
      </c>
      <c r="U47" s="156">
        <v>0</v>
      </c>
      <c r="V47" s="156">
        <f t="shared" si="6"/>
        <v>0</v>
      </c>
      <c r="W47" s="156"/>
      <c r="X47" s="156" t="s">
        <v>591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1128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4" outlineLevel="1">
      <c r="A48" s="175">
        <v>40</v>
      </c>
      <c r="B48" s="176" t="s">
        <v>1530</v>
      </c>
      <c r="C48" s="184" t="s">
        <v>1536</v>
      </c>
      <c r="D48" s="177" t="s">
        <v>391</v>
      </c>
      <c r="E48" s="178">
        <v>2</v>
      </c>
      <c r="F48" s="179"/>
      <c r="G48" s="180">
        <f t="shared" si="0"/>
        <v>0</v>
      </c>
      <c r="H48" s="179">
        <v>0</v>
      </c>
      <c r="I48" s="180">
        <f t="shared" si="1"/>
        <v>0</v>
      </c>
      <c r="J48" s="179">
        <v>467.2</v>
      </c>
      <c r="K48" s="180">
        <f t="shared" si="2"/>
        <v>934.4</v>
      </c>
      <c r="L48" s="180">
        <v>21</v>
      </c>
      <c r="M48" s="180">
        <f t="shared" si="3"/>
        <v>0</v>
      </c>
      <c r="N48" s="180">
        <v>0</v>
      </c>
      <c r="O48" s="180">
        <f t="shared" si="4"/>
        <v>0</v>
      </c>
      <c r="P48" s="180">
        <v>0</v>
      </c>
      <c r="Q48" s="180">
        <f t="shared" si="5"/>
        <v>0</v>
      </c>
      <c r="R48" s="180"/>
      <c r="S48" s="180" t="s">
        <v>224</v>
      </c>
      <c r="T48" s="181" t="s">
        <v>225</v>
      </c>
      <c r="U48" s="156">
        <v>0</v>
      </c>
      <c r="V48" s="156">
        <f t="shared" si="6"/>
        <v>0</v>
      </c>
      <c r="W48" s="156"/>
      <c r="X48" s="156" t="s">
        <v>591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1128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4" outlineLevel="1">
      <c r="A49" s="175">
        <v>41</v>
      </c>
      <c r="B49" s="176" t="s">
        <v>1530</v>
      </c>
      <c r="C49" s="184" t="s">
        <v>1537</v>
      </c>
      <c r="D49" s="177" t="s">
        <v>391</v>
      </c>
      <c r="E49" s="178">
        <v>12</v>
      </c>
      <c r="F49" s="179"/>
      <c r="G49" s="180">
        <f t="shared" si="0"/>
        <v>0</v>
      </c>
      <c r="H49" s="179">
        <v>0</v>
      </c>
      <c r="I49" s="180">
        <f t="shared" si="1"/>
        <v>0</v>
      </c>
      <c r="J49" s="179">
        <v>508.6</v>
      </c>
      <c r="K49" s="180">
        <f t="shared" si="2"/>
        <v>6103.2</v>
      </c>
      <c r="L49" s="180">
        <v>21</v>
      </c>
      <c r="M49" s="180">
        <f t="shared" si="3"/>
        <v>0</v>
      </c>
      <c r="N49" s="180">
        <v>0</v>
      </c>
      <c r="O49" s="180">
        <f t="shared" si="4"/>
        <v>0</v>
      </c>
      <c r="P49" s="180">
        <v>0</v>
      </c>
      <c r="Q49" s="180">
        <f t="shared" si="5"/>
        <v>0</v>
      </c>
      <c r="R49" s="180"/>
      <c r="S49" s="180" t="s">
        <v>224</v>
      </c>
      <c r="T49" s="181" t="s">
        <v>225</v>
      </c>
      <c r="U49" s="156">
        <v>0</v>
      </c>
      <c r="V49" s="156">
        <f t="shared" si="6"/>
        <v>0</v>
      </c>
      <c r="W49" s="156"/>
      <c r="X49" s="156" t="s">
        <v>591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1128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75">
        <v>42</v>
      </c>
      <c r="B50" s="176" t="s">
        <v>1538</v>
      </c>
      <c r="C50" s="184" t="s">
        <v>1539</v>
      </c>
      <c r="D50" s="177" t="s">
        <v>248</v>
      </c>
      <c r="E50" s="178">
        <v>0.5</v>
      </c>
      <c r="F50" s="179"/>
      <c r="G50" s="180">
        <f t="shared" si="0"/>
        <v>0</v>
      </c>
      <c r="H50" s="179">
        <v>0</v>
      </c>
      <c r="I50" s="180">
        <f t="shared" si="1"/>
        <v>0</v>
      </c>
      <c r="J50" s="179">
        <v>5620</v>
      </c>
      <c r="K50" s="180">
        <f t="shared" si="2"/>
        <v>2810</v>
      </c>
      <c r="L50" s="180">
        <v>21</v>
      </c>
      <c r="M50" s="180">
        <f t="shared" si="3"/>
        <v>0</v>
      </c>
      <c r="N50" s="180">
        <v>0</v>
      </c>
      <c r="O50" s="180">
        <f t="shared" si="4"/>
        <v>0</v>
      </c>
      <c r="P50" s="180">
        <v>0</v>
      </c>
      <c r="Q50" s="180">
        <f t="shared" si="5"/>
        <v>0</v>
      </c>
      <c r="R50" s="180"/>
      <c r="S50" s="180" t="s">
        <v>224</v>
      </c>
      <c r="T50" s="181" t="s">
        <v>225</v>
      </c>
      <c r="U50" s="156">
        <v>0</v>
      </c>
      <c r="V50" s="156">
        <f t="shared" si="6"/>
        <v>0</v>
      </c>
      <c r="W50" s="156"/>
      <c r="X50" s="156" t="s">
        <v>226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227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68">
        <v>43</v>
      </c>
      <c r="B51" s="169" t="s">
        <v>1540</v>
      </c>
      <c r="C51" s="185" t="s">
        <v>1541</v>
      </c>
      <c r="D51" s="170" t="s">
        <v>391</v>
      </c>
      <c r="E51" s="171">
        <v>36</v>
      </c>
      <c r="F51" s="172"/>
      <c r="G51" s="173">
        <f t="shared" si="0"/>
        <v>0</v>
      </c>
      <c r="H51" s="172">
        <v>0</v>
      </c>
      <c r="I51" s="173">
        <f t="shared" si="1"/>
        <v>0</v>
      </c>
      <c r="J51" s="172">
        <v>103.8</v>
      </c>
      <c r="K51" s="173">
        <f t="shared" si="2"/>
        <v>3736.8</v>
      </c>
      <c r="L51" s="173">
        <v>21</v>
      </c>
      <c r="M51" s="173">
        <f t="shared" si="3"/>
        <v>0</v>
      </c>
      <c r="N51" s="173">
        <v>0</v>
      </c>
      <c r="O51" s="173">
        <f t="shared" si="4"/>
        <v>0</v>
      </c>
      <c r="P51" s="173">
        <v>0</v>
      </c>
      <c r="Q51" s="173">
        <f t="shared" si="5"/>
        <v>0</v>
      </c>
      <c r="R51" s="173"/>
      <c r="S51" s="173" t="s">
        <v>224</v>
      </c>
      <c r="T51" s="174" t="s">
        <v>225</v>
      </c>
      <c r="U51" s="156">
        <v>0</v>
      </c>
      <c r="V51" s="156">
        <f t="shared" si="6"/>
        <v>0</v>
      </c>
      <c r="W51" s="156"/>
      <c r="X51" s="156" t="s">
        <v>226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227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86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206</v>
      </c>
    </row>
    <row r="53" spans="1:60">
      <c r="A53" s="150"/>
      <c r="B53" s="151" t="s">
        <v>29</v>
      </c>
      <c r="C53" s="187"/>
      <c r="D53" s="152"/>
      <c r="E53" s="153"/>
      <c r="F53" s="153"/>
      <c r="G53" s="182">
        <f>G8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244</v>
      </c>
    </row>
    <row r="54" spans="1:60">
      <c r="C54" s="188"/>
      <c r="D54" s="10"/>
      <c r="AG54" t="s">
        <v>245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Ga5zl/rxlCYQ8tac+zxwXclH/Relo4QTBk1keYGcQ5AuwHmxWA+mdf8spRi1iHnQsNhmJqJEOx/rlluzHimPjA==" saltValue="yNlxjszqJsxo+S8SFKSwQ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8F26-3856-462A-B54C-D47C4CDD87F3}">
  <sheetPr>
    <outlinePr summaryBelow="0"/>
  </sheetPr>
  <dimension ref="A1:BH5000"/>
  <sheetViews>
    <sheetView workbookViewId="0">
      <pane ySplit="7" topLeftCell="A8" activePane="bottomLeft" state="frozen"/>
      <selection pane="bottomLeft" activeCell="F28" sqref="F28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62</v>
      </c>
      <c r="C3" s="261" t="s">
        <v>63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52</v>
      </c>
      <c r="C4" s="264" t="s">
        <v>65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124</v>
      </c>
      <c r="C8" s="183" t="s">
        <v>65</v>
      </c>
      <c r="D8" s="160"/>
      <c r="E8" s="161"/>
      <c r="F8" s="162"/>
      <c r="G8" s="162">
        <f>SUMIF(AG9:AG29,"&lt;&gt;NOR",G9:G29)</f>
        <v>0</v>
      </c>
      <c r="H8" s="162"/>
      <c r="I8" s="162">
        <f>SUM(I9:I29)</f>
        <v>339420</v>
      </c>
      <c r="J8" s="162"/>
      <c r="K8" s="162">
        <f>SUM(K9:K29)</f>
        <v>33300</v>
      </c>
      <c r="L8" s="162"/>
      <c r="M8" s="162">
        <f>SUM(M9:M29)</f>
        <v>0</v>
      </c>
      <c r="N8" s="162"/>
      <c r="O8" s="162">
        <f>SUM(O9:O29)</f>
        <v>0</v>
      </c>
      <c r="P8" s="162"/>
      <c r="Q8" s="162">
        <f>SUM(Q9:Q29)</f>
        <v>0</v>
      </c>
      <c r="R8" s="162"/>
      <c r="S8" s="162"/>
      <c r="T8" s="163"/>
      <c r="U8" s="157"/>
      <c r="V8" s="157">
        <f>SUM(V9:V29)</f>
        <v>0</v>
      </c>
      <c r="W8" s="157"/>
      <c r="X8" s="157"/>
      <c r="AG8" t="s">
        <v>220</v>
      </c>
    </row>
    <row r="9" spans="1:60" ht="24" outlineLevel="1">
      <c r="A9" s="168">
        <v>1</v>
      </c>
      <c r="B9" s="169" t="s">
        <v>1542</v>
      </c>
      <c r="C9" s="185" t="s">
        <v>1543</v>
      </c>
      <c r="D9" s="170" t="s">
        <v>391</v>
      </c>
      <c r="E9" s="171">
        <v>40</v>
      </c>
      <c r="F9" s="172"/>
      <c r="G9" s="173">
        <f>ROUND(E9*F9,2)</f>
        <v>0</v>
      </c>
      <c r="H9" s="172">
        <v>1950</v>
      </c>
      <c r="I9" s="173">
        <f>ROUND(E9*H9,2)</f>
        <v>78000</v>
      </c>
      <c r="J9" s="172">
        <v>0</v>
      </c>
      <c r="K9" s="173">
        <f>ROUND(E9*J9,2)</f>
        <v>0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3"/>
      <c r="S9" s="173" t="s">
        <v>224</v>
      </c>
      <c r="T9" s="174" t="s">
        <v>225</v>
      </c>
      <c r="U9" s="156">
        <v>0</v>
      </c>
      <c r="V9" s="156">
        <f>ROUND(E9*U9,2)</f>
        <v>0</v>
      </c>
      <c r="W9" s="156"/>
      <c r="X9" s="156" t="s">
        <v>361</v>
      </c>
      <c r="Y9" s="147"/>
      <c r="Z9" s="147"/>
      <c r="AA9" s="147"/>
      <c r="AB9" s="147"/>
      <c r="AC9" s="147"/>
      <c r="AD9" s="147"/>
      <c r="AE9" s="147"/>
      <c r="AF9" s="147"/>
      <c r="AG9" s="147" t="s">
        <v>362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69" t="s">
        <v>1544</v>
      </c>
      <c r="D10" s="270"/>
      <c r="E10" s="270"/>
      <c r="F10" s="270"/>
      <c r="G10" s="270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292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89" t="str">
        <f>C10</f>
        <v>teplota chromatičnosti 4000K, světelný tok svítidla 2780lm, průměr svítidla 330mm, výška svítidla 55mm, IP65, třída II.</v>
      </c>
      <c r="BB10" s="147"/>
      <c r="BC10" s="147"/>
      <c r="BD10" s="147"/>
      <c r="BE10" s="147"/>
      <c r="BF10" s="147"/>
      <c r="BG10" s="147"/>
      <c r="BH10" s="147"/>
    </row>
    <row r="11" spans="1:60" ht="24" outlineLevel="1">
      <c r="A11" s="168">
        <v>2</v>
      </c>
      <c r="B11" s="169" t="s">
        <v>1542</v>
      </c>
      <c r="C11" s="185" t="s">
        <v>1543</v>
      </c>
      <c r="D11" s="170" t="s">
        <v>391</v>
      </c>
      <c r="E11" s="171">
        <v>6</v>
      </c>
      <c r="F11" s="172"/>
      <c r="G11" s="173">
        <f>ROUND(E11*F11,2)</f>
        <v>0</v>
      </c>
      <c r="H11" s="172">
        <v>2250</v>
      </c>
      <c r="I11" s="173">
        <f>ROUND(E11*H11,2)</f>
        <v>13500</v>
      </c>
      <c r="J11" s="172">
        <v>0</v>
      </c>
      <c r="K11" s="173">
        <f>ROUND(E11*J11,2)</f>
        <v>0</v>
      </c>
      <c r="L11" s="173">
        <v>21</v>
      </c>
      <c r="M11" s="173">
        <f>G11*(1+L11/100)</f>
        <v>0</v>
      </c>
      <c r="N11" s="173">
        <v>0</v>
      </c>
      <c r="O11" s="173">
        <f>ROUND(E11*N11,2)</f>
        <v>0</v>
      </c>
      <c r="P11" s="173">
        <v>0</v>
      </c>
      <c r="Q11" s="173">
        <f>ROUND(E11*P11,2)</f>
        <v>0</v>
      </c>
      <c r="R11" s="173"/>
      <c r="S11" s="173" t="s">
        <v>224</v>
      </c>
      <c r="T11" s="174" t="s">
        <v>225</v>
      </c>
      <c r="U11" s="156">
        <v>0</v>
      </c>
      <c r="V11" s="156">
        <f>ROUND(E11*U11,2)</f>
        <v>0</v>
      </c>
      <c r="W11" s="156"/>
      <c r="X11" s="156" t="s">
        <v>591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592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54"/>
      <c r="B12" s="155"/>
      <c r="C12" s="269" t="s">
        <v>1545</v>
      </c>
      <c r="D12" s="270"/>
      <c r="E12" s="270"/>
      <c r="F12" s="270"/>
      <c r="G12" s="270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292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89" t="str">
        <f>C12</f>
        <v>teplota chromatičnosti 4000K, světelný tok svítidla 2780lm, průměr svítidla 330mm, výška svítidla 55mm, IP65, třída II. Svítidlo s pohybovým čidlem</v>
      </c>
      <c r="BB12" s="147"/>
      <c r="BC12" s="147"/>
      <c r="BD12" s="147"/>
      <c r="BE12" s="147"/>
      <c r="BF12" s="147"/>
      <c r="BG12" s="147"/>
      <c r="BH12" s="147"/>
    </row>
    <row r="13" spans="1:60" ht="24" outlineLevel="1">
      <c r="A13" s="168">
        <v>3</v>
      </c>
      <c r="B13" s="169" t="s">
        <v>1542</v>
      </c>
      <c r="C13" s="185" t="s">
        <v>1546</v>
      </c>
      <c r="D13" s="170" t="s">
        <v>391</v>
      </c>
      <c r="E13" s="171">
        <v>26</v>
      </c>
      <c r="F13" s="172"/>
      <c r="G13" s="173">
        <f>ROUND(E13*F13,2)</f>
        <v>0</v>
      </c>
      <c r="H13" s="172">
        <v>3060</v>
      </c>
      <c r="I13" s="173">
        <f>ROUND(E13*H13,2)</f>
        <v>79560</v>
      </c>
      <c r="J13" s="172">
        <v>0</v>
      </c>
      <c r="K13" s="173">
        <f>ROUND(E13*J13,2)</f>
        <v>0</v>
      </c>
      <c r="L13" s="173">
        <v>21</v>
      </c>
      <c r="M13" s="173">
        <f>G13*(1+L13/100)</f>
        <v>0</v>
      </c>
      <c r="N13" s="173">
        <v>0</v>
      </c>
      <c r="O13" s="173">
        <f>ROUND(E13*N13,2)</f>
        <v>0</v>
      </c>
      <c r="P13" s="173">
        <v>0</v>
      </c>
      <c r="Q13" s="173">
        <f>ROUND(E13*P13,2)</f>
        <v>0</v>
      </c>
      <c r="R13" s="173"/>
      <c r="S13" s="173" t="s">
        <v>224</v>
      </c>
      <c r="T13" s="174" t="s">
        <v>225</v>
      </c>
      <c r="U13" s="156">
        <v>0</v>
      </c>
      <c r="V13" s="156">
        <f>ROUND(E13*U13,2)</f>
        <v>0</v>
      </c>
      <c r="W13" s="156"/>
      <c r="X13" s="156" t="s">
        <v>591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592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269" t="s">
        <v>1547</v>
      </c>
      <c r="D14" s="270"/>
      <c r="E14" s="270"/>
      <c r="F14" s="270"/>
      <c r="G14" s="270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292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68">
        <v>4</v>
      </c>
      <c r="B15" s="169" t="s">
        <v>1542</v>
      </c>
      <c r="C15" s="185" t="s">
        <v>1548</v>
      </c>
      <c r="D15" s="170" t="s">
        <v>391</v>
      </c>
      <c r="E15" s="171">
        <v>5</v>
      </c>
      <c r="F15" s="172"/>
      <c r="G15" s="173">
        <f>ROUND(E15*F15,2)</f>
        <v>0</v>
      </c>
      <c r="H15" s="172">
        <v>2050</v>
      </c>
      <c r="I15" s="173">
        <f>ROUND(E15*H15,2)</f>
        <v>10250</v>
      </c>
      <c r="J15" s="172">
        <v>0</v>
      </c>
      <c r="K15" s="173">
        <f>ROUND(E15*J15,2)</f>
        <v>0</v>
      </c>
      <c r="L15" s="173">
        <v>21</v>
      </c>
      <c r="M15" s="173">
        <f>G15*(1+L15/100)</f>
        <v>0</v>
      </c>
      <c r="N15" s="173">
        <v>0</v>
      </c>
      <c r="O15" s="173">
        <f>ROUND(E15*N15,2)</f>
        <v>0</v>
      </c>
      <c r="P15" s="173">
        <v>0</v>
      </c>
      <c r="Q15" s="173">
        <f>ROUND(E15*P15,2)</f>
        <v>0</v>
      </c>
      <c r="R15" s="173"/>
      <c r="S15" s="173" t="s">
        <v>224</v>
      </c>
      <c r="T15" s="174" t="s">
        <v>225</v>
      </c>
      <c r="U15" s="156">
        <v>0</v>
      </c>
      <c r="V15" s="156">
        <f>ROUND(E15*U15,2)</f>
        <v>0</v>
      </c>
      <c r="W15" s="156"/>
      <c r="X15" s="156" t="s">
        <v>591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592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69" t="s">
        <v>1549</v>
      </c>
      <c r="D16" s="270"/>
      <c r="E16" s="270"/>
      <c r="F16" s="270"/>
      <c r="G16" s="270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292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89" t="str">
        <f>C16</f>
        <v>rozměry svítidla  1260x120x102mm, IP66, IK08, hmotnost 1,76kg, Připojení kabelu pomocí vnější rychlospojky bez nutnosti vstupu do svítidla, certifikace ENEC</v>
      </c>
      <c r="BB16" s="147"/>
      <c r="BC16" s="147"/>
      <c r="BD16" s="147"/>
      <c r="BE16" s="147"/>
      <c r="BF16" s="147"/>
      <c r="BG16" s="147"/>
      <c r="BH16" s="147"/>
    </row>
    <row r="17" spans="1:60" ht="24" outlineLevel="1">
      <c r="A17" s="168">
        <v>5</v>
      </c>
      <c r="B17" s="169" t="s">
        <v>1542</v>
      </c>
      <c r="C17" s="185" t="s">
        <v>1550</v>
      </c>
      <c r="D17" s="170" t="s">
        <v>391</v>
      </c>
      <c r="E17" s="171">
        <v>18</v>
      </c>
      <c r="F17" s="172"/>
      <c r="G17" s="173">
        <f>ROUND(E17*F17,2)</f>
        <v>0</v>
      </c>
      <c r="H17" s="172">
        <v>0</v>
      </c>
      <c r="I17" s="173">
        <f>ROUND(E17*H17,2)</f>
        <v>0</v>
      </c>
      <c r="J17" s="172">
        <v>1850</v>
      </c>
      <c r="K17" s="173">
        <f>ROUND(E17*J17,2)</f>
        <v>33300</v>
      </c>
      <c r="L17" s="173">
        <v>21</v>
      </c>
      <c r="M17" s="173">
        <f>G17*(1+L17/100)</f>
        <v>0</v>
      </c>
      <c r="N17" s="173">
        <v>0</v>
      </c>
      <c r="O17" s="173">
        <f>ROUND(E17*N17,2)</f>
        <v>0</v>
      </c>
      <c r="P17" s="173">
        <v>0</v>
      </c>
      <c r="Q17" s="173">
        <f>ROUND(E17*P17,2)</f>
        <v>0</v>
      </c>
      <c r="R17" s="173"/>
      <c r="S17" s="173" t="s">
        <v>224</v>
      </c>
      <c r="T17" s="174" t="s">
        <v>225</v>
      </c>
      <c r="U17" s="156">
        <v>0</v>
      </c>
      <c r="V17" s="156">
        <f>ROUND(E17*U17,2)</f>
        <v>0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227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69" t="s">
        <v>1551</v>
      </c>
      <c r="D18" s="270"/>
      <c r="E18" s="270"/>
      <c r="F18" s="270"/>
      <c r="G18" s="270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292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89" t="str">
        <f>C18</f>
        <v>teplota chromatičnosti 4000K, světelný tok svítidla 1930lm, průměr svítidla 280mm, výška svítidla 55mm, IP65, třída II</v>
      </c>
      <c r="BB18" s="147"/>
      <c r="BC18" s="147"/>
      <c r="BD18" s="147"/>
      <c r="BE18" s="147"/>
      <c r="BF18" s="147"/>
      <c r="BG18" s="147"/>
      <c r="BH18" s="147"/>
    </row>
    <row r="19" spans="1:60" ht="24" outlineLevel="1">
      <c r="A19" s="168">
        <v>6</v>
      </c>
      <c r="B19" s="169" t="s">
        <v>1542</v>
      </c>
      <c r="C19" s="185" t="s">
        <v>1552</v>
      </c>
      <c r="D19" s="170" t="s">
        <v>391</v>
      </c>
      <c r="E19" s="171">
        <v>2</v>
      </c>
      <c r="F19" s="172"/>
      <c r="G19" s="173">
        <f>ROUND(E19*F19,2)</f>
        <v>0</v>
      </c>
      <c r="H19" s="172">
        <v>2250</v>
      </c>
      <c r="I19" s="173">
        <f>ROUND(E19*H19,2)</f>
        <v>4500</v>
      </c>
      <c r="J19" s="172">
        <v>0</v>
      </c>
      <c r="K19" s="173">
        <f>ROUND(E19*J19,2)</f>
        <v>0</v>
      </c>
      <c r="L19" s="173">
        <v>21</v>
      </c>
      <c r="M19" s="173">
        <f>G19*(1+L19/100)</f>
        <v>0</v>
      </c>
      <c r="N19" s="173">
        <v>0</v>
      </c>
      <c r="O19" s="173">
        <f>ROUND(E19*N19,2)</f>
        <v>0</v>
      </c>
      <c r="P19" s="173">
        <v>0</v>
      </c>
      <c r="Q19" s="173">
        <f>ROUND(E19*P19,2)</f>
        <v>0</v>
      </c>
      <c r="R19" s="173"/>
      <c r="S19" s="173" t="s">
        <v>224</v>
      </c>
      <c r="T19" s="174" t="s">
        <v>225</v>
      </c>
      <c r="U19" s="156">
        <v>0</v>
      </c>
      <c r="V19" s="156">
        <f>ROUND(E19*U19,2)</f>
        <v>0</v>
      </c>
      <c r="W19" s="156"/>
      <c r="X19" s="156" t="s">
        <v>591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592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269" t="s">
        <v>1553</v>
      </c>
      <c r="D20" s="270"/>
      <c r="E20" s="270"/>
      <c r="F20" s="270"/>
      <c r="G20" s="270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292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89" t="str">
        <f>C20</f>
        <v>rozměry svítidla  1260x120x102mm, IP66, IK08, hmotnost 1,82kg, Připojení kabelu pomocí vnější rychlospojky bez nutnosti vstupu do svítidla, certifikace ENEC</v>
      </c>
      <c r="BB20" s="147"/>
      <c r="BC20" s="147"/>
      <c r="BD20" s="147"/>
      <c r="BE20" s="147"/>
      <c r="BF20" s="147"/>
      <c r="BG20" s="147"/>
      <c r="BH20" s="147"/>
    </row>
    <row r="21" spans="1:60" ht="24" outlineLevel="1">
      <c r="A21" s="168">
        <v>7</v>
      </c>
      <c r="B21" s="169" t="s">
        <v>1542</v>
      </c>
      <c r="C21" s="185" t="s">
        <v>1554</v>
      </c>
      <c r="D21" s="170" t="s">
        <v>391</v>
      </c>
      <c r="E21" s="171">
        <v>3</v>
      </c>
      <c r="F21" s="172"/>
      <c r="G21" s="173">
        <f>ROUND(E21*F21,2)</f>
        <v>0</v>
      </c>
      <c r="H21" s="172">
        <v>2870</v>
      </c>
      <c r="I21" s="173">
        <f>ROUND(E21*H21,2)</f>
        <v>8610</v>
      </c>
      <c r="J21" s="172">
        <v>0</v>
      </c>
      <c r="K21" s="173">
        <f>ROUND(E21*J21,2)</f>
        <v>0</v>
      </c>
      <c r="L21" s="173">
        <v>21</v>
      </c>
      <c r="M21" s="173">
        <f>G21*(1+L21/100)</f>
        <v>0</v>
      </c>
      <c r="N21" s="173">
        <v>0</v>
      </c>
      <c r="O21" s="173">
        <f>ROUND(E21*N21,2)</f>
        <v>0</v>
      </c>
      <c r="P21" s="173">
        <v>0</v>
      </c>
      <c r="Q21" s="173">
        <f>ROUND(E21*P21,2)</f>
        <v>0</v>
      </c>
      <c r="R21" s="173"/>
      <c r="S21" s="173" t="s">
        <v>224</v>
      </c>
      <c r="T21" s="174" t="s">
        <v>225</v>
      </c>
      <c r="U21" s="156">
        <v>0</v>
      </c>
      <c r="V21" s="156">
        <f>ROUND(E21*U21,2)</f>
        <v>0</v>
      </c>
      <c r="W21" s="156"/>
      <c r="X21" s="156" t="s">
        <v>591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592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69" t="s">
        <v>1555</v>
      </c>
      <c r="D22" s="270"/>
      <c r="E22" s="270"/>
      <c r="F22" s="270"/>
      <c r="G22" s="270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292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89" t="str">
        <f>C22</f>
        <v>chromatičnosti 4000K, světelný tok svítidla 5500lm, rozměry svítidla  600x600x55mm, IP40, hmotnost 4,6kg,</v>
      </c>
      <c r="BB22" s="147"/>
      <c r="BC22" s="147"/>
      <c r="BD22" s="147"/>
      <c r="BE22" s="147"/>
      <c r="BF22" s="147"/>
      <c r="BG22" s="147"/>
      <c r="BH22" s="147"/>
    </row>
    <row r="23" spans="1:60" ht="24" outlineLevel="1">
      <c r="A23" s="168">
        <v>8</v>
      </c>
      <c r="B23" s="169" t="s">
        <v>1542</v>
      </c>
      <c r="C23" s="185" t="s">
        <v>1556</v>
      </c>
      <c r="D23" s="170" t="s">
        <v>391</v>
      </c>
      <c r="E23" s="171">
        <v>16</v>
      </c>
      <c r="F23" s="172"/>
      <c r="G23" s="173">
        <f>ROUND(E23*F23,2)</f>
        <v>0</v>
      </c>
      <c r="H23" s="172">
        <v>2230</v>
      </c>
      <c r="I23" s="173">
        <f>ROUND(E23*H23,2)</f>
        <v>35680</v>
      </c>
      <c r="J23" s="172">
        <v>0</v>
      </c>
      <c r="K23" s="173">
        <f>ROUND(E23*J23,2)</f>
        <v>0</v>
      </c>
      <c r="L23" s="173">
        <v>21</v>
      </c>
      <c r="M23" s="173">
        <f>G23*(1+L23/100)</f>
        <v>0</v>
      </c>
      <c r="N23" s="173">
        <v>0</v>
      </c>
      <c r="O23" s="173">
        <f>ROUND(E23*N23,2)</f>
        <v>0</v>
      </c>
      <c r="P23" s="173">
        <v>0</v>
      </c>
      <c r="Q23" s="173">
        <f>ROUND(E23*P23,2)</f>
        <v>0</v>
      </c>
      <c r="R23" s="173"/>
      <c r="S23" s="173" t="s">
        <v>224</v>
      </c>
      <c r="T23" s="174" t="s">
        <v>225</v>
      </c>
      <c r="U23" s="156">
        <v>0</v>
      </c>
      <c r="V23" s="156">
        <f>ROUND(E23*U23,2)</f>
        <v>0</v>
      </c>
      <c r="W23" s="156"/>
      <c r="X23" s="156" t="s">
        <v>591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592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69" t="s">
        <v>1557</v>
      </c>
      <c r="D24" s="270"/>
      <c r="E24" s="270"/>
      <c r="F24" s="270"/>
      <c r="G24" s="270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292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4" outlineLevel="1">
      <c r="A25" s="175">
        <v>9</v>
      </c>
      <c r="B25" s="176" t="s">
        <v>1542</v>
      </c>
      <c r="C25" s="184" t="s">
        <v>1558</v>
      </c>
      <c r="D25" s="177" t="s">
        <v>391</v>
      </c>
      <c r="E25" s="178">
        <v>36</v>
      </c>
      <c r="F25" s="179"/>
      <c r="G25" s="180">
        <f>ROUND(E25*F25,2)</f>
        <v>0</v>
      </c>
      <c r="H25" s="179">
        <v>2010</v>
      </c>
      <c r="I25" s="180">
        <f>ROUND(E25*H25,2)</f>
        <v>72360</v>
      </c>
      <c r="J25" s="179">
        <v>0</v>
      </c>
      <c r="K25" s="180">
        <f>ROUND(E25*J25,2)</f>
        <v>0</v>
      </c>
      <c r="L25" s="180">
        <v>21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224</v>
      </c>
      <c r="T25" s="181" t="s">
        <v>225</v>
      </c>
      <c r="U25" s="156">
        <v>0</v>
      </c>
      <c r="V25" s="156">
        <f>ROUND(E25*U25,2)</f>
        <v>0</v>
      </c>
      <c r="W25" s="156"/>
      <c r="X25" s="156" t="s">
        <v>591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592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4" outlineLevel="1">
      <c r="A26" s="168">
        <v>10</v>
      </c>
      <c r="B26" s="169" t="s">
        <v>1542</v>
      </c>
      <c r="C26" s="185" t="s">
        <v>1559</v>
      </c>
      <c r="D26" s="170" t="s">
        <v>391</v>
      </c>
      <c r="E26" s="171">
        <v>9</v>
      </c>
      <c r="F26" s="172"/>
      <c r="G26" s="173">
        <f>ROUND(E26*F26,2)</f>
        <v>0</v>
      </c>
      <c r="H26" s="172">
        <v>2520</v>
      </c>
      <c r="I26" s="173">
        <f>ROUND(E26*H26,2)</f>
        <v>22680</v>
      </c>
      <c r="J26" s="172">
        <v>0</v>
      </c>
      <c r="K26" s="173">
        <f>ROUND(E26*J26,2)</f>
        <v>0</v>
      </c>
      <c r="L26" s="173">
        <v>21</v>
      </c>
      <c r="M26" s="173">
        <f>G26*(1+L26/100)</f>
        <v>0</v>
      </c>
      <c r="N26" s="173">
        <v>0</v>
      </c>
      <c r="O26" s="173">
        <f>ROUND(E26*N26,2)</f>
        <v>0</v>
      </c>
      <c r="P26" s="173">
        <v>0</v>
      </c>
      <c r="Q26" s="173">
        <f>ROUND(E26*P26,2)</f>
        <v>0</v>
      </c>
      <c r="R26" s="173"/>
      <c r="S26" s="173" t="s">
        <v>224</v>
      </c>
      <c r="T26" s="174" t="s">
        <v>225</v>
      </c>
      <c r="U26" s="156">
        <v>0</v>
      </c>
      <c r="V26" s="156">
        <f>ROUND(E26*U26,2)</f>
        <v>0</v>
      </c>
      <c r="W26" s="156"/>
      <c r="X26" s="156" t="s">
        <v>591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592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69" t="s">
        <v>1560</v>
      </c>
      <c r="D27" s="270"/>
      <c r="E27" s="270"/>
      <c r="F27" s="270"/>
      <c r="G27" s="270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292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4" outlineLevel="1">
      <c r="A28" s="168">
        <v>11</v>
      </c>
      <c r="B28" s="169" t="s">
        <v>1542</v>
      </c>
      <c r="C28" s="185" t="s">
        <v>1561</v>
      </c>
      <c r="D28" s="170" t="s">
        <v>391</v>
      </c>
      <c r="E28" s="171">
        <v>6</v>
      </c>
      <c r="F28" s="172"/>
      <c r="G28" s="173">
        <f>ROUND(E28*F28,2)</f>
        <v>0</v>
      </c>
      <c r="H28" s="172">
        <v>2380</v>
      </c>
      <c r="I28" s="173">
        <f>ROUND(E28*H28,2)</f>
        <v>14280</v>
      </c>
      <c r="J28" s="172">
        <v>0</v>
      </c>
      <c r="K28" s="173">
        <f>ROUND(E28*J28,2)</f>
        <v>0</v>
      </c>
      <c r="L28" s="173">
        <v>21</v>
      </c>
      <c r="M28" s="173">
        <f>G28*(1+L28/100)</f>
        <v>0</v>
      </c>
      <c r="N28" s="173">
        <v>0</v>
      </c>
      <c r="O28" s="173">
        <f>ROUND(E28*N28,2)</f>
        <v>0</v>
      </c>
      <c r="P28" s="173">
        <v>0</v>
      </c>
      <c r="Q28" s="173">
        <f>ROUND(E28*P28,2)</f>
        <v>0</v>
      </c>
      <c r="R28" s="173"/>
      <c r="S28" s="173" t="s">
        <v>224</v>
      </c>
      <c r="T28" s="174" t="s">
        <v>225</v>
      </c>
      <c r="U28" s="156">
        <v>0</v>
      </c>
      <c r="V28" s="156">
        <f>ROUND(E28*U28,2)</f>
        <v>0</v>
      </c>
      <c r="W28" s="156"/>
      <c r="X28" s="156" t="s">
        <v>591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592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54"/>
      <c r="B29" s="155"/>
      <c r="C29" s="269" t="s">
        <v>1562</v>
      </c>
      <c r="D29" s="270"/>
      <c r="E29" s="270"/>
      <c r="F29" s="270"/>
      <c r="G29" s="270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292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3"/>
      <c r="B30" s="4"/>
      <c r="C30" s="1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AE30">
        <v>15</v>
      </c>
      <c r="AF30">
        <v>21</v>
      </c>
      <c r="AG30" t="s">
        <v>206</v>
      </c>
    </row>
    <row r="31" spans="1:60">
      <c r="A31" s="150"/>
      <c r="B31" s="151" t="s">
        <v>29</v>
      </c>
      <c r="C31" s="187"/>
      <c r="D31" s="152"/>
      <c r="E31" s="153"/>
      <c r="F31" s="153"/>
      <c r="G31" s="182">
        <f>G8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AE31">
        <f>SUMIF(L7:L29,AE30,G7:G29)</f>
        <v>0</v>
      </c>
      <c r="AF31">
        <f>SUMIF(L7:L29,AF30,G7:G29)</f>
        <v>0</v>
      </c>
      <c r="AG31" t="s">
        <v>244</v>
      </c>
    </row>
    <row r="32" spans="1:60">
      <c r="C32" s="188"/>
      <c r="D32" s="10"/>
      <c r="AG32" t="s">
        <v>245</v>
      </c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clNnxKaYovLvuQrPxEa7anwiGeM/1jU3H9LbvVC/97eVBJiVZ1eHEc6tZN1J8cRrnJJzytMKnTCQF9a4JkMZTg==" saltValue="LSe+n2/AIEc1CKJs1fmGQQ==" spinCount="100000" sheet="1"/>
  <mergeCells count="14">
    <mergeCell ref="C27:G27"/>
    <mergeCell ref="C29:G29"/>
    <mergeCell ref="C14:G14"/>
    <mergeCell ref="C16:G16"/>
    <mergeCell ref="C18:G18"/>
    <mergeCell ref="C20:G20"/>
    <mergeCell ref="C22:G22"/>
    <mergeCell ref="C24:G2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A3AD-55D1-4EB2-BB8A-84DC88660BE4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3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62</v>
      </c>
      <c r="C3" s="261" t="s">
        <v>63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66</v>
      </c>
      <c r="C4" s="264" t="s">
        <v>67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125</v>
      </c>
      <c r="C8" s="183" t="s">
        <v>67</v>
      </c>
      <c r="D8" s="160"/>
      <c r="E8" s="161"/>
      <c r="F8" s="162"/>
      <c r="G8" s="162">
        <f>SUMIF(AG9:AG13,"&lt;&gt;NOR",G9:G13)</f>
        <v>0</v>
      </c>
      <c r="H8" s="162"/>
      <c r="I8" s="162">
        <f>SUM(I9:I13)</f>
        <v>133550</v>
      </c>
      <c r="J8" s="162"/>
      <c r="K8" s="162">
        <f>SUM(K9:K13)</f>
        <v>24300</v>
      </c>
      <c r="L8" s="162"/>
      <c r="M8" s="162">
        <f>SUM(M9:M13)</f>
        <v>0</v>
      </c>
      <c r="N8" s="162"/>
      <c r="O8" s="162">
        <f>SUM(O9:O13)</f>
        <v>0</v>
      </c>
      <c r="P8" s="162"/>
      <c r="Q8" s="162">
        <f>SUM(Q9:Q13)</f>
        <v>0</v>
      </c>
      <c r="R8" s="162"/>
      <c r="S8" s="162"/>
      <c r="T8" s="163"/>
      <c r="U8" s="157"/>
      <c r="V8" s="157">
        <f>SUM(V9:V13)</f>
        <v>0</v>
      </c>
      <c r="W8" s="157"/>
      <c r="X8" s="157"/>
      <c r="AG8" t="s">
        <v>220</v>
      </c>
    </row>
    <row r="9" spans="1:60" ht="24" outlineLevel="1">
      <c r="A9" s="175">
        <v>1</v>
      </c>
      <c r="B9" s="176" t="s">
        <v>1563</v>
      </c>
      <c r="C9" s="184" t="s">
        <v>1564</v>
      </c>
      <c r="D9" s="177" t="s">
        <v>391</v>
      </c>
      <c r="E9" s="178">
        <v>1</v>
      </c>
      <c r="F9" s="179"/>
      <c r="G9" s="180">
        <f>ROUND(E9*F9,2)</f>
        <v>0</v>
      </c>
      <c r="H9" s="179">
        <v>0</v>
      </c>
      <c r="I9" s="180">
        <f>ROUND(E9*H9,2)</f>
        <v>0</v>
      </c>
      <c r="J9" s="179">
        <v>24300</v>
      </c>
      <c r="K9" s="180">
        <f>ROUND(E9*J9,2)</f>
        <v>24300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1563</v>
      </c>
      <c r="C10" s="184" t="s">
        <v>1565</v>
      </c>
      <c r="D10" s="177" t="s">
        <v>391</v>
      </c>
      <c r="E10" s="178">
        <v>1</v>
      </c>
      <c r="F10" s="179"/>
      <c r="G10" s="180">
        <f>ROUND(E10*F10,2)</f>
        <v>0</v>
      </c>
      <c r="H10" s="179">
        <v>46000</v>
      </c>
      <c r="I10" s="180">
        <f>ROUND(E10*H10,2)</f>
        <v>46000</v>
      </c>
      <c r="J10" s="179">
        <v>0</v>
      </c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224</v>
      </c>
      <c r="T10" s="181" t="s">
        <v>225</v>
      </c>
      <c r="U10" s="156">
        <v>0</v>
      </c>
      <c r="V10" s="156">
        <f>ROUND(E10*U10,2)</f>
        <v>0</v>
      </c>
      <c r="W10" s="156"/>
      <c r="X10" s="156" t="s">
        <v>361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362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1563</v>
      </c>
      <c r="C11" s="184" t="s">
        <v>1566</v>
      </c>
      <c r="D11" s="177" t="s">
        <v>391</v>
      </c>
      <c r="E11" s="178">
        <v>1</v>
      </c>
      <c r="F11" s="179"/>
      <c r="G11" s="180">
        <f>ROUND(E11*F11,2)</f>
        <v>0</v>
      </c>
      <c r="H11" s="179">
        <v>44600</v>
      </c>
      <c r="I11" s="180">
        <f>ROUND(E11*H11,2)</f>
        <v>44600</v>
      </c>
      <c r="J11" s="179">
        <v>0</v>
      </c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224</v>
      </c>
      <c r="T11" s="181" t="s">
        <v>225</v>
      </c>
      <c r="U11" s="156">
        <v>0</v>
      </c>
      <c r="V11" s="156">
        <f>ROUND(E11*U11,2)</f>
        <v>0</v>
      </c>
      <c r="W11" s="156"/>
      <c r="X11" s="156" t="s">
        <v>591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592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1563</v>
      </c>
      <c r="C12" s="184" t="s">
        <v>1567</v>
      </c>
      <c r="D12" s="177" t="s">
        <v>391</v>
      </c>
      <c r="E12" s="178">
        <v>3</v>
      </c>
      <c r="F12" s="179"/>
      <c r="G12" s="180">
        <f>ROUND(E12*F12,2)</f>
        <v>0</v>
      </c>
      <c r="H12" s="179">
        <v>11450</v>
      </c>
      <c r="I12" s="180">
        <f>ROUND(E12*H12,2)</f>
        <v>34350</v>
      </c>
      <c r="J12" s="179">
        <v>0</v>
      </c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224</v>
      </c>
      <c r="T12" s="181" t="s">
        <v>225</v>
      </c>
      <c r="U12" s="156">
        <v>0</v>
      </c>
      <c r="V12" s="156">
        <f>ROUND(E12*U12,2)</f>
        <v>0</v>
      </c>
      <c r="W12" s="156"/>
      <c r="X12" s="156" t="s">
        <v>591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592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4" outlineLevel="1">
      <c r="A13" s="168">
        <v>5</v>
      </c>
      <c r="B13" s="169" t="s">
        <v>1563</v>
      </c>
      <c r="C13" s="185" t="s">
        <v>1568</v>
      </c>
      <c r="D13" s="170" t="s">
        <v>391</v>
      </c>
      <c r="E13" s="171">
        <v>1</v>
      </c>
      <c r="F13" s="172"/>
      <c r="G13" s="173">
        <f>ROUND(E13*F13,2)</f>
        <v>0</v>
      </c>
      <c r="H13" s="172">
        <v>8600</v>
      </c>
      <c r="I13" s="173">
        <f>ROUND(E13*H13,2)</f>
        <v>8600</v>
      </c>
      <c r="J13" s="172">
        <v>0</v>
      </c>
      <c r="K13" s="173">
        <f>ROUND(E13*J13,2)</f>
        <v>0</v>
      </c>
      <c r="L13" s="173">
        <v>21</v>
      </c>
      <c r="M13" s="173">
        <f>G13*(1+L13/100)</f>
        <v>0</v>
      </c>
      <c r="N13" s="173">
        <v>0</v>
      </c>
      <c r="O13" s="173">
        <f>ROUND(E13*N13,2)</f>
        <v>0</v>
      </c>
      <c r="P13" s="173">
        <v>0</v>
      </c>
      <c r="Q13" s="173">
        <f>ROUND(E13*P13,2)</f>
        <v>0</v>
      </c>
      <c r="R13" s="173"/>
      <c r="S13" s="173" t="s">
        <v>224</v>
      </c>
      <c r="T13" s="174" t="s">
        <v>225</v>
      </c>
      <c r="U13" s="156">
        <v>0</v>
      </c>
      <c r="V13" s="156">
        <f>ROUND(E13*U13,2)</f>
        <v>0</v>
      </c>
      <c r="W13" s="156"/>
      <c r="X13" s="156" t="s">
        <v>591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592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86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206</v>
      </c>
    </row>
    <row r="15" spans="1:60">
      <c r="A15" s="150"/>
      <c r="B15" s="151" t="s">
        <v>29</v>
      </c>
      <c r="C15" s="187"/>
      <c r="D15" s="152"/>
      <c r="E15" s="153"/>
      <c r="F15" s="153"/>
      <c r="G15" s="182">
        <f>G8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244</v>
      </c>
    </row>
    <row r="16" spans="1:60">
      <c r="C16" s="188"/>
      <c r="D16" s="10"/>
      <c r="AG16" t="s">
        <v>245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1GnRQeKB8ewE8LlWUztFGfEwATXT2rJ2vdolIi9f0UbrMeVQj+s3hPFVUNc4BJxcDha6RJma5Bb/fesQqetNHQ==" saltValue="ifKYGetIul4y6MdDNwXuS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9964-0DBC-419A-9CD2-F8F695C2BEFF}">
  <sheetPr>
    <outlinePr summaryBelow="0"/>
  </sheetPr>
  <dimension ref="A1:BH5000"/>
  <sheetViews>
    <sheetView workbookViewId="0">
      <pane ySplit="7" topLeftCell="A8" activePane="bottomLeft" state="frozen"/>
      <selection pane="bottomLeft" activeCell="F16" sqref="F16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62</v>
      </c>
      <c r="C3" s="261" t="s">
        <v>63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68</v>
      </c>
      <c r="C4" s="264" t="s">
        <v>69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180</v>
      </c>
      <c r="C8" s="183" t="s">
        <v>69</v>
      </c>
      <c r="D8" s="160"/>
      <c r="E8" s="161"/>
      <c r="F8" s="162"/>
      <c r="G8" s="162">
        <f>SUMIF(AG9:AG14,"&lt;&gt;NOR",G9:G14)</f>
        <v>0</v>
      </c>
      <c r="H8" s="162"/>
      <c r="I8" s="162">
        <f>SUM(I9:I14)</f>
        <v>20300</v>
      </c>
      <c r="J8" s="162"/>
      <c r="K8" s="162">
        <f>SUM(K9:K14)</f>
        <v>12500</v>
      </c>
      <c r="L8" s="162"/>
      <c r="M8" s="162">
        <f>SUM(M9:M14)</f>
        <v>0</v>
      </c>
      <c r="N8" s="162"/>
      <c r="O8" s="162">
        <f>SUM(O9:O14)</f>
        <v>0</v>
      </c>
      <c r="P8" s="162"/>
      <c r="Q8" s="162">
        <f>SUM(Q9:Q14)</f>
        <v>0</v>
      </c>
      <c r="R8" s="162"/>
      <c r="S8" s="162"/>
      <c r="T8" s="163"/>
      <c r="U8" s="157"/>
      <c r="V8" s="157">
        <f>SUM(V9:V14)</f>
        <v>0</v>
      </c>
      <c r="W8" s="157"/>
      <c r="X8" s="157"/>
      <c r="AG8" t="s">
        <v>220</v>
      </c>
    </row>
    <row r="9" spans="1:60" outlineLevel="1">
      <c r="A9" s="175">
        <v>1</v>
      </c>
      <c r="B9" s="176" t="s">
        <v>1569</v>
      </c>
      <c r="C9" s="184" t="s">
        <v>1570</v>
      </c>
      <c r="D9" s="177" t="s">
        <v>572</v>
      </c>
      <c r="E9" s="178">
        <v>30</v>
      </c>
      <c r="F9" s="179"/>
      <c r="G9" s="180">
        <f t="shared" ref="G9:G14" si="0">ROUND(E9*F9,2)</f>
        <v>0</v>
      </c>
      <c r="H9" s="179">
        <v>0</v>
      </c>
      <c r="I9" s="180">
        <f t="shared" ref="I9:I14" si="1">ROUND(E9*H9,2)</f>
        <v>0</v>
      </c>
      <c r="J9" s="179">
        <v>300</v>
      </c>
      <c r="K9" s="180">
        <f t="shared" ref="K9:K14" si="2">ROUND(E9*J9,2)</f>
        <v>9000</v>
      </c>
      <c r="L9" s="180">
        <v>21</v>
      </c>
      <c r="M9" s="180">
        <f t="shared" ref="M9:M14" si="3">G9*(1+L9/100)</f>
        <v>0</v>
      </c>
      <c r="N9" s="180">
        <v>0</v>
      </c>
      <c r="O9" s="180">
        <f t="shared" ref="O9:O14" si="4">ROUND(E9*N9,2)</f>
        <v>0</v>
      </c>
      <c r="P9" s="180">
        <v>0</v>
      </c>
      <c r="Q9" s="180">
        <f t="shared" ref="Q9:Q14" si="5"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 t="shared" ref="V9:V14" si="6"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1571</v>
      </c>
      <c r="C10" s="184" t="s">
        <v>1572</v>
      </c>
      <c r="D10" s="177" t="s">
        <v>572</v>
      </c>
      <c r="E10" s="178">
        <v>10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350</v>
      </c>
      <c r="K10" s="180">
        <f t="shared" si="2"/>
        <v>3500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</v>
      </c>
      <c r="V10" s="156">
        <f t="shared" si="6"/>
        <v>0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1573</v>
      </c>
      <c r="C11" s="184" t="s">
        <v>1574</v>
      </c>
      <c r="D11" s="177" t="s">
        <v>572</v>
      </c>
      <c r="E11" s="178">
        <v>10</v>
      </c>
      <c r="F11" s="179"/>
      <c r="G11" s="180">
        <f t="shared" si="0"/>
        <v>0</v>
      </c>
      <c r="H11" s="179">
        <v>400</v>
      </c>
      <c r="I11" s="180">
        <f t="shared" si="1"/>
        <v>4000</v>
      </c>
      <c r="J11" s="179">
        <v>0</v>
      </c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</v>
      </c>
      <c r="V11" s="156">
        <f t="shared" si="6"/>
        <v>0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1575</v>
      </c>
      <c r="C12" s="184" t="s">
        <v>1576</v>
      </c>
      <c r="D12" s="177" t="s">
        <v>572</v>
      </c>
      <c r="E12" s="178">
        <v>15</v>
      </c>
      <c r="F12" s="179"/>
      <c r="G12" s="180">
        <f t="shared" si="0"/>
        <v>0</v>
      </c>
      <c r="H12" s="179">
        <v>300</v>
      </c>
      <c r="I12" s="180">
        <f t="shared" si="1"/>
        <v>4500</v>
      </c>
      <c r="J12" s="179">
        <v>0</v>
      </c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0</v>
      </c>
      <c r="V12" s="156">
        <f t="shared" si="6"/>
        <v>0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1577</v>
      </c>
      <c r="C13" s="184" t="s">
        <v>1578</v>
      </c>
      <c r="D13" s="177" t="s">
        <v>572</v>
      </c>
      <c r="E13" s="178">
        <v>6</v>
      </c>
      <c r="F13" s="179"/>
      <c r="G13" s="180">
        <f t="shared" si="0"/>
        <v>0</v>
      </c>
      <c r="H13" s="179">
        <v>300</v>
      </c>
      <c r="I13" s="180">
        <f t="shared" si="1"/>
        <v>1800</v>
      </c>
      <c r="J13" s="179">
        <v>0</v>
      </c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</v>
      </c>
      <c r="V13" s="156">
        <f t="shared" si="6"/>
        <v>0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1579</v>
      </c>
      <c r="C14" s="184" t="s">
        <v>1580</v>
      </c>
      <c r="D14" s="177" t="s">
        <v>572</v>
      </c>
      <c r="E14" s="178">
        <v>25</v>
      </c>
      <c r="F14" s="179"/>
      <c r="G14" s="180">
        <f t="shared" si="0"/>
        <v>0</v>
      </c>
      <c r="H14" s="179">
        <v>400</v>
      </c>
      <c r="I14" s="180">
        <f t="shared" si="1"/>
        <v>10000</v>
      </c>
      <c r="J14" s="179">
        <v>0</v>
      </c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0</v>
      </c>
      <c r="V14" s="156">
        <f t="shared" si="6"/>
        <v>0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14">
      <c r="A15" s="158" t="s">
        <v>219</v>
      </c>
      <c r="B15" s="159" t="s">
        <v>184</v>
      </c>
      <c r="C15" s="183" t="s">
        <v>185</v>
      </c>
      <c r="D15" s="160"/>
      <c r="E15" s="161"/>
      <c r="F15" s="162"/>
      <c r="G15" s="162">
        <f>SUMIF(AG16:AG16,"&lt;&gt;NOR",G16:G16)</f>
        <v>0</v>
      </c>
      <c r="H15" s="162"/>
      <c r="I15" s="162">
        <f>SUM(I16:I16)</f>
        <v>0</v>
      </c>
      <c r="J15" s="162"/>
      <c r="K15" s="162">
        <f>SUM(K16:K16)</f>
        <v>7725</v>
      </c>
      <c r="L15" s="162"/>
      <c r="M15" s="162">
        <f>SUM(M16:M16)</f>
        <v>0</v>
      </c>
      <c r="N15" s="162"/>
      <c r="O15" s="162">
        <f>SUM(O16:O16)</f>
        <v>0</v>
      </c>
      <c r="P15" s="162"/>
      <c r="Q15" s="162">
        <f>SUM(Q16:Q16)</f>
        <v>0</v>
      </c>
      <c r="R15" s="162"/>
      <c r="S15" s="162"/>
      <c r="T15" s="163"/>
      <c r="U15" s="157"/>
      <c r="V15" s="157">
        <f>SUM(V16:V16)</f>
        <v>0</v>
      </c>
      <c r="W15" s="157"/>
      <c r="X15" s="157"/>
      <c r="AG15" t="s">
        <v>220</v>
      </c>
    </row>
    <row r="16" spans="1:60" ht="24" outlineLevel="1">
      <c r="A16" s="168">
        <v>7</v>
      </c>
      <c r="B16" s="169" t="s">
        <v>1581</v>
      </c>
      <c r="C16" s="185" t="s">
        <v>1582</v>
      </c>
      <c r="D16" s="170" t="s">
        <v>309</v>
      </c>
      <c r="E16" s="171">
        <v>15</v>
      </c>
      <c r="F16" s="172"/>
      <c r="G16" s="173">
        <f>ROUND(E16*F16,2)</f>
        <v>0</v>
      </c>
      <c r="H16" s="172">
        <v>0</v>
      </c>
      <c r="I16" s="173">
        <f>ROUND(E16*H16,2)</f>
        <v>0</v>
      </c>
      <c r="J16" s="172">
        <v>515</v>
      </c>
      <c r="K16" s="173">
        <f>ROUND(E16*J16,2)</f>
        <v>7725</v>
      </c>
      <c r="L16" s="173">
        <v>21</v>
      </c>
      <c r="M16" s="173">
        <f>G16*(1+L16/100)</f>
        <v>0</v>
      </c>
      <c r="N16" s="173">
        <v>0</v>
      </c>
      <c r="O16" s="173">
        <f>ROUND(E16*N16,2)</f>
        <v>0</v>
      </c>
      <c r="P16" s="173">
        <v>0</v>
      </c>
      <c r="Q16" s="173">
        <f>ROUND(E16*P16,2)</f>
        <v>0</v>
      </c>
      <c r="R16" s="173"/>
      <c r="S16" s="173" t="s">
        <v>224</v>
      </c>
      <c r="T16" s="174" t="s">
        <v>225</v>
      </c>
      <c r="U16" s="156">
        <v>0</v>
      </c>
      <c r="V16" s="156">
        <f>ROUND(E16*U16,2)</f>
        <v>0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227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33">
      <c r="A17" s="3"/>
      <c r="B17" s="4"/>
      <c r="C17" s="186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E17">
        <v>15</v>
      </c>
      <c r="AF17">
        <v>21</v>
      </c>
      <c r="AG17" t="s">
        <v>206</v>
      </c>
    </row>
    <row r="18" spans="1:33">
      <c r="A18" s="150"/>
      <c r="B18" s="151" t="s">
        <v>29</v>
      </c>
      <c r="C18" s="187"/>
      <c r="D18" s="152"/>
      <c r="E18" s="153"/>
      <c r="F18" s="153"/>
      <c r="G18" s="182">
        <f>G8+G15</f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E18">
        <f>SUMIF(L7:L16,AE17,G7:G16)</f>
        <v>0</v>
      </c>
      <c r="AF18">
        <f>SUMIF(L7:L16,AF17,G7:G16)</f>
        <v>0</v>
      </c>
      <c r="AG18" t="s">
        <v>244</v>
      </c>
    </row>
    <row r="19" spans="1:33">
      <c r="C19" s="188"/>
      <c r="D19" s="10"/>
      <c r="AG19" t="s">
        <v>245</v>
      </c>
    </row>
    <row r="20" spans="1:33">
      <c r="D20" s="10"/>
    </row>
    <row r="21" spans="1:33">
      <c r="D21" s="10"/>
    </row>
    <row r="22" spans="1:33">
      <c r="D22" s="10"/>
    </row>
    <row r="23" spans="1:33">
      <c r="D23" s="10"/>
    </row>
    <row r="24" spans="1:33">
      <c r="D24" s="10"/>
    </row>
    <row r="25" spans="1:33">
      <c r="D25" s="10"/>
    </row>
    <row r="26" spans="1:33">
      <c r="D26" s="10"/>
    </row>
    <row r="27" spans="1:33">
      <c r="D27" s="10"/>
    </row>
    <row r="28" spans="1:33">
      <c r="D28" s="10"/>
    </row>
    <row r="29" spans="1:33">
      <c r="D29" s="10"/>
    </row>
    <row r="30" spans="1:33">
      <c r="D30" s="10"/>
    </row>
    <row r="31" spans="1:33">
      <c r="D31" s="10"/>
    </row>
    <row r="32" spans="1:33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Ax29GRgr+XzdaGxwpS1uesPumw2vrftoUrpmdu+0U4afS91OLibaV+QBT2YK2IhUz8N3qZ3SkqtEdDrj/OuisQ==" saltValue="yn9rz0VTDbwsRQuYbHaPz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4AF8-BB8B-4C02-93A1-E1EB3A05DD3A}">
  <sheetPr>
    <outlinePr summaryBelow="0"/>
  </sheetPr>
  <dimension ref="A1:BH5000"/>
  <sheetViews>
    <sheetView workbookViewId="0">
      <pane ySplit="7" topLeftCell="A34" activePane="bottomLeft" state="frozen"/>
      <selection pane="bottomLeft" activeCell="F39" sqref="F39:F42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62</v>
      </c>
      <c r="C3" s="261" t="s">
        <v>63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70</v>
      </c>
      <c r="C4" s="264" t="s">
        <v>71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181</v>
      </c>
      <c r="C8" s="183" t="s">
        <v>71</v>
      </c>
      <c r="D8" s="160"/>
      <c r="E8" s="161"/>
      <c r="F8" s="162"/>
      <c r="G8" s="162">
        <f>SUMIF(AG9:AG34,"&lt;&gt;NOR",G9:G34)</f>
        <v>0</v>
      </c>
      <c r="H8" s="162"/>
      <c r="I8" s="162">
        <f>SUM(I9:I34)</f>
        <v>167031.21999999997</v>
      </c>
      <c r="J8" s="162"/>
      <c r="K8" s="162">
        <f>SUM(K9:K34)</f>
        <v>72620.67</v>
      </c>
      <c r="L8" s="162"/>
      <c r="M8" s="162">
        <f>SUM(M9:M34)</f>
        <v>0</v>
      </c>
      <c r="N8" s="162"/>
      <c r="O8" s="162">
        <f>SUM(O9:O34)</f>
        <v>0</v>
      </c>
      <c r="P8" s="162"/>
      <c r="Q8" s="162">
        <f>SUM(Q9:Q34)</f>
        <v>0</v>
      </c>
      <c r="R8" s="162"/>
      <c r="S8" s="162"/>
      <c r="T8" s="163"/>
      <c r="U8" s="157"/>
      <c r="V8" s="157">
        <f>SUM(V9:V34)</f>
        <v>0</v>
      </c>
      <c r="W8" s="157"/>
      <c r="X8" s="157"/>
      <c r="AG8" t="s">
        <v>220</v>
      </c>
    </row>
    <row r="9" spans="1:60" ht="24" outlineLevel="1">
      <c r="A9" s="175">
        <v>1</v>
      </c>
      <c r="B9" s="176" t="s">
        <v>1540</v>
      </c>
      <c r="C9" s="184" t="s">
        <v>1583</v>
      </c>
      <c r="D9" s="177" t="s">
        <v>309</v>
      </c>
      <c r="E9" s="178">
        <v>358</v>
      </c>
      <c r="F9" s="179"/>
      <c r="G9" s="180">
        <f t="shared" ref="G9:G34" si="0">ROUND(E9*F9,2)</f>
        <v>0</v>
      </c>
      <c r="H9" s="179">
        <v>199.75</v>
      </c>
      <c r="I9" s="180">
        <f t="shared" ref="I9:I34" si="1">ROUND(E9*H9,2)</f>
        <v>71510.5</v>
      </c>
      <c r="J9" s="179">
        <v>0</v>
      </c>
      <c r="K9" s="180">
        <f t="shared" ref="K9:K34" si="2">ROUND(E9*J9,2)</f>
        <v>0</v>
      </c>
      <c r="L9" s="180">
        <v>21</v>
      </c>
      <c r="M9" s="180">
        <f t="shared" ref="M9:M34" si="3">G9*(1+L9/100)</f>
        <v>0</v>
      </c>
      <c r="N9" s="180">
        <v>0</v>
      </c>
      <c r="O9" s="180">
        <f t="shared" ref="O9:O34" si="4">ROUND(E9*N9,2)</f>
        <v>0</v>
      </c>
      <c r="P9" s="180">
        <v>0</v>
      </c>
      <c r="Q9" s="180">
        <f t="shared" ref="Q9:Q34" si="5"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 t="shared" ref="V9:V34" si="6">ROUND(E9*U9,2)</f>
        <v>0</v>
      </c>
      <c r="W9" s="156"/>
      <c r="X9" s="156" t="s">
        <v>361</v>
      </c>
      <c r="Y9" s="147"/>
      <c r="Z9" s="147"/>
      <c r="AA9" s="147"/>
      <c r="AB9" s="147"/>
      <c r="AC9" s="147"/>
      <c r="AD9" s="147"/>
      <c r="AE9" s="147"/>
      <c r="AF9" s="147"/>
      <c r="AG9" s="147" t="s">
        <v>362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4" outlineLevel="1">
      <c r="A10" s="175">
        <v>2</v>
      </c>
      <c r="B10" s="176" t="s">
        <v>1540</v>
      </c>
      <c r="C10" s="184" t="s">
        <v>1584</v>
      </c>
      <c r="D10" s="177" t="s">
        <v>309</v>
      </c>
      <c r="E10" s="178">
        <v>77</v>
      </c>
      <c r="F10" s="179"/>
      <c r="G10" s="180">
        <f t="shared" si="0"/>
        <v>0</v>
      </c>
      <c r="H10" s="179">
        <v>111.59</v>
      </c>
      <c r="I10" s="180">
        <f t="shared" si="1"/>
        <v>8592.43</v>
      </c>
      <c r="J10" s="179">
        <v>0</v>
      </c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</v>
      </c>
      <c r="V10" s="156">
        <f t="shared" si="6"/>
        <v>0</v>
      </c>
      <c r="W10" s="156"/>
      <c r="X10" s="156" t="s">
        <v>591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592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4" outlineLevel="1">
      <c r="A11" s="175">
        <v>3</v>
      </c>
      <c r="B11" s="176" t="s">
        <v>1540</v>
      </c>
      <c r="C11" s="184" t="s">
        <v>1585</v>
      </c>
      <c r="D11" s="177" t="s">
        <v>309</v>
      </c>
      <c r="E11" s="178">
        <v>234</v>
      </c>
      <c r="F11" s="179"/>
      <c r="G11" s="180">
        <f t="shared" si="0"/>
        <v>0</v>
      </c>
      <c r="H11" s="179">
        <v>172</v>
      </c>
      <c r="I11" s="180">
        <f t="shared" si="1"/>
        <v>40248</v>
      </c>
      <c r="J11" s="179">
        <v>0</v>
      </c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</v>
      </c>
      <c r="V11" s="156">
        <f t="shared" si="6"/>
        <v>0</v>
      </c>
      <c r="W11" s="156"/>
      <c r="X11" s="156" t="s">
        <v>591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592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4" outlineLevel="1">
      <c r="A12" s="175">
        <v>4</v>
      </c>
      <c r="B12" s="176" t="s">
        <v>1540</v>
      </c>
      <c r="C12" s="184" t="s">
        <v>1586</v>
      </c>
      <c r="D12" s="177" t="s">
        <v>391</v>
      </c>
      <c r="E12" s="178">
        <v>2</v>
      </c>
      <c r="F12" s="179"/>
      <c r="G12" s="180">
        <f t="shared" si="0"/>
        <v>0</v>
      </c>
      <c r="H12" s="179">
        <v>0</v>
      </c>
      <c r="I12" s="180">
        <f t="shared" si="1"/>
        <v>0</v>
      </c>
      <c r="J12" s="179">
        <v>4416.8100000000004</v>
      </c>
      <c r="K12" s="180">
        <f t="shared" si="2"/>
        <v>8833.6200000000008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0</v>
      </c>
      <c r="V12" s="156">
        <f t="shared" si="6"/>
        <v>0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227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1540</v>
      </c>
      <c r="C13" s="184" t="s">
        <v>1587</v>
      </c>
      <c r="D13" s="177" t="s">
        <v>391</v>
      </c>
      <c r="E13" s="178">
        <v>6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78.540000000000006</v>
      </c>
      <c r="K13" s="180">
        <f t="shared" si="2"/>
        <v>471.24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</v>
      </c>
      <c r="V13" s="156">
        <f t="shared" si="6"/>
        <v>0</v>
      </c>
      <c r="W13" s="156"/>
      <c r="X13" s="156" t="s">
        <v>591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1128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1540</v>
      </c>
      <c r="C14" s="184" t="s">
        <v>1588</v>
      </c>
      <c r="D14" s="177" t="s">
        <v>391</v>
      </c>
      <c r="E14" s="178">
        <v>145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23.55</v>
      </c>
      <c r="K14" s="180">
        <f t="shared" si="2"/>
        <v>3414.75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0</v>
      </c>
      <c r="V14" s="156">
        <f t="shared" si="6"/>
        <v>0</v>
      </c>
      <c r="W14" s="156"/>
      <c r="X14" s="156" t="s">
        <v>591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1128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75">
        <v>7</v>
      </c>
      <c r="B15" s="176" t="s">
        <v>1540</v>
      </c>
      <c r="C15" s="184" t="s">
        <v>1589</v>
      </c>
      <c r="D15" s="177" t="s">
        <v>391</v>
      </c>
      <c r="E15" s="178">
        <v>145</v>
      </c>
      <c r="F15" s="179"/>
      <c r="G15" s="180">
        <f t="shared" si="0"/>
        <v>0</v>
      </c>
      <c r="H15" s="179">
        <v>10.68</v>
      </c>
      <c r="I15" s="180">
        <f t="shared" si="1"/>
        <v>1548.6</v>
      </c>
      <c r="J15" s="179">
        <v>0</v>
      </c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0</v>
      </c>
      <c r="V15" s="156">
        <f t="shared" si="6"/>
        <v>0</v>
      </c>
      <c r="W15" s="156"/>
      <c r="X15" s="156" t="s">
        <v>591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592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75">
        <v>8</v>
      </c>
      <c r="B16" s="176" t="s">
        <v>1540</v>
      </c>
      <c r="C16" s="184" t="s">
        <v>1590</v>
      </c>
      <c r="D16" s="177" t="s">
        <v>391</v>
      </c>
      <c r="E16" s="178">
        <v>37</v>
      </c>
      <c r="F16" s="179"/>
      <c r="G16" s="180">
        <f t="shared" si="0"/>
        <v>0</v>
      </c>
      <c r="H16" s="179">
        <v>0</v>
      </c>
      <c r="I16" s="180">
        <f t="shared" si="1"/>
        <v>0</v>
      </c>
      <c r="J16" s="179">
        <v>106.27</v>
      </c>
      <c r="K16" s="180">
        <f t="shared" si="2"/>
        <v>3931.99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0</v>
      </c>
      <c r="V16" s="156">
        <f t="shared" si="6"/>
        <v>0</v>
      </c>
      <c r="W16" s="156"/>
      <c r="X16" s="156" t="s">
        <v>591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1128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4" outlineLevel="1">
      <c r="A17" s="175">
        <v>9</v>
      </c>
      <c r="B17" s="176" t="s">
        <v>1540</v>
      </c>
      <c r="C17" s="184" t="s">
        <v>1591</v>
      </c>
      <c r="D17" s="177" t="s">
        <v>391</v>
      </c>
      <c r="E17" s="178">
        <v>47</v>
      </c>
      <c r="F17" s="179"/>
      <c r="G17" s="180">
        <f t="shared" si="0"/>
        <v>0</v>
      </c>
      <c r="H17" s="179">
        <v>173.77</v>
      </c>
      <c r="I17" s="180">
        <f t="shared" si="1"/>
        <v>8167.19</v>
      </c>
      <c r="J17" s="179">
        <v>0</v>
      </c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224</v>
      </c>
      <c r="T17" s="181" t="s">
        <v>225</v>
      </c>
      <c r="U17" s="156">
        <v>0</v>
      </c>
      <c r="V17" s="156">
        <f t="shared" si="6"/>
        <v>0</v>
      </c>
      <c r="W17" s="156"/>
      <c r="X17" s="156" t="s">
        <v>591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592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10</v>
      </c>
      <c r="B18" s="176" t="s">
        <v>1540</v>
      </c>
      <c r="C18" s="184" t="s">
        <v>1592</v>
      </c>
      <c r="D18" s="177" t="s">
        <v>391</v>
      </c>
      <c r="E18" s="178">
        <v>22</v>
      </c>
      <c r="F18" s="179"/>
      <c r="G18" s="180">
        <f t="shared" si="0"/>
        <v>0</v>
      </c>
      <c r="H18" s="179">
        <v>0</v>
      </c>
      <c r="I18" s="180">
        <f t="shared" si="1"/>
        <v>0</v>
      </c>
      <c r="J18" s="179">
        <v>92.24</v>
      </c>
      <c r="K18" s="180">
        <f t="shared" si="2"/>
        <v>2029.28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224</v>
      </c>
      <c r="T18" s="181" t="s">
        <v>225</v>
      </c>
      <c r="U18" s="156">
        <v>0</v>
      </c>
      <c r="V18" s="156">
        <f t="shared" si="6"/>
        <v>0</v>
      </c>
      <c r="W18" s="156"/>
      <c r="X18" s="156" t="s">
        <v>591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1128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11</v>
      </c>
      <c r="B19" s="176" t="s">
        <v>1540</v>
      </c>
      <c r="C19" s="184" t="s">
        <v>1593</v>
      </c>
      <c r="D19" s="177" t="s">
        <v>391</v>
      </c>
      <c r="E19" s="178">
        <v>8</v>
      </c>
      <c r="F19" s="179"/>
      <c r="G19" s="180">
        <f t="shared" si="0"/>
        <v>0</v>
      </c>
      <c r="H19" s="179">
        <v>0</v>
      </c>
      <c r="I19" s="180">
        <f t="shared" si="1"/>
        <v>0</v>
      </c>
      <c r="J19" s="179">
        <v>134.79</v>
      </c>
      <c r="K19" s="180">
        <f t="shared" si="2"/>
        <v>1078.32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224</v>
      </c>
      <c r="T19" s="181" t="s">
        <v>225</v>
      </c>
      <c r="U19" s="156">
        <v>0</v>
      </c>
      <c r="V19" s="156">
        <f t="shared" si="6"/>
        <v>0</v>
      </c>
      <c r="W19" s="156"/>
      <c r="X19" s="156" t="s">
        <v>591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1128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12</v>
      </c>
      <c r="B20" s="176" t="s">
        <v>1540</v>
      </c>
      <c r="C20" s="184" t="s">
        <v>1594</v>
      </c>
      <c r="D20" s="177" t="s">
        <v>391</v>
      </c>
      <c r="E20" s="178">
        <v>86</v>
      </c>
      <c r="F20" s="179"/>
      <c r="G20" s="180">
        <f t="shared" si="0"/>
        <v>0</v>
      </c>
      <c r="H20" s="179">
        <v>0</v>
      </c>
      <c r="I20" s="180">
        <f t="shared" si="1"/>
        <v>0</v>
      </c>
      <c r="J20" s="179">
        <v>117.16</v>
      </c>
      <c r="K20" s="180">
        <f t="shared" si="2"/>
        <v>10075.76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224</v>
      </c>
      <c r="T20" s="181" t="s">
        <v>225</v>
      </c>
      <c r="U20" s="156">
        <v>0</v>
      </c>
      <c r="V20" s="156">
        <f t="shared" si="6"/>
        <v>0</v>
      </c>
      <c r="W20" s="156"/>
      <c r="X20" s="156" t="s">
        <v>591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1128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75">
        <v>13</v>
      </c>
      <c r="B21" s="176" t="s">
        <v>1540</v>
      </c>
      <c r="C21" s="184" t="s">
        <v>1595</v>
      </c>
      <c r="D21" s="177" t="s">
        <v>391</v>
      </c>
      <c r="E21" s="178">
        <v>11</v>
      </c>
      <c r="F21" s="179"/>
      <c r="G21" s="180">
        <f t="shared" si="0"/>
        <v>0</v>
      </c>
      <c r="H21" s="179">
        <v>0</v>
      </c>
      <c r="I21" s="180">
        <f t="shared" si="1"/>
        <v>0</v>
      </c>
      <c r="J21" s="179">
        <v>152.93</v>
      </c>
      <c r="K21" s="180">
        <f t="shared" si="2"/>
        <v>1682.23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224</v>
      </c>
      <c r="T21" s="181" t="s">
        <v>225</v>
      </c>
      <c r="U21" s="156">
        <v>0</v>
      </c>
      <c r="V21" s="156">
        <f t="shared" si="6"/>
        <v>0</v>
      </c>
      <c r="W21" s="156"/>
      <c r="X21" s="156" t="s">
        <v>591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1128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75">
        <v>14</v>
      </c>
      <c r="B22" s="176" t="s">
        <v>1540</v>
      </c>
      <c r="C22" s="184" t="s">
        <v>1596</v>
      </c>
      <c r="D22" s="177" t="s">
        <v>391</v>
      </c>
      <c r="E22" s="178">
        <v>2</v>
      </c>
      <c r="F22" s="179"/>
      <c r="G22" s="180">
        <f t="shared" si="0"/>
        <v>0</v>
      </c>
      <c r="H22" s="179">
        <v>0</v>
      </c>
      <c r="I22" s="180">
        <f t="shared" si="1"/>
        <v>0</v>
      </c>
      <c r="J22" s="179">
        <v>146.93</v>
      </c>
      <c r="K22" s="180">
        <f t="shared" si="2"/>
        <v>293.86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224</v>
      </c>
      <c r="T22" s="181" t="s">
        <v>225</v>
      </c>
      <c r="U22" s="156">
        <v>0</v>
      </c>
      <c r="V22" s="156">
        <f t="shared" si="6"/>
        <v>0</v>
      </c>
      <c r="W22" s="156"/>
      <c r="X22" s="156" t="s">
        <v>591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1128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15</v>
      </c>
      <c r="B23" s="176" t="s">
        <v>1540</v>
      </c>
      <c r="C23" s="184" t="s">
        <v>1597</v>
      </c>
      <c r="D23" s="177" t="s">
        <v>391</v>
      </c>
      <c r="E23" s="178">
        <v>46</v>
      </c>
      <c r="F23" s="179"/>
      <c r="G23" s="180">
        <f t="shared" si="0"/>
        <v>0</v>
      </c>
      <c r="H23" s="179">
        <v>0</v>
      </c>
      <c r="I23" s="180">
        <f t="shared" si="1"/>
        <v>0</v>
      </c>
      <c r="J23" s="179">
        <v>177.93</v>
      </c>
      <c r="K23" s="180">
        <f t="shared" si="2"/>
        <v>8184.78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224</v>
      </c>
      <c r="T23" s="181" t="s">
        <v>225</v>
      </c>
      <c r="U23" s="156">
        <v>0</v>
      </c>
      <c r="V23" s="156">
        <f t="shared" si="6"/>
        <v>0</v>
      </c>
      <c r="W23" s="156"/>
      <c r="X23" s="156" t="s">
        <v>591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1128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75">
        <v>16</v>
      </c>
      <c r="B24" s="176" t="s">
        <v>1540</v>
      </c>
      <c r="C24" s="184" t="s">
        <v>1598</v>
      </c>
      <c r="D24" s="177" t="s">
        <v>391</v>
      </c>
      <c r="E24" s="178">
        <v>4</v>
      </c>
      <c r="F24" s="179"/>
      <c r="G24" s="180">
        <f t="shared" si="0"/>
        <v>0</v>
      </c>
      <c r="H24" s="179">
        <v>0</v>
      </c>
      <c r="I24" s="180">
        <f t="shared" si="1"/>
        <v>0</v>
      </c>
      <c r="J24" s="179">
        <v>152.68</v>
      </c>
      <c r="K24" s="180">
        <f t="shared" si="2"/>
        <v>610.72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224</v>
      </c>
      <c r="T24" s="181" t="s">
        <v>225</v>
      </c>
      <c r="U24" s="156">
        <v>0</v>
      </c>
      <c r="V24" s="156">
        <f t="shared" si="6"/>
        <v>0</v>
      </c>
      <c r="W24" s="156"/>
      <c r="X24" s="156" t="s">
        <v>591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1128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17</v>
      </c>
      <c r="B25" s="176" t="s">
        <v>1540</v>
      </c>
      <c r="C25" s="184" t="s">
        <v>1599</v>
      </c>
      <c r="D25" s="177" t="s">
        <v>391</v>
      </c>
      <c r="E25" s="178">
        <v>15</v>
      </c>
      <c r="F25" s="179"/>
      <c r="G25" s="180">
        <f t="shared" si="0"/>
        <v>0</v>
      </c>
      <c r="H25" s="179">
        <v>0</v>
      </c>
      <c r="I25" s="180">
        <f t="shared" si="1"/>
        <v>0</v>
      </c>
      <c r="J25" s="179">
        <v>129.24</v>
      </c>
      <c r="K25" s="180">
        <f t="shared" si="2"/>
        <v>1938.6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224</v>
      </c>
      <c r="T25" s="181" t="s">
        <v>225</v>
      </c>
      <c r="U25" s="156">
        <v>0</v>
      </c>
      <c r="V25" s="156">
        <f t="shared" si="6"/>
        <v>0</v>
      </c>
      <c r="W25" s="156"/>
      <c r="X25" s="156" t="s">
        <v>591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1128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18</v>
      </c>
      <c r="B26" s="176" t="s">
        <v>1540</v>
      </c>
      <c r="C26" s="184" t="s">
        <v>1600</v>
      </c>
      <c r="D26" s="177" t="s">
        <v>391</v>
      </c>
      <c r="E26" s="178">
        <v>12</v>
      </c>
      <c r="F26" s="179"/>
      <c r="G26" s="180">
        <f t="shared" si="0"/>
        <v>0</v>
      </c>
      <c r="H26" s="179">
        <v>0</v>
      </c>
      <c r="I26" s="180">
        <f t="shared" si="1"/>
        <v>0</v>
      </c>
      <c r="J26" s="179">
        <v>171.03</v>
      </c>
      <c r="K26" s="180">
        <f t="shared" si="2"/>
        <v>2052.36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224</v>
      </c>
      <c r="T26" s="181" t="s">
        <v>225</v>
      </c>
      <c r="U26" s="156">
        <v>0</v>
      </c>
      <c r="V26" s="156">
        <f t="shared" si="6"/>
        <v>0</v>
      </c>
      <c r="W26" s="156"/>
      <c r="X26" s="156" t="s">
        <v>591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1128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75">
        <v>19</v>
      </c>
      <c r="B27" s="176" t="s">
        <v>1540</v>
      </c>
      <c r="C27" s="184" t="s">
        <v>1601</v>
      </c>
      <c r="D27" s="177" t="s">
        <v>391</v>
      </c>
      <c r="E27" s="178">
        <v>46</v>
      </c>
      <c r="F27" s="179"/>
      <c r="G27" s="180">
        <f t="shared" si="0"/>
        <v>0</v>
      </c>
      <c r="H27" s="179">
        <v>0</v>
      </c>
      <c r="I27" s="180">
        <f t="shared" si="1"/>
        <v>0</v>
      </c>
      <c r="J27" s="179">
        <v>174.28</v>
      </c>
      <c r="K27" s="180">
        <f t="shared" si="2"/>
        <v>8016.88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224</v>
      </c>
      <c r="T27" s="181" t="s">
        <v>225</v>
      </c>
      <c r="U27" s="156">
        <v>0</v>
      </c>
      <c r="V27" s="156">
        <f t="shared" si="6"/>
        <v>0</v>
      </c>
      <c r="W27" s="156"/>
      <c r="X27" s="156" t="s">
        <v>591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1128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20</v>
      </c>
      <c r="B28" s="176" t="s">
        <v>1540</v>
      </c>
      <c r="C28" s="184" t="s">
        <v>1602</v>
      </c>
      <c r="D28" s="177" t="s">
        <v>391</v>
      </c>
      <c r="E28" s="178">
        <v>38</v>
      </c>
      <c r="F28" s="179"/>
      <c r="G28" s="180">
        <f t="shared" si="0"/>
        <v>0</v>
      </c>
      <c r="H28" s="179">
        <v>0</v>
      </c>
      <c r="I28" s="180">
        <f t="shared" si="1"/>
        <v>0</v>
      </c>
      <c r="J28" s="179">
        <v>176.22</v>
      </c>
      <c r="K28" s="180">
        <f t="shared" si="2"/>
        <v>6696.36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224</v>
      </c>
      <c r="T28" s="181" t="s">
        <v>225</v>
      </c>
      <c r="U28" s="156">
        <v>0</v>
      </c>
      <c r="V28" s="156">
        <f t="shared" si="6"/>
        <v>0</v>
      </c>
      <c r="W28" s="156"/>
      <c r="X28" s="156" t="s">
        <v>591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1128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75">
        <v>21</v>
      </c>
      <c r="B29" s="176" t="s">
        <v>1540</v>
      </c>
      <c r="C29" s="184" t="s">
        <v>1603</v>
      </c>
      <c r="D29" s="177" t="s">
        <v>391</v>
      </c>
      <c r="E29" s="178">
        <v>11</v>
      </c>
      <c r="F29" s="179"/>
      <c r="G29" s="180">
        <f t="shared" si="0"/>
        <v>0</v>
      </c>
      <c r="H29" s="179">
        <v>0</v>
      </c>
      <c r="I29" s="180">
        <f t="shared" si="1"/>
        <v>0</v>
      </c>
      <c r="J29" s="179">
        <v>761.91</v>
      </c>
      <c r="K29" s="180">
        <f t="shared" si="2"/>
        <v>8381.01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224</v>
      </c>
      <c r="T29" s="181" t="s">
        <v>225</v>
      </c>
      <c r="U29" s="156">
        <v>0</v>
      </c>
      <c r="V29" s="156">
        <f t="shared" si="6"/>
        <v>0</v>
      </c>
      <c r="W29" s="156"/>
      <c r="X29" s="156" t="s">
        <v>591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1128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4" outlineLevel="1">
      <c r="A30" s="175">
        <v>22</v>
      </c>
      <c r="B30" s="176" t="s">
        <v>1540</v>
      </c>
      <c r="C30" s="184" t="s">
        <v>1604</v>
      </c>
      <c r="D30" s="177" t="s">
        <v>391</v>
      </c>
      <c r="E30" s="178">
        <v>90</v>
      </c>
      <c r="F30" s="179"/>
      <c r="G30" s="180">
        <f t="shared" si="0"/>
        <v>0</v>
      </c>
      <c r="H30" s="179">
        <v>366.98</v>
      </c>
      <c r="I30" s="180">
        <f t="shared" si="1"/>
        <v>33028.199999999997</v>
      </c>
      <c r="J30" s="179">
        <v>0</v>
      </c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224</v>
      </c>
      <c r="T30" s="181" t="s">
        <v>225</v>
      </c>
      <c r="U30" s="156">
        <v>0</v>
      </c>
      <c r="V30" s="156">
        <f t="shared" si="6"/>
        <v>0</v>
      </c>
      <c r="W30" s="156"/>
      <c r="X30" s="156" t="s">
        <v>591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592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23</v>
      </c>
      <c r="B31" s="176" t="s">
        <v>1540</v>
      </c>
      <c r="C31" s="184" t="s">
        <v>1605</v>
      </c>
      <c r="D31" s="177" t="s">
        <v>391</v>
      </c>
      <c r="E31" s="178">
        <v>13</v>
      </c>
      <c r="F31" s="179"/>
      <c r="G31" s="180">
        <f t="shared" si="0"/>
        <v>0</v>
      </c>
      <c r="H31" s="179">
        <v>0</v>
      </c>
      <c r="I31" s="180">
        <f t="shared" si="1"/>
        <v>0</v>
      </c>
      <c r="J31" s="179">
        <v>69.67</v>
      </c>
      <c r="K31" s="180">
        <f t="shared" si="2"/>
        <v>905.71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224</v>
      </c>
      <c r="T31" s="181" t="s">
        <v>225</v>
      </c>
      <c r="U31" s="156">
        <v>0</v>
      </c>
      <c r="V31" s="156">
        <f t="shared" si="6"/>
        <v>0</v>
      </c>
      <c r="W31" s="156"/>
      <c r="X31" s="156" t="s">
        <v>591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1128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24</v>
      </c>
      <c r="B32" s="176" t="s">
        <v>1540</v>
      </c>
      <c r="C32" s="184" t="s">
        <v>1606</v>
      </c>
      <c r="D32" s="177" t="s">
        <v>391</v>
      </c>
      <c r="E32" s="178">
        <v>4</v>
      </c>
      <c r="F32" s="179"/>
      <c r="G32" s="180">
        <f t="shared" si="0"/>
        <v>0</v>
      </c>
      <c r="H32" s="179">
        <v>0</v>
      </c>
      <c r="I32" s="180">
        <f t="shared" si="1"/>
        <v>0</v>
      </c>
      <c r="J32" s="179">
        <v>868.36</v>
      </c>
      <c r="K32" s="180">
        <f t="shared" si="2"/>
        <v>3473.44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6"/>
        <v>0</v>
      </c>
      <c r="W32" s="156"/>
      <c r="X32" s="156" t="s">
        <v>591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1128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75">
        <v>25</v>
      </c>
      <c r="B33" s="176" t="s">
        <v>1607</v>
      </c>
      <c r="C33" s="184" t="s">
        <v>1608</v>
      </c>
      <c r="D33" s="177" t="s">
        <v>391</v>
      </c>
      <c r="E33" s="178">
        <v>30</v>
      </c>
      <c r="F33" s="179"/>
      <c r="G33" s="180">
        <f t="shared" si="0"/>
        <v>0</v>
      </c>
      <c r="H33" s="179">
        <v>131.21</v>
      </c>
      <c r="I33" s="180">
        <f t="shared" si="1"/>
        <v>3936.3</v>
      </c>
      <c r="J33" s="179">
        <v>0</v>
      </c>
      <c r="K33" s="180">
        <f t="shared" si="2"/>
        <v>0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6"/>
        <v>0</v>
      </c>
      <c r="W33" s="156"/>
      <c r="X33" s="156" t="s">
        <v>361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362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4" outlineLevel="1">
      <c r="A34" s="175">
        <v>26</v>
      </c>
      <c r="B34" s="176" t="s">
        <v>1609</v>
      </c>
      <c r="C34" s="184" t="s">
        <v>1610</v>
      </c>
      <c r="D34" s="177" t="s">
        <v>391</v>
      </c>
      <c r="E34" s="178">
        <v>2</v>
      </c>
      <c r="F34" s="179"/>
      <c r="G34" s="180">
        <f t="shared" si="0"/>
        <v>0</v>
      </c>
      <c r="H34" s="179">
        <v>0</v>
      </c>
      <c r="I34" s="180">
        <f t="shared" si="1"/>
        <v>0</v>
      </c>
      <c r="J34" s="179">
        <v>274.88</v>
      </c>
      <c r="K34" s="180">
        <f t="shared" si="2"/>
        <v>549.76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6"/>
        <v>0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227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14">
      <c r="A35" s="158" t="s">
        <v>219</v>
      </c>
      <c r="B35" s="159" t="s">
        <v>184</v>
      </c>
      <c r="C35" s="183" t="s">
        <v>185</v>
      </c>
      <c r="D35" s="160"/>
      <c r="E35" s="161"/>
      <c r="F35" s="162"/>
      <c r="G35" s="162">
        <f>SUMIF(AG36:AG37,"&lt;&gt;NOR",G36:G37)</f>
        <v>0</v>
      </c>
      <c r="H35" s="162"/>
      <c r="I35" s="162">
        <f>SUM(I36:I37)</f>
        <v>0</v>
      </c>
      <c r="J35" s="162"/>
      <c r="K35" s="162">
        <f>SUM(K36:K37)</f>
        <v>25557.25</v>
      </c>
      <c r="L35" s="162"/>
      <c r="M35" s="162">
        <f>SUM(M36:M37)</f>
        <v>0</v>
      </c>
      <c r="N35" s="162"/>
      <c r="O35" s="162">
        <f>SUM(O36:O37)</f>
        <v>0</v>
      </c>
      <c r="P35" s="162"/>
      <c r="Q35" s="162">
        <f>SUM(Q36:Q37)</f>
        <v>0</v>
      </c>
      <c r="R35" s="162"/>
      <c r="S35" s="162"/>
      <c r="T35" s="163"/>
      <c r="U35" s="157"/>
      <c r="V35" s="157">
        <f>SUM(V36:V37)</f>
        <v>0</v>
      </c>
      <c r="W35" s="157"/>
      <c r="X35" s="157"/>
      <c r="AG35" t="s">
        <v>220</v>
      </c>
    </row>
    <row r="36" spans="1:60" outlineLevel="1">
      <c r="A36" s="175">
        <v>27</v>
      </c>
      <c r="B36" s="176" t="s">
        <v>1581</v>
      </c>
      <c r="C36" s="184" t="s">
        <v>1611</v>
      </c>
      <c r="D36" s="177" t="s">
        <v>309</v>
      </c>
      <c r="E36" s="178">
        <v>228</v>
      </c>
      <c r="F36" s="179"/>
      <c r="G36" s="180">
        <f>ROUND(E36*F36,2)</f>
        <v>0</v>
      </c>
      <c r="H36" s="179">
        <v>0</v>
      </c>
      <c r="I36" s="180">
        <f>ROUND(E36*H36,2)</f>
        <v>0</v>
      </c>
      <c r="J36" s="179">
        <v>83</v>
      </c>
      <c r="K36" s="180">
        <f>ROUND(E36*J36,2)</f>
        <v>18924</v>
      </c>
      <c r="L36" s="180">
        <v>21</v>
      </c>
      <c r="M36" s="180">
        <f>G36*(1+L36/100)</f>
        <v>0</v>
      </c>
      <c r="N36" s="180">
        <v>0</v>
      </c>
      <c r="O36" s="180">
        <f>ROUND(E36*N36,2)</f>
        <v>0</v>
      </c>
      <c r="P36" s="180">
        <v>0</v>
      </c>
      <c r="Q36" s="180">
        <f>ROUND(E36*P36,2)</f>
        <v>0</v>
      </c>
      <c r="R36" s="180"/>
      <c r="S36" s="180" t="s">
        <v>224</v>
      </c>
      <c r="T36" s="181" t="s">
        <v>225</v>
      </c>
      <c r="U36" s="156">
        <v>0</v>
      </c>
      <c r="V36" s="156">
        <f>ROUND(E36*U36,2)</f>
        <v>0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227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28</v>
      </c>
      <c r="B37" s="176" t="s">
        <v>1612</v>
      </c>
      <c r="C37" s="184" t="s">
        <v>1613</v>
      </c>
      <c r="D37" s="177" t="s">
        <v>391</v>
      </c>
      <c r="E37" s="178">
        <v>13</v>
      </c>
      <c r="F37" s="179"/>
      <c r="G37" s="180">
        <f>ROUND(E37*F37,2)</f>
        <v>0</v>
      </c>
      <c r="H37" s="179">
        <v>0</v>
      </c>
      <c r="I37" s="180">
        <f>ROUND(E37*H37,2)</f>
        <v>0</v>
      </c>
      <c r="J37" s="179">
        <v>510.25</v>
      </c>
      <c r="K37" s="180">
        <f>ROUND(E37*J37,2)</f>
        <v>6633.25</v>
      </c>
      <c r="L37" s="180">
        <v>21</v>
      </c>
      <c r="M37" s="180">
        <f>G37*(1+L37/100)</f>
        <v>0</v>
      </c>
      <c r="N37" s="180">
        <v>0</v>
      </c>
      <c r="O37" s="180">
        <f>ROUND(E37*N37,2)</f>
        <v>0</v>
      </c>
      <c r="P37" s="180">
        <v>0</v>
      </c>
      <c r="Q37" s="180">
        <f>ROUND(E37*P37,2)</f>
        <v>0</v>
      </c>
      <c r="R37" s="180"/>
      <c r="S37" s="180" t="s">
        <v>224</v>
      </c>
      <c r="T37" s="181" t="s">
        <v>225</v>
      </c>
      <c r="U37" s="156">
        <v>0</v>
      </c>
      <c r="V37" s="156">
        <f>ROUND(E37*U37,2)</f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227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14">
      <c r="A38" s="158" t="s">
        <v>219</v>
      </c>
      <c r="B38" s="159" t="s">
        <v>180</v>
      </c>
      <c r="C38" s="183" t="s">
        <v>69</v>
      </c>
      <c r="D38" s="160"/>
      <c r="E38" s="161"/>
      <c r="F38" s="162"/>
      <c r="G38" s="162">
        <f>SUMIF(AG39:AG42,"&lt;&gt;NOR",G39:G42)</f>
        <v>0</v>
      </c>
      <c r="H38" s="162"/>
      <c r="I38" s="162">
        <f>SUM(I39:I42)</f>
        <v>19320</v>
      </c>
      <c r="J38" s="162"/>
      <c r="K38" s="162">
        <f>SUM(K39:K42)</f>
        <v>0</v>
      </c>
      <c r="L38" s="162"/>
      <c r="M38" s="162">
        <f>SUM(M39:M42)</f>
        <v>0</v>
      </c>
      <c r="N38" s="162"/>
      <c r="O38" s="162">
        <f>SUM(O39:O42)</f>
        <v>0</v>
      </c>
      <c r="P38" s="162"/>
      <c r="Q38" s="162">
        <f>SUM(Q39:Q42)</f>
        <v>0</v>
      </c>
      <c r="R38" s="162"/>
      <c r="S38" s="162"/>
      <c r="T38" s="163"/>
      <c r="U38" s="157"/>
      <c r="V38" s="157">
        <f>SUM(V39:V42)</f>
        <v>0</v>
      </c>
      <c r="W38" s="157"/>
      <c r="X38" s="157"/>
      <c r="AG38" t="s">
        <v>220</v>
      </c>
    </row>
    <row r="39" spans="1:60" outlineLevel="1">
      <c r="A39" s="175">
        <v>29</v>
      </c>
      <c r="B39" s="176" t="s">
        <v>1614</v>
      </c>
      <c r="C39" s="184" t="s">
        <v>1615</v>
      </c>
      <c r="D39" s="177" t="s">
        <v>572</v>
      </c>
      <c r="E39" s="178">
        <v>15</v>
      </c>
      <c r="F39" s="179"/>
      <c r="G39" s="180">
        <f>ROUND(E39*F39,2)</f>
        <v>0</v>
      </c>
      <c r="H39" s="179">
        <v>320</v>
      </c>
      <c r="I39" s="180">
        <f>ROUND(E39*H39,2)</f>
        <v>4800</v>
      </c>
      <c r="J39" s="179">
        <v>0</v>
      </c>
      <c r="K39" s="180">
        <f>ROUND(E39*J39,2)</f>
        <v>0</v>
      </c>
      <c r="L39" s="180">
        <v>21</v>
      </c>
      <c r="M39" s="180">
        <f>G39*(1+L39/100)</f>
        <v>0</v>
      </c>
      <c r="N39" s="180">
        <v>0</v>
      </c>
      <c r="O39" s="180">
        <f>ROUND(E39*N39,2)</f>
        <v>0</v>
      </c>
      <c r="P39" s="180">
        <v>0</v>
      </c>
      <c r="Q39" s="180">
        <f>ROUND(E39*P39,2)</f>
        <v>0</v>
      </c>
      <c r="R39" s="180"/>
      <c r="S39" s="180" t="s">
        <v>224</v>
      </c>
      <c r="T39" s="181" t="s">
        <v>225</v>
      </c>
      <c r="U39" s="156">
        <v>0</v>
      </c>
      <c r="V39" s="156">
        <f>ROUND(E39*U39,2)</f>
        <v>0</v>
      </c>
      <c r="W39" s="156"/>
      <c r="X39" s="156" t="s">
        <v>361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362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30</v>
      </c>
      <c r="B40" s="176" t="s">
        <v>1614</v>
      </c>
      <c r="C40" s="184" t="s">
        <v>1616</v>
      </c>
      <c r="D40" s="177" t="s">
        <v>572</v>
      </c>
      <c r="E40" s="178">
        <v>25</v>
      </c>
      <c r="F40" s="179"/>
      <c r="G40" s="180">
        <f>ROUND(E40*F40,2)</f>
        <v>0</v>
      </c>
      <c r="H40" s="179">
        <v>360</v>
      </c>
      <c r="I40" s="180">
        <f>ROUND(E40*H40,2)</f>
        <v>9000</v>
      </c>
      <c r="J40" s="179">
        <v>0</v>
      </c>
      <c r="K40" s="180">
        <f>ROUND(E40*J40,2)</f>
        <v>0</v>
      </c>
      <c r="L40" s="180">
        <v>21</v>
      </c>
      <c r="M40" s="180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0"/>
      <c r="S40" s="180" t="s">
        <v>224</v>
      </c>
      <c r="T40" s="181" t="s">
        <v>225</v>
      </c>
      <c r="U40" s="156">
        <v>0</v>
      </c>
      <c r="V40" s="156">
        <f>ROUND(E40*U40,2)</f>
        <v>0</v>
      </c>
      <c r="W40" s="156"/>
      <c r="X40" s="156" t="s">
        <v>591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592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75">
        <v>31</v>
      </c>
      <c r="B41" s="176" t="s">
        <v>1614</v>
      </c>
      <c r="C41" s="184" t="s">
        <v>1578</v>
      </c>
      <c r="D41" s="177" t="s">
        <v>572</v>
      </c>
      <c r="E41" s="178">
        <v>2</v>
      </c>
      <c r="F41" s="179"/>
      <c r="G41" s="180">
        <f>ROUND(E41*F41,2)</f>
        <v>0</v>
      </c>
      <c r="H41" s="179">
        <v>360</v>
      </c>
      <c r="I41" s="180">
        <f>ROUND(E41*H41,2)</f>
        <v>720</v>
      </c>
      <c r="J41" s="179">
        <v>0</v>
      </c>
      <c r="K41" s="180">
        <f>ROUND(E41*J41,2)</f>
        <v>0</v>
      </c>
      <c r="L41" s="180">
        <v>21</v>
      </c>
      <c r="M41" s="180">
        <f>G41*(1+L41/100)</f>
        <v>0</v>
      </c>
      <c r="N41" s="180">
        <v>0</v>
      </c>
      <c r="O41" s="180">
        <f>ROUND(E41*N41,2)</f>
        <v>0</v>
      </c>
      <c r="P41" s="180">
        <v>0</v>
      </c>
      <c r="Q41" s="180">
        <f>ROUND(E41*P41,2)</f>
        <v>0</v>
      </c>
      <c r="R41" s="180"/>
      <c r="S41" s="180" t="s">
        <v>224</v>
      </c>
      <c r="T41" s="181" t="s">
        <v>225</v>
      </c>
      <c r="U41" s="156">
        <v>0</v>
      </c>
      <c r="V41" s="156">
        <f>ROUND(E41*U41,2)</f>
        <v>0</v>
      </c>
      <c r="W41" s="156"/>
      <c r="X41" s="156" t="s">
        <v>591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592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68">
        <v>32</v>
      </c>
      <c r="B42" s="169" t="s">
        <v>1614</v>
      </c>
      <c r="C42" s="185" t="s">
        <v>1617</v>
      </c>
      <c r="D42" s="170" t="s">
        <v>572</v>
      </c>
      <c r="E42" s="171">
        <v>12</v>
      </c>
      <c r="F42" s="172"/>
      <c r="G42" s="173">
        <f>ROUND(E42*F42,2)</f>
        <v>0</v>
      </c>
      <c r="H42" s="172">
        <v>400</v>
      </c>
      <c r="I42" s="173">
        <f>ROUND(E42*H42,2)</f>
        <v>4800</v>
      </c>
      <c r="J42" s="172">
        <v>0</v>
      </c>
      <c r="K42" s="173">
        <f>ROUND(E42*J42,2)</f>
        <v>0</v>
      </c>
      <c r="L42" s="173">
        <v>21</v>
      </c>
      <c r="M42" s="173">
        <f>G42*(1+L42/100)</f>
        <v>0</v>
      </c>
      <c r="N42" s="173">
        <v>0</v>
      </c>
      <c r="O42" s="173">
        <f>ROUND(E42*N42,2)</f>
        <v>0</v>
      </c>
      <c r="P42" s="173">
        <v>0</v>
      </c>
      <c r="Q42" s="173">
        <f>ROUND(E42*P42,2)</f>
        <v>0</v>
      </c>
      <c r="R42" s="173"/>
      <c r="S42" s="173" t="s">
        <v>224</v>
      </c>
      <c r="T42" s="174" t="s">
        <v>225</v>
      </c>
      <c r="U42" s="156">
        <v>0</v>
      </c>
      <c r="V42" s="156">
        <f>ROUND(E42*U42,2)</f>
        <v>0</v>
      </c>
      <c r="W42" s="156"/>
      <c r="X42" s="156" t="s">
        <v>591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592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>
      <c r="A43" s="3"/>
      <c r="B43" s="4"/>
      <c r="C43" s="18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v>15</v>
      </c>
      <c r="AF43">
        <v>21</v>
      </c>
      <c r="AG43" t="s">
        <v>206</v>
      </c>
    </row>
    <row r="44" spans="1:60">
      <c r="A44" s="150"/>
      <c r="B44" s="151" t="s">
        <v>29</v>
      </c>
      <c r="C44" s="187"/>
      <c r="D44" s="152"/>
      <c r="E44" s="153"/>
      <c r="F44" s="153"/>
      <c r="G44" s="182">
        <f>G8+G35+G38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f>SUMIF(L7:L42,AE43,G7:G42)</f>
        <v>0</v>
      </c>
      <c r="AF44">
        <f>SUMIF(L7:L42,AF43,G7:G42)</f>
        <v>0</v>
      </c>
      <c r="AG44" t="s">
        <v>244</v>
      </c>
    </row>
    <row r="45" spans="1:60">
      <c r="C45" s="188"/>
      <c r="D45" s="10"/>
      <c r="AG45" t="s">
        <v>245</v>
      </c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L7s4BrAKKxSS4TWRhu1VgiTVKY+j0qo6HNRABCZfqvt4Ws5K3hxo6e2OqqhGJN0z76Z+HxDlwC8EoTBQOVsYbQ==" saltValue="kugzQTXHdyVsANWpHoBoW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BAA2-66F5-406A-8AD2-C0EC002AFF95}">
  <sheetPr>
    <outlinePr summaryBelow="0"/>
  </sheetPr>
  <dimension ref="A1:BH5000"/>
  <sheetViews>
    <sheetView workbookViewId="0">
      <pane ySplit="7" topLeftCell="A44" activePane="bottomLeft" state="frozen"/>
      <selection pane="bottomLeft" activeCell="F51" sqref="F51:F57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72</v>
      </c>
      <c r="C3" s="261" t="s">
        <v>73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73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SUMIF(AG9:AG17,"&lt;&gt;NOR",G9:G17)</f>
        <v>0</v>
      </c>
      <c r="H8" s="162"/>
      <c r="I8" s="162">
        <f>SUM(I9:I17)</f>
        <v>1243.92</v>
      </c>
      <c r="J8" s="162"/>
      <c r="K8" s="162">
        <f>SUM(K9:K17)</f>
        <v>15322.75</v>
      </c>
      <c r="L8" s="162"/>
      <c r="M8" s="162">
        <f>SUM(M9:M17)</f>
        <v>0</v>
      </c>
      <c r="N8" s="162"/>
      <c r="O8" s="162">
        <f>SUM(O9:O17)</f>
        <v>4.08</v>
      </c>
      <c r="P8" s="162"/>
      <c r="Q8" s="162">
        <f>SUM(Q9:Q17)</f>
        <v>0</v>
      </c>
      <c r="R8" s="162"/>
      <c r="S8" s="162"/>
      <c r="T8" s="163"/>
      <c r="U8" s="157"/>
      <c r="V8" s="157">
        <f>SUM(V9:V17)</f>
        <v>27.240000000000002</v>
      </c>
      <c r="W8" s="157"/>
      <c r="X8" s="157"/>
      <c r="AG8" t="s">
        <v>220</v>
      </c>
    </row>
    <row r="9" spans="1:60" outlineLevel="1">
      <c r="A9" s="175">
        <v>1</v>
      </c>
      <c r="B9" s="176" t="s">
        <v>1618</v>
      </c>
      <c r="C9" s="184" t="s">
        <v>1619</v>
      </c>
      <c r="D9" s="177" t="s">
        <v>264</v>
      </c>
      <c r="E9" s="178">
        <v>20.5</v>
      </c>
      <c r="F9" s="179"/>
      <c r="G9" s="180">
        <f t="shared" ref="G9:G15" si="0">ROUND(E9*F9,2)</f>
        <v>0</v>
      </c>
      <c r="H9" s="179">
        <v>0</v>
      </c>
      <c r="I9" s="180">
        <f t="shared" ref="I9:I15" si="1">ROUND(E9*H9,2)</f>
        <v>0</v>
      </c>
      <c r="J9" s="179">
        <v>54.6</v>
      </c>
      <c r="K9" s="180">
        <f t="shared" ref="K9:K15" si="2">ROUND(E9*J9,2)</f>
        <v>1119.3</v>
      </c>
      <c r="L9" s="180">
        <v>21</v>
      </c>
      <c r="M9" s="180">
        <f t="shared" ref="M9:M15" si="3">G9*(1+L9/100)</f>
        <v>0</v>
      </c>
      <c r="N9" s="180">
        <v>0</v>
      </c>
      <c r="O9" s="180">
        <f t="shared" ref="O9:O15" si="4">ROUND(E9*N9,2)</f>
        <v>0</v>
      </c>
      <c r="P9" s="180">
        <v>0</v>
      </c>
      <c r="Q9" s="180">
        <f t="shared" ref="Q9:Q15" si="5">ROUND(E9*P9,2)</f>
        <v>0</v>
      </c>
      <c r="R9" s="180"/>
      <c r="S9" s="180" t="s">
        <v>224</v>
      </c>
      <c r="T9" s="181" t="s">
        <v>225</v>
      </c>
      <c r="U9" s="156">
        <v>0.107</v>
      </c>
      <c r="V9" s="156">
        <f t="shared" ref="V9:V15" si="6">ROUND(E9*U9,2)</f>
        <v>2.19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1620</v>
      </c>
      <c r="C10" s="184" t="s">
        <v>1621</v>
      </c>
      <c r="D10" s="177" t="s">
        <v>264</v>
      </c>
      <c r="E10" s="178">
        <v>20.5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242.5</v>
      </c>
      <c r="K10" s="180">
        <f t="shared" si="2"/>
        <v>4971.25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0.2</v>
      </c>
      <c r="V10" s="156">
        <f t="shared" si="6"/>
        <v>4.0999999999999996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1622</v>
      </c>
      <c r="C11" s="184" t="s">
        <v>1623</v>
      </c>
      <c r="D11" s="177" t="s">
        <v>264</v>
      </c>
      <c r="E11" s="178">
        <v>20.5</v>
      </c>
      <c r="F11" s="179"/>
      <c r="G11" s="180">
        <f t="shared" si="0"/>
        <v>0</v>
      </c>
      <c r="H11" s="179">
        <v>0</v>
      </c>
      <c r="I11" s="180">
        <f t="shared" si="1"/>
        <v>0</v>
      </c>
      <c r="J11" s="179">
        <v>117</v>
      </c>
      <c r="K11" s="180">
        <f t="shared" si="2"/>
        <v>2398.5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0.34499999999999997</v>
      </c>
      <c r="V11" s="156">
        <f t="shared" si="6"/>
        <v>7.07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1624</v>
      </c>
      <c r="C12" s="184" t="s">
        <v>1625</v>
      </c>
      <c r="D12" s="177" t="s">
        <v>264</v>
      </c>
      <c r="E12" s="178">
        <v>11.61</v>
      </c>
      <c r="F12" s="179"/>
      <c r="G12" s="180">
        <f t="shared" si="0"/>
        <v>0</v>
      </c>
      <c r="H12" s="179">
        <v>0</v>
      </c>
      <c r="I12" s="180">
        <f t="shared" si="1"/>
        <v>0</v>
      </c>
      <c r="J12" s="179">
        <v>72.2</v>
      </c>
      <c r="K12" s="180">
        <f t="shared" si="2"/>
        <v>838.24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5.1999999999999998E-3</v>
      </c>
      <c r="V12" s="156">
        <f t="shared" si="6"/>
        <v>0.06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4" outlineLevel="1">
      <c r="A13" s="175">
        <v>5</v>
      </c>
      <c r="B13" s="176" t="s">
        <v>350</v>
      </c>
      <c r="C13" s="184" t="s">
        <v>1626</v>
      </c>
      <c r="D13" s="177" t="s">
        <v>264</v>
      </c>
      <c r="E13" s="178">
        <v>11.61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267.5</v>
      </c>
      <c r="K13" s="180">
        <f t="shared" si="2"/>
        <v>3105.68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0.65200000000000002</v>
      </c>
      <c r="V13" s="156">
        <f t="shared" si="6"/>
        <v>7.57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352</v>
      </c>
      <c r="C14" s="184" t="s">
        <v>353</v>
      </c>
      <c r="D14" s="177" t="s">
        <v>264</v>
      </c>
      <c r="E14" s="178">
        <v>11.61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15.8</v>
      </c>
      <c r="K14" s="180">
        <f t="shared" si="2"/>
        <v>183.44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8.9999999999999993E-3</v>
      </c>
      <c r="V14" s="156">
        <f t="shared" si="6"/>
        <v>0.1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8">
        <v>7</v>
      </c>
      <c r="B15" s="169" t="s">
        <v>1627</v>
      </c>
      <c r="C15" s="185" t="s">
        <v>1628</v>
      </c>
      <c r="D15" s="170" t="s">
        <v>264</v>
      </c>
      <c r="E15" s="171">
        <v>11.56</v>
      </c>
      <c r="F15" s="172"/>
      <c r="G15" s="173">
        <f t="shared" si="0"/>
        <v>0</v>
      </c>
      <c r="H15" s="172">
        <v>0</v>
      </c>
      <c r="I15" s="173">
        <f t="shared" si="1"/>
        <v>0</v>
      </c>
      <c r="J15" s="172">
        <v>115.4</v>
      </c>
      <c r="K15" s="173">
        <f t="shared" si="2"/>
        <v>1334.02</v>
      </c>
      <c r="L15" s="173">
        <v>21</v>
      </c>
      <c r="M15" s="173">
        <f t="shared" si="3"/>
        <v>0</v>
      </c>
      <c r="N15" s="173">
        <v>0</v>
      </c>
      <c r="O15" s="173">
        <f t="shared" si="4"/>
        <v>0</v>
      </c>
      <c r="P15" s="173">
        <v>0</v>
      </c>
      <c r="Q15" s="173">
        <f t="shared" si="5"/>
        <v>0</v>
      </c>
      <c r="R15" s="173"/>
      <c r="S15" s="173" t="s">
        <v>224</v>
      </c>
      <c r="T15" s="174" t="s">
        <v>225</v>
      </c>
      <c r="U15" s="156">
        <v>0.20200000000000001</v>
      </c>
      <c r="V15" s="156">
        <f t="shared" si="6"/>
        <v>2.34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69" t="s">
        <v>1629</v>
      </c>
      <c r="D16" s="270"/>
      <c r="E16" s="270"/>
      <c r="F16" s="270"/>
      <c r="G16" s="270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292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1630</v>
      </c>
      <c r="C17" s="184" t="s">
        <v>1631</v>
      </c>
      <c r="D17" s="177" t="s">
        <v>264</v>
      </c>
      <c r="E17" s="178">
        <v>2.4</v>
      </c>
      <c r="F17" s="179"/>
      <c r="G17" s="180">
        <f>ROUND(E17*F17,2)</f>
        <v>0</v>
      </c>
      <c r="H17" s="179">
        <v>518.29999999999995</v>
      </c>
      <c r="I17" s="180">
        <f>ROUND(E17*H17,2)</f>
        <v>1243.92</v>
      </c>
      <c r="J17" s="179">
        <v>571.79999999999995</v>
      </c>
      <c r="K17" s="180">
        <f>ROUND(E17*J17,2)</f>
        <v>1372.32</v>
      </c>
      <c r="L17" s="180">
        <v>21</v>
      </c>
      <c r="M17" s="180">
        <f>G17*(1+L17/100)</f>
        <v>0</v>
      </c>
      <c r="N17" s="180">
        <v>1.7</v>
      </c>
      <c r="O17" s="180">
        <f>ROUND(E17*N17,2)</f>
        <v>4.08</v>
      </c>
      <c r="P17" s="180">
        <v>0</v>
      </c>
      <c r="Q17" s="180">
        <f>ROUND(E17*P17,2)</f>
        <v>0</v>
      </c>
      <c r="R17" s="180"/>
      <c r="S17" s="180" t="s">
        <v>224</v>
      </c>
      <c r="T17" s="181" t="s">
        <v>225</v>
      </c>
      <c r="U17" s="156">
        <v>1.587</v>
      </c>
      <c r="V17" s="156">
        <f>ROUND(E17*U17,2)</f>
        <v>3.81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14">
      <c r="A18" s="158" t="s">
        <v>219</v>
      </c>
      <c r="B18" s="159" t="s">
        <v>99</v>
      </c>
      <c r="C18" s="183" t="s">
        <v>101</v>
      </c>
      <c r="D18" s="160"/>
      <c r="E18" s="161"/>
      <c r="F18" s="162"/>
      <c r="G18" s="162">
        <f>SUMIF(AG19:AG19,"&lt;&gt;NOR",G19:G19)</f>
        <v>0</v>
      </c>
      <c r="H18" s="162"/>
      <c r="I18" s="162">
        <f>SUM(I19:I19)</f>
        <v>552.12</v>
      </c>
      <c r="J18" s="162"/>
      <c r="K18" s="162">
        <f>SUM(K19:K19)</f>
        <v>541.33000000000004</v>
      </c>
      <c r="L18" s="162"/>
      <c r="M18" s="162">
        <f>SUM(M19:M19)</f>
        <v>0</v>
      </c>
      <c r="N18" s="162"/>
      <c r="O18" s="162">
        <f>SUM(O19:O19)</f>
        <v>1.72</v>
      </c>
      <c r="P18" s="162"/>
      <c r="Q18" s="162">
        <f>SUM(Q19:Q19)</f>
        <v>0</v>
      </c>
      <c r="R18" s="162"/>
      <c r="S18" s="162"/>
      <c r="T18" s="163"/>
      <c r="U18" s="157"/>
      <c r="V18" s="157">
        <f>SUM(V19:V19)</f>
        <v>1.54</v>
      </c>
      <c r="W18" s="157"/>
      <c r="X18" s="157"/>
      <c r="AG18" t="s">
        <v>220</v>
      </c>
    </row>
    <row r="19" spans="1:60" outlineLevel="1">
      <c r="A19" s="175">
        <v>9</v>
      </c>
      <c r="B19" s="176" t="s">
        <v>1632</v>
      </c>
      <c r="C19" s="184" t="s">
        <v>1633</v>
      </c>
      <c r="D19" s="177" t="s">
        <v>264</v>
      </c>
      <c r="E19" s="178">
        <v>0.91</v>
      </c>
      <c r="F19" s="179"/>
      <c r="G19" s="180">
        <f>ROUND(E19*F19,2)</f>
        <v>0</v>
      </c>
      <c r="H19" s="179">
        <v>606.73</v>
      </c>
      <c r="I19" s="180">
        <f>ROUND(E19*H19,2)</f>
        <v>552.12</v>
      </c>
      <c r="J19" s="179">
        <v>594.87</v>
      </c>
      <c r="K19" s="180">
        <f>ROUND(E19*J19,2)</f>
        <v>541.33000000000004</v>
      </c>
      <c r="L19" s="180">
        <v>21</v>
      </c>
      <c r="M19" s="180">
        <f>G19*(1+L19/100)</f>
        <v>0</v>
      </c>
      <c r="N19" s="180">
        <v>1.8907700000000001</v>
      </c>
      <c r="O19" s="180">
        <f>ROUND(E19*N19,2)</f>
        <v>1.72</v>
      </c>
      <c r="P19" s="180">
        <v>0</v>
      </c>
      <c r="Q19" s="180">
        <f>ROUND(E19*P19,2)</f>
        <v>0</v>
      </c>
      <c r="R19" s="180"/>
      <c r="S19" s="180" t="s">
        <v>224</v>
      </c>
      <c r="T19" s="181" t="s">
        <v>225</v>
      </c>
      <c r="U19" s="156">
        <v>1.6950000000000001</v>
      </c>
      <c r="V19" s="156">
        <f>ROUND(E19*U19,2)</f>
        <v>1.54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14">
      <c r="A20" s="158" t="s">
        <v>219</v>
      </c>
      <c r="B20" s="159" t="s">
        <v>112</v>
      </c>
      <c r="C20" s="183" t="s">
        <v>113</v>
      </c>
      <c r="D20" s="160"/>
      <c r="E20" s="161"/>
      <c r="F20" s="162"/>
      <c r="G20" s="162">
        <f>SUMIF(AG21:AG37,"&lt;&gt;NOR",G21:G37)</f>
        <v>0</v>
      </c>
      <c r="H20" s="162"/>
      <c r="I20" s="162">
        <f>SUM(I21:I37)</f>
        <v>12894.75</v>
      </c>
      <c r="J20" s="162"/>
      <c r="K20" s="162">
        <f>SUM(K21:K37)</f>
        <v>64351.59</v>
      </c>
      <c r="L20" s="162"/>
      <c r="M20" s="162">
        <f>SUM(M21:M37)</f>
        <v>0</v>
      </c>
      <c r="N20" s="162"/>
      <c r="O20" s="162">
        <f>SUM(O21:O37)</f>
        <v>0.30000000000000004</v>
      </c>
      <c r="P20" s="162"/>
      <c r="Q20" s="162">
        <f>SUM(Q21:Q37)</f>
        <v>0</v>
      </c>
      <c r="R20" s="162"/>
      <c r="S20" s="162"/>
      <c r="T20" s="163"/>
      <c r="U20" s="157"/>
      <c r="V20" s="157">
        <f>SUM(V21:V37)</f>
        <v>9.1799999999999979</v>
      </c>
      <c r="W20" s="157"/>
      <c r="X20" s="157"/>
      <c r="AG20" t="s">
        <v>220</v>
      </c>
    </row>
    <row r="21" spans="1:60" outlineLevel="1">
      <c r="A21" s="175">
        <v>10</v>
      </c>
      <c r="B21" s="176" t="s">
        <v>1634</v>
      </c>
      <c r="C21" s="184" t="s">
        <v>1635</v>
      </c>
      <c r="D21" s="177" t="s">
        <v>309</v>
      </c>
      <c r="E21" s="178">
        <v>8</v>
      </c>
      <c r="F21" s="179"/>
      <c r="G21" s="180">
        <f t="shared" ref="G21:G37" si="7">ROUND(E21*F21,2)</f>
        <v>0</v>
      </c>
      <c r="H21" s="179">
        <v>0</v>
      </c>
      <c r="I21" s="180">
        <f t="shared" ref="I21:I37" si="8">ROUND(E21*H21,2)</f>
        <v>0</v>
      </c>
      <c r="J21" s="179">
        <v>58.4</v>
      </c>
      <c r="K21" s="180">
        <f t="shared" ref="K21:K37" si="9">ROUND(E21*J21,2)</f>
        <v>467.2</v>
      </c>
      <c r="L21" s="180">
        <v>21</v>
      </c>
      <c r="M21" s="180">
        <f t="shared" ref="M21:M37" si="10">G21*(1+L21/100)</f>
        <v>0</v>
      </c>
      <c r="N21" s="180">
        <v>0</v>
      </c>
      <c r="O21" s="180">
        <f t="shared" ref="O21:O37" si="11">ROUND(E21*N21,2)</f>
        <v>0</v>
      </c>
      <c r="P21" s="180">
        <v>0</v>
      </c>
      <c r="Q21" s="180">
        <f t="shared" ref="Q21:Q37" si="12">ROUND(E21*P21,2)</f>
        <v>0</v>
      </c>
      <c r="R21" s="180"/>
      <c r="S21" s="180" t="s">
        <v>224</v>
      </c>
      <c r="T21" s="181" t="s">
        <v>225</v>
      </c>
      <c r="U21" s="156">
        <v>0.126</v>
      </c>
      <c r="V21" s="156">
        <f t="shared" ref="V21:V37" si="13">ROUND(E21*U21,2)</f>
        <v>1.01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75">
        <v>11</v>
      </c>
      <c r="B22" s="176" t="s">
        <v>1636</v>
      </c>
      <c r="C22" s="184" t="s">
        <v>1637</v>
      </c>
      <c r="D22" s="177" t="s">
        <v>279</v>
      </c>
      <c r="E22" s="178">
        <v>3</v>
      </c>
      <c r="F22" s="179"/>
      <c r="G22" s="180">
        <f t="shared" si="7"/>
        <v>0</v>
      </c>
      <c r="H22" s="179">
        <v>0</v>
      </c>
      <c r="I22" s="180">
        <f t="shared" si="8"/>
        <v>0</v>
      </c>
      <c r="J22" s="179">
        <v>130.5</v>
      </c>
      <c r="K22" s="180">
        <f t="shared" si="9"/>
        <v>391.5</v>
      </c>
      <c r="L22" s="180">
        <v>21</v>
      </c>
      <c r="M22" s="180">
        <f t="shared" si="10"/>
        <v>0</v>
      </c>
      <c r="N22" s="180">
        <v>0</v>
      </c>
      <c r="O22" s="180">
        <f t="shared" si="11"/>
        <v>0</v>
      </c>
      <c r="P22" s="180">
        <v>0</v>
      </c>
      <c r="Q22" s="180">
        <f t="shared" si="12"/>
        <v>0</v>
      </c>
      <c r="R22" s="180"/>
      <c r="S22" s="180" t="s">
        <v>224</v>
      </c>
      <c r="T22" s="181" t="s">
        <v>225</v>
      </c>
      <c r="U22" s="156">
        <v>0.28320000000000001</v>
      </c>
      <c r="V22" s="156">
        <f t="shared" si="13"/>
        <v>0.85</v>
      </c>
      <c r="W22" s="156"/>
      <c r="X22" s="156" t="s">
        <v>226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251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12</v>
      </c>
      <c r="B23" s="176" t="s">
        <v>1638</v>
      </c>
      <c r="C23" s="184" t="s">
        <v>1639</v>
      </c>
      <c r="D23" s="177" t="s">
        <v>309</v>
      </c>
      <c r="E23" s="178">
        <v>7.6</v>
      </c>
      <c r="F23" s="179"/>
      <c r="G23" s="180">
        <f t="shared" si="7"/>
        <v>0</v>
      </c>
      <c r="H23" s="179">
        <v>0</v>
      </c>
      <c r="I23" s="180">
        <f t="shared" si="8"/>
        <v>0</v>
      </c>
      <c r="J23" s="179">
        <v>102</v>
      </c>
      <c r="K23" s="180">
        <f t="shared" si="9"/>
        <v>775.2</v>
      </c>
      <c r="L23" s="180">
        <v>21</v>
      </c>
      <c r="M23" s="180">
        <f t="shared" si="10"/>
        <v>0</v>
      </c>
      <c r="N23" s="180">
        <v>0</v>
      </c>
      <c r="O23" s="180">
        <f t="shared" si="11"/>
        <v>0</v>
      </c>
      <c r="P23" s="180">
        <v>0</v>
      </c>
      <c r="Q23" s="180">
        <f t="shared" si="12"/>
        <v>0</v>
      </c>
      <c r="R23" s="180"/>
      <c r="S23" s="180" t="s">
        <v>224</v>
      </c>
      <c r="T23" s="181" t="s">
        <v>225</v>
      </c>
      <c r="U23" s="156">
        <v>0.192</v>
      </c>
      <c r="V23" s="156">
        <f t="shared" si="13"/>
        <v>1.46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251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4" outlineLevel="1">
      <c r="A24" s="175">
        <v>13</v>
      </c>
      <c r="B24" s="176" t="s">
        <v>1640</v>
      </c>
      <c r="C24" s="184" t="s">
        <v>1641</v>
      </c>
      <c r="D24" s="177" t="s">
        <v>279</v>
      </c>
      <c r="E24" s="178">
        <v>1</v>
      </c>
      <c r="F24" s="179"/>
      <c r="G24" s="180">
        <f t="shared" si="7"/>
        <v>0</v>
      </c>
      <c r="H24" s="179">
        <v>0</v>
      </c>
      <c r="I24" s="180">
        <f t="shared" si="8"/>
        <v>0</v>
      </c>
      <c r="J24" s="179">
        <v>1466.4</v>
      </c>
      <c r="K24" s="180">
        <f t="shared" si="9"/>
        <v>1466.4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224</v>
      </c>
      <c r="T24" s="181" t="s">
        <v>225</v>
      </c>
      <c r="U24" s="156">
        <v>3.4740000000000002</v>
      </c>
      <c r="V24" s="156">
        <f t="shared" si="13"/>
        <v>3.47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251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14</v>
      </c>
      <c r="B25" s="176" t="s">
        <v>1642</v>
      </c>
      <c r="C25" s="184" t="s">
        <v>1643</v>
      </c>
      <c r="D25" s="177" t="s">
        <v>279</v>
      </c>
      <c r="E25" s="178">
        <v>2</v>
      </c>
      <c r="F25" s="179"/>
      <c r="G25" s="180">
        <f t="shared" si="7"/>
        <v>0</v>
      </c>
      <c r="H25" s="179">
        <v>156.30000000000001</v>
      </c>
      <c r="I25" s="180">
        <f t="shared" si="8"/>
        <v>312.60000000000002</v>
      </c>
      <c r="J25" s="179">
        <v>339.7</v>
      </c>
      <c r="K25" s="180">
        <f t="shared" si="9"/>
        <v>679.4</v>
      </c>
      <c r="L25" s="180">
        <v>21</v>
      </c>
      <c r="M25" s="180">
        <f t="shared" si="10"/>
        <v>0</v>
      </c>
      <c r="N25" s="180">
        <v>0.12303</v>
      </c>
      <c r="O25" s="180">
        <f t="shared" si="11"/>
        <v>0.25</v>
      </c>
      <c r="P25" s="180">
        <v>0</v>
      </c>
      <c r="Q25" s="180">
        <f t="shared" si="12"/>
        <v>0</v>
      </c>
      <c r="R25" s="180"/>
      <c r="S25" s="180" t="s">
        <v>224</v>
      </c>
      <c r="T25" s="181" t="s">
        <v>225</v>
      </c>
      <c r="U25" s="156">
        <v>0.86299999999999999</v>
      </c>
      <c r="V25" s="156">
        <f t="shared" si="13"/>
        <v>1.73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15</v>
      </c>
      <c r="B26" s="176" t="s">
        <v>1644</v>
      </c>
      <c r="C26" s="184" t="s">
        <v>1645</v>
      </c>
      <c r="D26" s="177" t="s">
        <v>309</v>
      </c>
      <c r="E26" s="178">
        <v>7.6</v>
      </c>
      <c r="F26" s="179"/>
      <c r="G26" s="180">
        <f t="shared" si="7"/>
        <v>0</v>
      </c>
      <c r="H26" s="179">
        <v>4.49</v>
      </c>
      <c r="I26" s="180">
        <f t="shared" si="8"/>
        <v>34.119999999999997</v>
      </c>
      <c r="J26" s="179">
        <v>11.31</v>
      </c>
      <c r="K26" s="180">
        <f t="shared" si="9"/>
        <v>85.96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224</v>
      </c>
      <c r="T26" s="181" t="s">
        <v>225</v>
      </c>
      <c r="U26" s="156">
        <v>2.5999999999999999E-2</v>
      </c>
      <c r="V26" s="156">
        <f t="shared" si="13"/>
        <v>0.2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75">
        <v>16</v>
      </c>
      <c r="B27" s="176" t="s">
        <v>1646</v>
      </c>
      <c r="C27" s="184" t="s">
        <v>1647</v>
      </c>
      <c r="D27" s="177" t="s">
        <v>309</v>
      </c>
      <c r="E27" s="178">
        <v>7.6</v>
      </c>
      <c r="F27" s="179"/>
      <c r="G27" s="180">
        <f t="shared" si="7"/>
        <v>0</v>
      </c>
      <c r="H27" s="179">
        <v>8.57</v>
      </c>
      <c r="I27" s="180">
        <f t="shared" si="8"/>
        <v>65.13</v>
      </c>
      <c r="J27" s="179">
        <v>12.03</v>
      </c>
      <c r="K27" s="180">
        <f t="shared" si="9"/>
        <v>91.43</v>
      </c>
      <c r="L27" s="180">
        <v>21</v>
      </c>
      <c r="M27" s="180">
        <f t="shared" si="10"/>
        <v>0</v>
      </c>
      <c r="N27" s="180">
        <v>5.0000000000000002E-5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224</v>
      </c>
      <c r="T27" s="181" t="s">
        <v>225</v>
      </c>
      <c r="U27" s="156">
        <v>3.4000000000000002E-2</v>
      </c>
      <c r="V27" s="156">
        <f t="shared" si="13"/>
        <v>0.26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251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17</v>
      </c>
      <c r="B28" s="176" t="s">
        <v>1648</v>
      </c>
      <c r="C28" s="184" t="s">
        <v>1649</v>
      </c>
      <c r="D28" s="177" t="s">
        <v>279</v>
      </c>
      <c r="E28" s="178">
        <v>2</v>
      </c>
      <c r="F28" s="179"/>
      <c r="G28" s="180">
        <f t="shared" si="7"/>
        <v>0</v>
      </c>
      <c r="H28" s="179">
        <v>0</v>
      </c>
      <c r="I28" s="180">
        <f t="shared" si="8"/>
        <v>0</v>
      </c>
      <c r="J28" s="179">
        <v>1053.4000000000001</v>
      </c>
      <c r="K28" s="180">
        <f t="shared" si="9"/>
        <v>2106.8000000000002</v>
      </c>
      <c r="L28" s="180">
        <v>21</v>
      </c>
      <c r="M28" s="180">
        <f t="shared" si="10"/>
        <v>0</v>
      </c>
      <c r="N28" s="180">
        <v>0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224</v>
      </c>
      <c r="T28" s="181" t="s">
        <v>225</v>
      </c>
      <c r="U28" s="156">
        <v>0.10100000000000001</v>
      </c>
      <c r="V28" s="156">
        <f t="shared" si="13"/>
        <v>0.2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251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4" outlineLevel="1">
      <c r="A29" s="175">
        <v>18</v>
      </c>
      <c r="B29" s="176" t="s">
        <v>1069</v>
      </c>
      <c r="C29" s="184" t="s">
        <v>1650</v>
      </c>
      <c r="D29" s="177" t="s">
        <v>1214</v>
      </c>
      <c r="E29" s="178">
        <v>1</v>
      </c>
      <c r="F29" s="179"/>
      <c r="G29" s="180">
        <f t="shared" si="7"/>
        <v>0</v>
      </c>
      <c r="H29" s="179">
        <v>0</v>
      </c>
      <c r="I29" s="180">
        <f t="shared" si="8"/>
        <v>0</v>
      </c>
      <c r="J29" s="179">
        <v>54698.6</v>
      </c>
      <c r="K29" s="180">
        <f t="shared" si="9"/>
        <v>54698.6</v>
      </c>
      <c r="L29" s="180">
        <v>21</v>
      </c>
      <c r="M29" s="180">
        <f t="shared" si="10"/>
        <v>0</v>
      </c>
      <c r="N29" s="180">
        <v>0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224</v>
      </c>
      <c r="T29" s="181" t="s">
        <v>225</v>
      </c>
      <c r="U29" s="156">
        <v>0</v>
      </c>
      <c r="V29" s="156">
        <f t="shared" si="13"/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251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75">
        <v>19</v>
      </c>
      <c r="B30" s="176" t="s">
        <v>1097</v>
      </c>
      <c r="C30" s="184" t="s">
        <v>1651</v>
      </c>
      <c r="D30" s="177" t="s">
        <v>817</v>
      </c>
      <c r="E30" s="178">
        <v>1</v>
      </c>
      <c r="F30" s="179"/>
      <c r="G30" s="180">
        <f t="shared" si="7"/>
        <v>0</v>
      </c>
      <c r="H30" s="179">
        <v>0</v>
      </c>
      <c r="I30" s="180">
        <f t="shared" si="8"/>
        <v>0</v>
      </c>
      <c r="J30" s="179">
        <v>3210.9</v>
      </c>
      <c r="K30" s="180">
        <f t="shared" si="9"/>
        <v>3210.9</v>
      </c>
      <c r="L30" s="180">
        <v>21</v>
      </c>
      <c r="M30" s="180">
        <f t="shared" si="10"/>
        <v>0</v>
      </c>
      <c r="N30" s="180">
        <v>0</v>
      </c>
      <c r="O30" s="180">
        <f t="shared" si="11"/>
        <v>0</v>
      </c>
      <c r="P30" s="180">
        <v>0</v>
      </c>
      <c r="Q30" s="180">
        <f t="shared" si="12"/>
        <v>0</v>
      </c>
      <c r="R30" s="180"/>
      <c r="S30" s="180" t="s">
        <v>224</v>
      </c>
      <c r="T30" s="181" t="s">
        <v>225</v>
      </c>
      <c r="U30" s="156">
        <v>0</v>
      </c>
      <c r="V30" s="156">
        <f t="shared" si="13"/>
        <v>0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251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20</v>
      </c>
      <c r="B31" s="176" t="s">
        <v>1082</v>
      </c>
      <c r="C31" s="184" t="s">
        <v>1652</v>
      </c>
      <c r="D31" s="177" t="s">
        <v>817</v>
      </c>
      <c r="E31" s="178">
        <v>1</v>
      </c>
      <c r="F31" s="179"/>
      <c r="G31" s="180">
        <f t="shared" si="7"/>
        <v>0</v>
      </c>
      <c r="H31" s="179">
        <v>0</v>
      </c>
      <c r="I31" s="180">
        <f t="shared" si="8"/>
        <v>0</v>
      </c>
      <c r="J31" s="179">
        <v>378.2</v>
      </c>
      <c r="K31" s="180">
        <f t="shared" si="9"/>
        <v>378.2</v>
      </c>
      <c r="L31" s="180">
        <v>21</v>
      </c>
      <c r="M31" s="180">
        <f t="shared" si="10"/>
        <v>0</v>
      </c>
      <c r="N31" s="180">
        <v>0</v>
      </c>
      <c r="O31" s="180">
        <f t="shared" si="11"/>
        <v>0</v>
      </c>
      <c r="P31" s="180">
        <v>0</v>
      </c>
      <c r="Q31" s="180">
        <f t="shared" si="12"/>
        <v>0</v>
      </c>
      <c r="R31" s="180"/>
      <c r="S31" s="180" t="s">
        <v>224</v>
      </c>
      <c r="T31" s="181" t="s">
        <v>225</v>
      </c>
      <c r="U31" s="156">
        <v>0</v>
      </c>
      <c r="V31" s="156">
        <f t="shared" si="13"/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251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21</v>
      </c>
      <c r="B32" s="176" t="s">
        <v>1653</v>
      </c>
      <c r="C32" s="184" t="s">
        <v>1654</v>
      </c>
      <c r="D32" s="177" t="s">
        <v>279</v>
      </c>
      <c r="E32" s="178">
        <v>1</v>
      </c>
      <c r="F32" s="179"/>
      <c r="G32" s="180">
        <f t="shared" si="7"/>
        <v>0</v>
      </c>
      <c r="H32" s="179">
        <v>421.9</v>
      </c>
      <c r="I32" s="180">
        <f t="shared" si="8"/>
        <v>421.9</v>
      </c>
      <c r="J32" s="179">
        <v>0</v>
      </c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13"/>
        <v>0</v>
      </c>
      <c r="W32" s="156"/>
      <c r="X32" s="156" t="s">
        <v>361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749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75">
        <v>22</v>
      </c>
      <c r="B33" s="176" t="s">
        <v>1655</v>
      </c>
      <c r="C33" s="184" t="s">
        <v>1656</v>
      </c>
      <c r="D33" s="177" t="s">
        <v>309</v>
      </c>
      <c r="E33" s="178">
        <v>8</v>
      </c>
      <c r="F33" s="179"/>
      <c r="G33" s="180">
        <f t="shared" si="7"/>
        <v>0</v>
      </c>
      <c r="H33" s="179">
        <v>218.2</v>
      </c>
      <c r="I33" s="180">
        <f t="shared" si="8"/>
        <v>1745.6</v>
      </c>
      <c r="J33" s="179">
        <v>0</v>
      </c>
      <c r="K33" s="180">
        <f t="shared" si="9"/>
        <v>0</v>
      </c>
      <c r="L33" s="180">
        <v>21</v>
      </c>
      <c r="M33" s="180">
        <f t="shared" si="10"/>
        <v>0</v>
      </c>
      <c r="N33" s="180">
        <v>2.1299999999999999E-3</v>
      </c>
      <c r="O33" s="180">
        <f t="shared" si="11"/>
        <v>0.02</v>
      </c>
      <c r="P33" s="180">
        <v>0</v>
      </c>
      <c r="Q33" s="180">
        <f t="shared" si="12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13"/>
        <v>0</v>
      </c>
      <c r="W33" s="156"/>
      <c r="X33" s="156" t="s">
        <v>361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749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4" outlineLevel="1">
      <c r="A34" s="175">
        <v>23</v>
      </c>
      <c r="B34" s="176" t="s">
        <v>1657</v>
      </c>
      <c r="C34" s="184" t="s">
        <v>1658</v>
      </c>
      <c r="D34" s="177" t="s">
        <v>279</v>
      </c>
      <c r="E34" s="178">
        <v>2</v>
      </c>
      <c r="F34" s="179"/>
      <c r="G34" s="180">
        <f t="shared" si="7"/>
        <v>0</v>
      </c>
      <c r="H34" s="179">
        <v>603</v>
      </c>
      <c r="I34" s="180">
        <f t="shared" si="8"/>
        <v>1206</v>
      </c>
      <c r="J34" s="179">
        <v>0</v>
      </c>
      <c r="K34" s="180">
        <f t="shared" si="9"/>
        <v>0</v>
      </c>
      <c r="L34" s="180">
        <v>21</v>
      </c>
      <c r="M34" s="180">
        <f t="shared" si="10"/>
        <v>0</v>
      </c>
      <c r="N34" s="180">
        <v>1.1299999999999999E-2</v>
      </c>
      <c r="O34" s="180">
        <f t="shared" si="11"/>
        <v>0.02</v>
      </c>
      <c r="P34" s="180">
        <v>0</v>
      </c>
      <c r="Q34" s="180">
        <f t="shared" si="12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13"/>
        <v>0</v>
      </c>
      <c r="W34" s="156"/>
      <c r="X34" s="156" t="s">
        <v>361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749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4" outlineLevel="1">
      <c r="A35" s="175">
        <v>24</v>
      </c>
      <c r="B35" s="176" t="s">
        <v>1659</v>
      </c>
      <c r="C35" s="184" t="s">
        <v>1660</v>
      </c>
      <c r="D35" s="177" t="s">
        <v>279</v>
      </c>
      <c r="E35" s="178">
        <v>2</v>
      </c>
      <c r="F35" s="179"/>
      <c r="G35" s="180">
        <f t="shared" si="7"/>
        <v>0</v>
      </c>
      <c r="H35" s="179">
        <v>1437.9</v>
      </c>
      <c r="I35" s="180">
        <f t="shared" si="8"/>
        <v>2875.8</v>
      </c>
      <c r="J35" s="179">
        <v>0</v>
      </c>
      <c r="K35" s="180">
        <f t="shared" si="9"/>
        <v>0</v>
      </c>
      <c r="L35" s="180">
        <v>21</v>
      </c>
      <c r="M35" s="180">
        <f t="shared" si="10"/>
        <v>0</v>
      </c>
      <c r="N35" s="180">
        <v>7.3000000000000001E-3</v>
      </c>
      <c r="O35" s="180">
        <f t="shared" si="11"/>
        <v>0.01</v>
      </c>
      <c r="P35" s="180">
        <v>0</v>
      </c>
      <c r="Q35" s="180">
        <f t="shared" si="12"/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si="13"/>
        <v>0</v>
      </c>
      <c r="W35" s="156"/>
      <c r="X35" s="156" t="s">
        <v>361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749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75">
        <v>25</v>
      </c>
      <c r="B36" s="176" t="s">
        <v>1661</v>
      </c>
      <c r="C36" s="184" t="s">
        <v>1662</v>
      </c>
      <c r="D36" s="177" t="s">
        <v>817</v>
      </c>
      <c r="E36" s="178">
        <v>1</v>
      </c>
      <c r="F36" s="179"/>
      <c r="G36" s="180">
        <f t="shared" si="7"/>
        <v>0</v>
      </c>
      <c r="H36" s="179">
        <v>4313</v>
      </c>
      <c r="I36" s="180">
        <f t="shared" si="8"/>
        <v>4313</v>
      </c>
      <c r="J36" s="179">
        <v>0</v>
      </c>
      <c r="K36" s="180">
        <f t="shared" si="9"/>
        <v>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13"/>
        <v>0</v>
      </c>
      <c r="W36" s="156"/>
      <c r="X36" s="156" t="s">
        <v>361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749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26</v>
      </c>
      <c r="B37" s="176" t="s">
        <v>1663</v>
      </c>
      <c r="C37" s="184" t="s">
        <v>1664</v>
      </c>
      <c r="D37" s="177" t="s">
        <v>817</v>
      </c>
      <c r="E37" s="178">
        <v>1</v>
      </c>
      <c r="F37" s="179"/>
      <c r="G37" s="180">
        <f t="shared" si="7"/>
        <v>0</v>
      </c>
      <c r="H37" s="179">
        <v>1920.6</v>
      </c>
      <c r="I37" s="180">
        <f t="shared" si="8"/>
        <v>1920.6</v>
      </c>
      <c r="J37" s="179">
        <v>0</v>
      </c>
      <c r="K37" s="180">
        <f t="shared" si="9"/>
        <v>0</v>
      </c>
      <c r="L37" s="180">
        <v>21</v>
      </c>
      <c r="M37" s="180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0"/>
      <c r="S37" s="180" t="s">
        <v>224</v>
      </c>
      <c r="T37" s="181" t="s">
        <v>225</v>
      </c>
      <c r="U37" s="156">
        <v>0</v>
      </c>
      <c r="V37" s="156">
        <f t="shared" si="13"/>
        <v>0</v>
      </c>
      <c r="W37" s="156"/>
      <c r="X37" s="156" t="s">
        <v>361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749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14">
      <c r="A38" s="158" t="s">
        <v>219</v>
      </c>
      <c r="B38" s="159" t="s">
        <v>146</v>
      </c>
      <c r="C38" s="183" t="s">
        <v>147</v>
      </c>
      <c r="D38" s="160"/>
      <c r="E38" s="161"/>
      <c r="F38" s="162"/>
      <c r="G38" s="162">
        <f>SUMIF(AG39:AG47,"&lt;&gt;NOR",G39:G47)</f>
        <v>0</v>
      </c>
      <c r="H38" s="162"/>
      <c r="I38" s="162">
        <f>SUM(I39:I47)</f>
        <v>24193.08</v>
      </c>
      <c r="J38" s="162"/>
      <c r="K38" s="162">
        <f>SUM(K39:K47)</f>
        <v>23004.819999999996</v>
      </c>
      <c r="L38" s="162"/>
      <c r="M38" s="162">
        <f>SUM(M39:M47)</f>
        <v>0</v>
      </c>
      <c r="N38" s="162"/>
      <c r="O38" s="162">
        <f>SUM(O39:O47)</f>
        <v>6.9999999999999993E-2</v>
      </c>
      <c r="P38" s="162"/>
      <c r="Q38" s="162">
        <f>SUM(Q39:Q47)</f>
        <v>0</v>
      </c>
      <c r="R38" s="162"/>
      <c r="S38" s="162"/>
      <c r="T38" s="163"/>
      <c r="U38" s="157"/>
      <c r="V38" s="157">
        <f>SUM(V39:V47)</f>
        <v>1.74</v>
      </c>
      <c r="W38" s="157"/>
      <c r="X38" s="157"/>
      <c r="AG38" t="s">
        <v>220</v>
      </c>
    </row>
    <row r="39" spans="1:60" outlineLevel="1">
      <c r="A39" s="175">
        <v>27</v>
      </c>
      <c r="B39" s="176" t="s">
        <v>1665</v>
      </c>
      <c r="C39" s="184" t="s">
        <v>1666</v>
      </c>
      <c r="D39" s="177" t="s">
        <v>279</v>
      </c>
      <c r="E39" s="178">
        <v>2</v>
      </c>
      <c r="F39" s="179"/>
      <c r="G39" s="180">
        <f t="shared" ref="G39:G47" si="14">ROUND(E39*F39,2)</f>
        <v>0</v>
      </c>
      <c r="H39" s="179">
        <v>7737.15</v>
      </c>
      <c r="I39" s="180">
        <f t="shared" ref="I39:I47" si="15">ROUND(E39*H39,2)</f>
        <v>15474.3</v>
      </c>
      <c r="J39" s="179">
        <v>316.25</v>
      </c>
      <c r="K39" s="180">
        <f t="shared" ref="K39:K47" si="16">ROUND(E39*J39,2)</f>
        <v>632.5</v>
      </c>
      <c r="L39" s="180">
        <v>21</v>
      </c>
      <c r="M39" s="180">
        <f t="shared" ref="M39:M47" si="17">G39*(1+L39/100)</f>
        <v>0</v>
      </c>
      <c r="N39" s="180">
        <v>2.7539999999999999E-2</v>
      </c>
      <c r="O39" s="180">
        <f t="shared" ref="O39:O47" si="18">ROUND(E39*N39,2)</f>
        <v>0.06</v>
      </c>
      <c r="P39" s="180">
        <v>0</v>
      </c>
      <c r="Q39" s="180">
        <f t="shared" ref="Q39:Q47" si="19">ROUND(E39*P39,2)</f>
        <v>0</v>
      </c>
      <c r="R39" s="180"/>
      <c r="S39" s="180" t="s">
        <v>224</v>
      </c>
      <c r="T39" s="181" t="s">
        <v>225</v>
      </c>
      <c r="U39" s="156">
        <v>0.502</v>
      </c>
      <c r="V39" s="156">
        <f t="shared" ref="V39:V47" si="20">ROUND(E39*U39,2)</f>
        <v>1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28</v>
      </c>
      <c r="B40" s="176" t="s">
        <v>1667</v>
      </c>
      <c r="C40" s="184" t="s">
        <v>1668</v>
      </c>
      <c r="D40" s="177" t="s">
        <v>279</v>
      </c>
      <c r="E40" s="178">
        <v>1</v>
      </c>
      <c r="F40" s="179"/>
      <c r="G40" s="180">
        <f t="shared" si="14"/>
        <v>0</v>
      </c>
      <c r="H40" s="179">
        <v>2554.31</v>
      </c>
      <c r="I40" s="180">
        <f t="shared" si="15"/>
        <v>2554.31</v>
      </c>
      <c r="J40" s="179">
        <v>136.49</v>
      </c>
      <c r="K40" s="180">
        <f t="shared" si="16"/>
        <v>136.49</v>
      </c>
      <c r="L40" s="180">
        <v>21</v>
      </c>
      <c r="M40" s="180">
        <f t="shared" si="17"/>
        <v>0</v>
      </c>
      <c r="N40" s="180">
        <v>4.3299999999999996E-3</v>
      </c>
      <c r="O40" s="180">
        <f t="shared" si="18"/>
        <v>0</v>
      </c>
      <c r="P40" s="180">
        <v>0</v>
      </c>
      <c r="Q40" s="180">
        <f t="shared" si="19"/>
        <v>0</v>
      </c>
      <c r="R40" s="180"/>
      <c r="S40" s="180" t="s">
        <v>224</v>
      </c>
      <c r="T40" s="181" t="s">
        <v>225</v>
      </c>
      <c r="U40" s="156">
        <v>0.24</v>
      </c>
      <c r="V40" s="156">
        <f t="shared" si="20"/>
        <v>0.24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4" outlineLevel="1">
      <c r="A41" s="175">
        <v>29</v>
      </c>
      <c r="B41" s="176" t="s">
        <v>1669</v>
      </c>
      <c r="C41" s="184" t="s">
        <v>1670</v>
      </c>
      <c r="D41" s="177" t="s">
        <v>279</v>
      </c>
      <c r="E41" s="178">
        <v>1</v>
      </c>
      <c r="F41" s="179"/>
      <c r="G41" s="180">
        <f t="shared" si="14"/>
        <v>0</v>
      </c>
      <c r="H41" s="179">
        <v>6164.47</v>
      </c>
      <c r="I41" s="180">
        <f t="shared" si="15"/>
        <v>6164.47</v>
      </c>
      <c r="J41" s="179">
        <v>281.93</v>
      </c>
      <c r="K41" s="180">
        <f t="shared" si="16"/>
        <v>281.93</v>
      </c>
      <c r="L41" s="180">
        <v>21</v>
      </c>
      <c r="M41" s="180">
        <f t="shared" si="17"/>
        <v>0</v>
      </c>
      <c r="N41" s="180">
        <v>1.3339999999999999E-2</v>
      </c>
      <c r="O41" s="180">
        <f t="shared" si="18"/>
        <v>0.01</v>
      </c>
      <c r="P41" s="180">
        <v>0</v>
      </c>
      <c r="Q41" s="180">
        <f t="shared" si="19"/>
        <v>0</v>
      </c>
      <c r="R41" s="180"/>
      <c r="S41" s="180" t="s">
        <v>224</v>
      </c>
      <c r="T41" s="181" t="s">
        <v>225</v>
      </c>
      <c r="U41" s="156">
        <v>0.502</v>
      </c>
      <c r="V41" s="156">
        <f t="shared" si="20"/>
        <v>0.5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251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75">
        <v>30</v>
      </c>
      <c r="B42" s="176" t="s">
        <v>1072</v>
      </c>
      <c r="C42" s="184" t="s">
        <v>1671</v>
      </c>
      <c r="D42" s="177" t="s">
        <v>817</v>
      </c>
      <c r="E42" s="178">
        <v>2</v>
      </c>
      <c r="F42" s="179"/>
      <c r="G42" s="180">
        <f t="shared" si="14"/>
        <v>0</v>
      </c>
      <c r="H42" s="179">
        <v>0</v>
      </c>
      <c r="I42" s="180">
        <f t="shared" si="15"/>
        <v>0</v>
      </c>
      <c r="J42" s="179">
        <v>1903.6</v>
      </c>
      <c r="K42" s="180">
        <f t="shared" si="16"/>
        <v>3807.2</v>
      </c>
      <c r="L42" s="180">
        <v>21</v>
      </c>
      <c r="M42" s="180">
        <f t="shared" si="17"/>
        <v>0</v>
      </c>
      <c r="N42" s="180">
        <v>0</v>
      </c>
      <c r="O42" s="180">
        <f t="shared" si="18"/>
        <v>0</v>
      </c>
      <c r="P42" s="180">
        <v>0</v>
      </c>
      <c r="Q42" s="180">
        <f t="shared" si="19"/>
        <v>0</v>
      </c>
      <c r="R42" s="180"/>
      <c r="S42" s="180" t="s">
        <v>224</v>
      </c>
      <c r="T42" s="181" t="s">
        <v>225</v>
      </c>
      <c r="U42" s="156">
        <v>0</v>
      </c>
      <c r="V42" s="156">
        <f t="shared" si="20"/>
        <v>0</v>
      </c>
      <c r="W42" s="156"/>
      <c r="X42" s="156" t="s">
        <v>226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251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75">
        <v>31</v>
      </c>
      <c r="B43" s="176" t="s">
        <v>1212</v>
      </c>
      <c r="C43" s="184" t="s">
        <v>1672</v>
      </c>
      <c r="D43" s="177" t="s">
        <v>817</v>
      </c>
      <c r="E43" s="178">
        <v>1</v>
      </c>
      <c r="F43" s="179"/>
      <c r="G43" s="180">
        <f t="shared" si="14"/>
        <v>0</v>
      </c>
      <c r="H43" s="179">
        <v>0</v>
      </c>
      <c r="I43" s="180">
        <f t="shared" si="15"/>
        <v>0</v>
      </c>
      <c r="J43" s="179">
        <v>2326.6999999999998</v>
      </c>
      <c r="K43" s="180">
        <f t="shared" si="16"/>
        <v>2326.6999999999998</v>
      </c>
      <c r="L43" s="180">
        <v>21</v>
      </c>
      <c r="M43" s="180">
        <f t="shared" si="17"/>
        <v>0</v>
      </c>
      <c r="N43" s="180">
        <v>0</v>
      </c>
      <c r="O43" s="180">
        <f t="shared" si="18"/>
        <v>0</v>
      </c>
      <c r="P43" s="180">
        <v>0</v>
      </c>
      <c r="Q43" s="180">
        <f t="shared" si="19"/>
        <v>0</v>
      </c>
      <c r="R43" s="180"/>
      <c r="S43" s="180" t="s">
        <v>224</v>
      </c>
      <c r="T43" s="181" t="s">
        <v>225</v>
      </c>
      <c r="U43" s="156">
        <v>0</v>
      </c>
      <c r="V43" s="156">
        <f t="shared" si="20"/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251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75">
        <v>32</v>
      </c>
      <c r="B44" s="176" t="s">
        <v>1177</v>
      </c>
      <c r="C44" s="184" t="s">
        <v>1673</v>
      </c>
      <c r="D44" s="177" t="s">
        <v>817</v>
      </c>
      <c r="E44" s="178">
        <v>1</v>
      </c>
      <c r="F44" s="179"/>
      <c r="G44" s="180">
        <f t="shared" si="14"/>
        <v>0</v>
      </c>
      <c r="H44" s="179">
        <v>0</v>
      </c>
      <c r="I44" s="180">
        <f t="shared" si="15"/>
        <v>0</v>
      </c>
      <c r="J44" s="179">
        <v>11956.5</v>
      </c>
      <c r="K44" s="180">
        <f t="shared" si="16"/>
        <v>11956.5</v>
      </c>
      <c r="L44" s="180">
        <v>21</v>
      </c>
      <c r="M44" s="180">
        <f t="shared" si="17"/>
        <v>0</v>
      </c>
      <c r="N44" s="180">
        <v>0</v>
      </c>
      <c r="O44" s="180">
        <f t="shared" si="18"/>
        <v>0</v>
      </c>
      <c r="P44" s="180">
        <v>0</v>
      </c>
      <c r="Q44" s="180">
        <f t="shared" si="19"/>
        <v>0</v>
      </c>
      <c r="R44" s="180"/>
      <c r="S44" s="180" t="s">
        <v>224</v>
      </c>
      <c r="T44" s="181" t="s">
        <v>225</v>
      </c>
      <c r="U44" s="156">
        <v>0</v>
      </c>
      <c r="V44" s="156">
        <f t="shared" si="20"/>
        <v>0</v>
      </c>
      <c r="W44" s="156"/>
      <c r="X44" s="156" t="s">
        <v>226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251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>
      <c r="A45" s="175">
        <v>33</v>
      </c>
      <c r="B45" s="176" t="s">
        <v>1674</v>
      </c>
      <c r="C45" s="184" t="s">
        <v>1675</v>
      </c>
      <c r="D45" s="177" t="s">
        <v>817</v>
      </c>
      <c r="E45" s="178">
        <v>2</v>
      </c>
      <c r="F45" s="179"/>
      <c r="G45" s="180">
        <f t="shared" si="14"/>
        <v>0</v>
      </c>
      <c r="H45" s="179">
        <v>0</v>
      </c>
      <c r="I45" s="180">
        <f t="shared" si="15"/>
        <v>0</v>
      </c>
      <c r="J45" s="179">
        <v>841.3</v>
      </c>
      <c r="K45" s="180">
        <f t="shared" si="16"/>
        <v>1682.6</v>
      </c>
      <c r="L45" s="180">
        <v>21</v>
      </c>
      <c r="M45" s="180">
        <f t="shared" si="17"/>
        <v>0</v>
      </c>
      <c r="N45" s="180">
        <v>0</v>
      </c>
      <c r="O45" s="180">
        <f t="shared" si="18"/>
        <v>0</v>
      </c>
      <c r="P45" s="180">
        <v>0</v>
      </c>
      <c r="Q45" s="180">
        <f t="shared" si="19"/>
        <v>0</v>
      </c>
      <c r="R45" s="180"/>
      <c r="S45" s="180" t="s">
        <v>224</v>
      </c>
      <c r="T45" s="181" t="s">
        <v>225</v>
      </c>
      <c r="U45" s="156">
        <v>0</v>
      </c>
      <c r="V45" s="156">
        <f t="shared" si="20"/>
        <v>0</v>
      </c>
      <c r="W45" s="156"/>
      <c r="X45" s="156" t="s">
        <v>226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251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>
      <c r="A46" s="175">
        <v>34</v>
      </c>
      <c r="B46" s="176" t="s">
        <v>1084</v>
      </c>
      <c r="C46" s="184" t="s">
        <v>1676</v>
      </c>
      <c r="D46" s="177" t="s">
        <v>817</v>
      </c>
      <c r="E46" s="178">
        <v>1</v>
      </c>
      <c r="F46" s="179"/>
      <c r="G46" s="180">
        <f t="shared" si="14"/>
        <v>0</v>
      </c>
      <c r="H46" s="179">
        <v>0</v>
      </c>
      <c r="I46" s="180">
        <f t="shared" si="15"/>
        <v>0</v>
      </c>
      <c r="J46" s="179">
        <v>1189.0999999999999</v>
      </c>
      <c r="K46" s="180">
        <f t="shared" si="16"/>
        <v>1189.0999999999999</v>
      </c>
      <c r="L46" s="180">
        <v>21</v>
      </c>
      <c r="M46" s="180">
        <f t="shared" si="17"/>
        <v>0</v>
      </c>
      <c r="N46" s="180">
        <v>0</v>
      </c>
      <c r="O46" s="180">
        <f t="shared" si="18"/>
        <v>0</v>
      </c>
      <c r="P46" s="180">
        <v>0</v>
      </c>
      <c r="Q46" s="180">
        <f t="shared" si="19"/>
        <v>0</v>
      </c>
      <c r="R46" s="180"/>
      <c r="S46" s="180" t="s">
        <v>224</v>
      </c>
      <c r="T46" s="181" t="s">
        <v>225</v>
      </c>
      <c r="U46" s="156">
        <v>0</v>
      </c>
      <c r="V46" s="156">
        <f t="shared" si="20"/>
        <v>0</v>
      </c>
      <c r="W46" s="156"/>
      <c r="X46" s="156" t="s">
        <v>226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251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75">
        <v>35</v>
      </c>
      <c r="B47" s="176" t="s">
        <v>1086</v>
      </c>
      <c r="C47" s="184" t="s">
        <v>1677</v>
      </c>
      <c r="D47" s="177" t="s">
        <v>817</v>
      </c>
      <c r="E47" s="178">
        <v>2</v>
      </c>
      <c r="F47" s="179"/>
      <c r="G47" s="180">
        <f t="shared" si="14"/>
        <v>0</v>
      </c>
      <c r="H47" s="179">
        <v>0</v>
      </c>
      <c r="I47" s="180">
        <f t="shared" si="15"/>
        <v>0</v>
      </c>
      <c r="J47" s="179">
        <v>495.9</v>
      </c>
      <c r="K47" s="180">
        <f t="shared" si="16"/>
        <v>991.8</v>
      </c>
      <c r="L47" s="180">
        <v>21</v>
      </c>
      <c r="M47" s="180">
        <f t="shared" si="17"/>
        <v>0</v>
      </c>
      <c r="N47" s="180">
        <v>0</v>
      </c>
      <c r="O47" s="180">
        <f t="shared" si="18"/>
        <v>0</v>
      </c>
      <c r="P47" s="180">
        <v>0</v>
      </c>
      <c r="Q47" s="180">
        <f t="shared" si="19"/>
        <v>0</v>
      </c>
      <c r="R47" s="180"/>
      <c r="S47" s="180" t="s">
        <v>224</v>
      </c>
      <c r="T47" s="181" t="s">
        <v>225</v>
      </c>
      <c r="U47" s="156">
        <v>0</v>
      </c>
      <c r="V47" s="156">
        <f t="shared" si="20"/>
        <v>0</v>
      </c>
      <c r="W47" s="156"/>
      <c r="X47" s="156" t="s">
        <v>226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14">
      <c r="A48" s="158" t="s">
        <v>219</v>
      </c>
      <c r="B48" s="159" t="s">
        <v>182</v>
      </c>
      <c r="C48" s="183" t="s">
        <v>183</v>
      </c>
      <c r="D48" s="160"/>
      <c r="E48" s="161"/>
      <c r="F48" s="162"/>
      <c r="G48" s="162">
        <f>SUMIF(AG49:AG49,"&lt;&gt;NOR",G49:G49)</f>
        <v>0</v>
      </c>
      <c r="H48" s="162"/>
      <c r="I48" s="162">
        <f>SUM(I49:I49)</f>
        <v>631.38</v>
      </c>
      <c r="J48" s="162"/>
      <c r="K48" s="162">
        <f>SUM(K49:K49)</f>
        <v>129.72</v>
      </c>
      <c r="L48" s="162"/>
      <c r="M48" s="162">
        <f>SUM(M49:M49)</f>
        <v>0</v>
      </c>
      <c r="N48" s="162"/>
      <c r="O48" s="162">
        <f>SUM(O49:O49)</f>
        <v>0</v>
      </c>
      <c r="P48" s="162"/>
      <c r="Q48" s="162">
        <f>SUM(Q49:Q49)</f>
        <v>0</v>
      </c>
      <c r="R48" s="162"/>
      <c r="S48" s="162"/>
      <c r="T48" s="163"/>
      <c r="U48" s="157"/>
      <c r="V48" s="157">
        <f>SUM(V49:V49)</f>
        <v>0.27</v>
      </c>
      <c r="W48" s="157"/>
      <c r="X48" s="157"/>
      <c r="AG48" t="s">
        <v>220</v>
      </c>
    </row>
    <row r="49" spans="1:60" outlineLevel="1">
      <c r="A49" s="175">
        <v>36</v>
      </c>
      <c r="B49" s="176" t="s">
        <v>1678</v>
      </c>
      <c r="C49" s="184" t="s">
        <v>1679</v>
      </c>
      <c r="D49" s="177" t="s">
        <v>279</v>
      </c>
      <c r="E49" s="178">
        <v>3</v>
      </c>
      <c r="F49" s="179"/>
      <c r="G49" s="180">
        <f>ROUND(E49*F49,2)</f>
        <v>0</v>
      </c>
      <c r="H49" s="179">
        <v>210.46</v>
      </c>
      <c r="I49" s="180">
        <f>ROUND(E49*H49,2)</f>
        <v>631.38</v>
      </c>
      <c r="J49" s="179">
        <v>43.24</v>
      </c>
      <c r="K49" s="180">
        <f>ROUND(E49*J49,2)</f>
        <v>129.72</v>
      </c>
      <c r="L49" s="180">
        <v>21</v>
      </c>
      <c r="M49" s="180">
        <f>G49*(1+L49/100)</f>
        <v>0</v>
      </c>
      <c r="N49" s="180">
        <v>0</v>
      </c>
      <c r="O49" s="180">
        <f>ROUND(E49*N49,2)</f>
        <v>0</v>
      </c>
      <c r="P49" s="180">
        <v>0</v>
      </c>
      <c r="Q49" s="180">
        <f>ROUND(E49*P49,2)</f>
        <v>0</v>
      </c>
      <c r="R49" s="180"/>
      <c r="S49" s="180" t="s">
        <v>224</v>
      </c>
      <c r="T49" s="181" t="s">
        <v>225</v>
      </c>
      <c r="U49" s="156">
        <v>9.0999999999999998E-2</v>
      </c>
      <c r="V49" s="156">
        <f>ROUND(E49*U49,2)</f>
        <v>0.27</v>
      </c>
      <c r="W49" s="156"/>
      <c r="X49" s="156" t="s">
        <v>226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14">
      <c r="A50" s="158" t="s">
        <v>219</v>
      </c>
      <c r="B50" s="159" t="s">
        <v>191</v>
      </c>
      <c r="C50" s="183" t="s">
        <v>28</v>
      </c>
      <c r="D50" s="160"/>
      <c r="E50" s="161"/>
      <c r="F50" s="162"/>
      <c r="G50" s="162">
        <f>SUMIF(AG51:AG57,"&lt;&gt;NOR",G51:G57)</f>
        <v>0</v>
      </c>
      <c r="H50" s="162"/>
      <c r="I50" s="162">
        <f>SUM(I51:I57)</f>
        <v>0</v>
      </c>
      <c r="J50" s="162"/>
      <c r="K50" s="162">
        <f>SUM(K51:K57)</f>
        <v>41637.199999999997</v>
      </c>
      <c r="L50" s="162"/>
      <c r="M50" s="162">
        <f>SUM(M51:M57)</f>
        <v>0</v>
      </c>
      <c r="N50" s="162"/>
      <c r="O50" s="162">
        <f>SUM(O51:O57)</f>
        <v>0</v>
      </c>
      <c r="P50" s="162"/>
      <c r="Q50" s="162">
        <f>SUM(Q51:Q57)</f>
        <v>0</v>
      </c>
      <c r="R50" s="162"/>
      <c r="S50" s="162"/>
      <c r="T50" s="163"/>
      <c r="U50" s="157"/>
      <c r="V50" s="157">
        <f>SUM(V51:V57)</f>
        <v>0</v>
      </c>
      <c r="W50" s="157"/>
      <c r="X50" s="157"/>
      <c r="AG50" t="s">
        <v>220</v>
      </c>
    </row>
    <row r="51" spans="1:60" outlineLevel="1">
      <c r="A51" s="175">
        <v>37</v>
      </c>
      <c r="B51" s="176" t="s">
        <v>1074</v>
      </c>
      <c r="C51" s="184" t="s">
        <v>1680</v>
      </c>
      <c r="D51" s="177" t="s">
        <v>1214</v>
      </c>
      <c r="E51" s="178">
        <v>1</v>
      </c>
      <c r="F51" s="179"/>
      <c r="G51" s="180">
        <f t="shared" ref="G51:G57" si="21">ROUND(E51*F51,2)</f>
        <v>0</v>
      </c>
      <c r="H51" s="179">
        <v>0</v>
      </c>
      <c r="I51" s="180">
        <f t="shared" ref="I51:I57" si="22">ROUND(E51*H51,2)</f>
        <v>0</v>
      </c>
      <c r="J51" s="179">
        <v>4951</v>
      </c>
      <c r="K51" s="180">
        <f t="shared" ref="K51:K57" si="23">ROUND(E51*J51,2)</f>
        <v>4951</v>
      </c>
      <c r="L51" s="180">
        <v>21</v>
      </c>
      <c r="M51" s="180">
        <f t="shared" ref="M51:M57" si="24">G51*(1+L51/100)</f>
        <v>0</v>
      </c>
      <c r="N51" s="180">
        <v>0</v>
      </c>
      <c r="O51" s="180">
        <f t="shared" ref="O51:O57" si="25">ROUND(E51*N51,2)</f>
        <v>0</v>
      </c>
      <c r="P51" s="180">
        <v>0</v>
      </c>
      <c r="Q51" s="180">
        <f t="shared" ref="Q51:Q57" si="26">ROUND(E51*P51,2)</f>
        <v>0</v>
      </c>
      <c r="R51" s="180"/>
      <c r="S51" s="180" t="s">
        <v>224</v>
      </c>
      <c r="T51" s="181" t="s">
        <v>225</v>
      </c>
      <c r="U51" s="156">
        <v>0</v>
      </c>
      <c r="V51" s="156">
        <f t="shared" ref="V51:V57" si="27">ROUND(E51*U51,2)</f>
        <v>0</v>
      </c>
      <c r="W51" s="156"/>
      <c r="X51" s="156" t="s">
        <v>226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251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75">
        <v>38</v>
      </c>
      <c r="B52" s="176" t="s">
        <v>1076</v>
      </c>
      <c r="C52" s="184" t="s">
        <v>1681</v>
      </c>
      <c r="D52" s="177" t="s">
        <v>1214</v>
      </c>
      <c r="E52" s="178">
        <v>1</v>
      </c>
      <c r="F52" s="179"/>
      <c r="G52" s="180">
        <f t="shared" si="21"/>
        <v>0</v>
      </c>
      <c r="H52" s="179">
        <v>0</v>
      </c>
      <c r="I52" s="180">
        <f t="shared" si="22"/>
        <v>0</v>
      </c>
      <c r="J52" s="179">
        <v>5404.5</v>
      </c>
      <c r="K52" s="180">
        <f t="shared" si="23"/>
        <v>5404.5</v>
      </c>
      <c r="L52" s="180">
        <v>21</v>
      </c>
      <c r="M52" s="180">
        <f t="shared" si="24"/>
        <v>0</v>
      </c>
      <c r="N52" s="180">
        <v>0</v>
      </c>
      <c r="O52" s="180">
        <f t="shared" si="25"/>
        <v>0</v>
      </c>
      <c r="P52" s="180">
        <v>0</v>
      </c>
      <c r="Q52" s="180">
        <f t="shared" si="26"/>
        <v>0</v>
      </c>
      <c r="R52" s="180"/>
      <c r="S52" s="180" t="s">
        <v>224</v>
      </c>
      <c r="T52" s="181" t="s">
        <v>225</v>
      </c>
      <c r="U52" s="156">
        <v>0</v>
      </c>
      <c r="V52" s="156">
        <f t="shared" si="27"/>
        <v>0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251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>
      <c r="A53" s="175">
        <v>39</v>
      </c>
      <c r="B53" s="176" t="s">
        <v>1078</v>
      </c>
      <c r="C53" s="184" t="s">
        <v>1682</v>
      </c>
      <c r="D53" s="177" t="s">
        <v>1214</v>
      </c>
      <c r="E53" s="178">
        <v>1</v>
      </c>
      <c r="F53" s="179"/>
      <c r="G53" s="180">
        <f t="shared" si="21"/>
        <v>0</v>
      </c>
      <c r="H53" s="179">
        <v>0</v>
      </c>
      <c r="I53" s="180">
        <f t="shared" si="22"/>
        <v>0</v>
      </c>
      <c r="J53" s="179">
        <v>3386.1</v>
      </c>
      <c r="K53" s="180">
        <f t="shared" si="23"/>
        <v>3386.1</v>
      </c>
      <c r="L53" s="180">
        <v>21</v>
      </c>
      <c r="M53" s="180">
        <f t="shared" si="24"/>
        <v>0</v>
      </c>
      <c r="N53" s="180">
        <v>0</v>
      </c>
      <c r="O53" s="180">
        <f t="shared" si="25"/>
        <v>0</v>
      </c>
      <c r="P53" s="180">
        <v>0</v>
      </c>
      <c r="Q53" s="180">
        <f t="shared" si="26"/>
        <v>0</v>
      </c>
      <c r="R53" s="180"/>
      <c r="S53" s="180" t="s">
        <v>224</v>
      </c>
      <c r="T53" s="181" t="s">
        <v>225</v>
      </c>
      <c r="U53" s="156">
        <v>0</v>
      </c>
      <c r="V53" s="156">
        <f t="shared" si="27"/>
        <v>0</v>
      </c>
      <c r="W53" s="156"/>
      <c r="X53" s="156" t="s">
        <v>226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251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>
      <c r="A54" s="175">
        <v>40</v>
      </c>
      <c r="B54" s="176" t="s">
        <v>1080</v>
      </c>
      <c r="C54" s="184" t="s">
        <v>1683</v>
      </c>
      <c r="D54" s="177" t="s">
        <v>1214</v>
      </c>
      <c r="E54" s="178">
        <v>1</v>
      </c>
      <c r="F54" s="179"/>
      <c r="G54" s="180">
        <f t="shared" si="21"/>
        <v>0</v>
      </c>
      <c r="H54" s="179">
        <v>0</v>
      </c>
      <c r="I54" s="180">
        <f t="shared" si="22"/>
        <v>0</v>
      </c>
      <c r="J54" s="179">
        <v>990.1</v>
      </c>
      <c r="K54" s="180">
        <f t="shared" si="23"/>
        <v>990.1</v>
      </c>
      <c r="L54" s="180">
        <v>21</v>
      </c>
      <c r="M54" s="180">
        <f t="shared" si="24"/>
        <v>0</v>
      </c>
      <c r="N54" s="180">
        <v>0</v>
      </c>
      <c r="O54" s="180">
        <f t="shared" si="25"/>
        <v>0</v>
      </c>
      <c r="P54" s="180">
        <v>0</v>
      </c>
      <c r="Q54" s="180">
        <f t="shared" si="26"/>
        <v>0</v>
      </c>
      <c r="R54" s="180"/>
      <c r="S54" s="180" t="s">
        <v>224</v>
      </c>
      <c r="T54" s="181" t="s">
        <v>225</v>
      </c>
      <c r="U54" s="156">
        <v>0</v>
      </c>
      <c r="V54" s="156">
        <f t="shared" si="27"/>
        <v>0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251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75">
        <v>41</v>
      </c>
      <c r="B55" s="176" t="s">
        <v>1684</v>
      </c>
      <c r="C55" s="184" t="s">
        <v>131</v>
      </c>
      <c r="D55" s="177" t="s">
        <v>1214</v>
      </c>
      <c r="E55" s="178">
        <v>1</v>
      </c>
      <c r="F55" s="179"/>
      <c r="G55" s="180">
        <f t="shared" si="21"/>
        <v>0</v>
      </c>
      <c r="H55" s="179">
        <v>0</v>
      </c>
      <c r="I55" s="180">
        <f t="shared" si="22"/>
        <v>0</v>
      </c>
      <c r="J55" s="179">
        <v>5486.5</v>
      </c>
      <c r="K55" s="180">
        <f t="shared" si="23"/>
        <v>5486.5</v>
      </c>
      <c r="L55" s="180">
        <v>21</v>
      </c>
      <c r="M55" s="180">
        <f t="shared" si="24"/>
        <v>0</v>
      </c>
      <c r="N55" s="180">
        <v>0</v>
      </c>
      <c r="O55" s="180">
        <f t="shared" si="25"/>
        <v>0</v>
      </c>
      <c r="P55" s="180">
        <v>0</v>
      </c>
      <c r="Q55" s="180">
        <f t="shared" si="26"/>
        <v>0</v>
      </c>
      <c r="R55" s="180"/>
      <c r="S55" s="180" t="s">
        <v>224</v>
      </c>
      <c r="T55" s="181" t="s">
        <v>225</v>
      </c>
      <c r="U55" s="156">
        <v>0</v>
      </c>
      <c r="V55" s="156">
        <f t="shared" si="27"/>
        <v>0</v>
      </c>
      <c r="W55" s="156"/>
      <c r="X55" s="156" t="s">
        <v>226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251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>
      <c r="A56" s="175">
        <v>42</v>
      </c>
      <c r="B56" s="176" t="s">
        <v>1685</v>
      </c>
      <c r="C56" s="184" t="s">
        <v>1686</v>
      </c>
      <c r="D56" s="177" t="s">
        <v>1214</v>
      </c>
      <c r="E56" s="178">
        <v>1</v>
      </c>
      <c r="F56" s="179"/>
      <c r="G56" s="180">
        <f t="shared" si="21"/>
        <v>0</v>
      </c>
      <c r="H56" s="179">
        <v>0</v>
      </c>
      <c r="I56" s="180">
        <f t="shared" si="22"/>
        <v>0</v>
      </c>
      <c r="J56" s="179">
        <v>4952</v>
      </c>
      <c r="K56" s="180">
        <f t="shared" si="23"/>
        <v>4952</v>
      </c>
      <c r="L56" s="180">
        <v>21</v>
      </c>
      <c r="M56" s="180">
        <f t="shared" si="24"/>
        <v>0</v>
      </c>
      <c r="N56" s="180">
        <v>0</v>
      </c>
      <c r="O56" s="180">
        <f t="shared" si="25"/>
        <v>0</v>
      </c>
      <c r="P56" s="180">
        <v>0</v>
      </c>
      <c r="Q56" s="180">
        <f t="shared" si="26"/>
        <v>0</v>
      </c>
      <c r="R56" s="180"/>
      <c r="S56" s="180" t="s">
        <v>224</v>
      </c>
      <c r="T56" s="181" t="s">
        <v>225</v>
      </c>
      <c r="U56" s="156">
        <v>0</v>
      </c>
      <c r="V56" s="156">
        <f t="shared" si="27"/>
        <v>0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251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68">
        <v>43</v>
      </c>
      <c r="B57" s="169" t="s">
        <v>1687</v>
      </c>
      <c r="C57" s="185" t="s">
        <v>1688</v>
      </c>
      <c r="D57" s="170" t="s">
        <v>1214</v>
      </c>
      <c r="E57" s="171">
        <v>1</v>
      </c>
      <c r="F57" s="172"/>
      <c r="G57" s="173">
        <f t="shared" si="21"/>
        <v>0</v>
      </c>
      <c r="H57" s="172">
        <v>0</v>
      </c>
      <c r="I57" s="173">
        <f t="shared" si="22"/>
        <v>0</v>
      </c>
      <c r="J57" s="172">
        <v>16467</v>
      </c>
      <c r="K57" s="173">
        <f t="shared" si="23"/>
        <v>16467</v>
      </c>
      <c r="L57" s="173">
        <v>21</v>
      </c>
      <c r="M57" s="173">
        <f t="shared" si="24"/>
        <v>0</v>
      </c>
      <c r="N57" s="173">
        <v>0</v>
      </c>
      <c r="O57" s="173">
        <f t="shared" si="25"/>
        <v>0</v>
      </c>
      <c r="P57" s="173">
        <v>0</v>
      </c>
      <c r="Q57" s="173">
        <f t="shared" si="26"/>
        <v>0</v>
      </c>
      <c r="R57" s="173"/>
      <c r="S57" s="173" t="s">
        <v>224</v>
      </c>
      <c r="T57" s="174" t="s">
        <v>225</v>
      </c>
      <c r="U57" s="156">
        <v>0</v>
      </c>
      <c r="V57" s="156">
        <f t="shared" si="27"/>
        <v>0</v>
      </c>
      <c r="W57" s="156"/>
      <c r="X57" s="156" t="s">
        <v>226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251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>
      <c r="A58" s="3"/>
      <c r="B58" s="4"/>
      <c r="C58" s="186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AE58">
        <v>15</v>
      </c>
      <c r="AF58">
        <v>21</v>
      </c>
      <c r="AG58" t="s">
        <v>206</v>
      </c>
    </row>
    <row r="59" spans="1:60">
      <c r="A59" s="150"/>
      <c r="B59" s="151" t="s">
        <v>29</v>
      </c>
      <c r="C59" s="187"/>
      <c r="D59" s="152"/>
      <c r="E59" s="153"/>
      <c r="F59" s="153"/>
      <c r="G59" s="182">
        <f>G8+G18+G20+G38+G48+G50</f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f>SUMIF(L7:L57,AE58,G7:G57)</f>
        <v>0</v>
      </c>
      <c r="AF59">
        <f>SUMIF(L7:L57,AF58,G7:G57)</f>
        <v>0</v>
      </c>
      <c r="AG59" t="s">
        <v>244</v>
      </c>
    </row>
    <row r="60" spans="1:60">
      <c r="C60" s="188"/>
      <c r="D60" s="10"/>
      <c r="AG60" t="s">
        <v>245</v>
      </c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n2yOrpC5GXgLbFaGq0ADy97di2ffCa06lgQxtd+q2IXph4doJGDvT5AhVSyqhVcJcNRcY/KhKzRhQwT6PgzY5g==" saltValue="ZCDpsuyOY9KMgr6EkBM8Uw==" spinCount="100000" sheet="1"/>
  <mergeCells count="5">
    <mergeCell ref="A1:G1"/>
    <mergeCell ref="C2:G2"/>
    <mergeCell ref="C3:G3"/>
    <mergeCell ref="C4:G4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5FD2-7631-436A-B9CF-B144F0314F0E}">
  <sheetPr>
    <outlinePr summaryBelow="0"/>
  </sheetPr>
  <dimension ref="A1:BH5000"/>
  <sheetViews>
    <sheetView workbookViewId="0">
      <pane ySplit="7" topLeftCell="A23" activePane="bottomLeft" state="frozen"/>
      <selection pane="bottomLeft" activeCell="F31" sqref="F31:F37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74</v>
      </c>
      <c r="C3" s="261" t="s">
        <v>75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76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SUMIF(AG9:AG20,"&lt;&gt;NOR",G9:G20)</f>
        <v>0</v>
      </c>
      <c r="H8" s="162"/>
      <c r="I8" s="162">
        <f>SUM(I9:I20)</f>
        <v>10485.720000000001</v>
      </c>
      <c r="J8" s="162"/>
      <c r="K8" s="162">
        <f>SUM(K9:K20)</f>
        <v>60698.789999999994</v>
      </c>
      <c r="L8" s="162"/>
      <c r="M8" s="162">
        <f>SUM(M9:M20)</f>
        <v>0</v>
      </c>
      <c r="N8" s="162"/>
      <c r="O8" s="162">
        <f>SUM(O9:O20)</f>
        <v>29.53</v>
      </c>
      <c r="P8" s="162"/>
      <c r="Q8" s="162">
        <f>SUM(Q9:Q20)</f>
        <v>0</v>
      </c>
      <c r="R8" s="162"/>
      <c r="S8" s="162"/>
      <c r="T8" s="163"/>
      <c r="U8" s="157"/>
      <c r="V8" s="157">
        <f>SUM(V9:V20)</f>
        <v>127.51999999999998</v>
      </c>
      <c r="W8" s="157"/>
      <c r="X8" s="157"/>
      <c r="AG8" t="s">
        <v>220</v>
      </c>
    </row>
    <row r="9" spans="1:60" outlineLevel="1">
      <c r="A9" s="175">
        <v>1</v>
      </c>
      <c r="B9" s="176" t="s">
        <v>1618</v>
      </c>
      <c r="C9" s="184" t="s">
        <v>1619</v>
      </c>
      <c r="D9" s="177" t="s">
        <v>264</v>
      </c>
      <c r="E9" s="178">
        <v>56.4</v>
      </c>
      <c r="F9" s="179"/>
      <c r="G9" s="180">
        <f>ROUND(E9*F9,2)</f>
        <v>0</v>
      </c>
      <c r="H9" s="179">
        <v>0</v>
      </c>
      <c r="I9" s="180">
        <f>ROUND(E9*H9,2)</f>
        <v>0</v>
      </c>
      <c r="J9" s="179">
        <v>55.1</v>
      </c>
      <c r="K9" s="180">
        <f>ROUND(E9*J9,2)</f>
        <v>3107.64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224</v>
      </c>
      <c r="T9" s="181" t="s">
        <v>225</v>
      </c>
      <c r="U9" s="156">
        <v>0.107</v>
      </c>
      <c r="V9" s="156">
        <f>ROUND(E9*U9,2)</f>
        <v>6.03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68">
        <v>2</v>
      </c>
      <c r="B10" s="169" t="s">
        <v>1620</v>
      </c>
      <c r="C10" s="185" t="s">
        <v>1621</v>
      </c>
      <c r="D10" s="170" t="s">
        <v>264</v>
      </c>
      <c r="E10" s="171">
        <v>56.4</v>
      </c>
      <c r="F10" s="172"/>
      <c r="G10" s="173">
        <f>ROUND(E10*F10,2)</f>
        <v>0</v>
      </c>
      <c r="H10" s="172">
        <v>0</v>
      </c>
      <c r="I10" s="173">
        <f>ROUND(E10*H10,2)</f>
        <v>0</v>
      </c>
      <c r="J10" s="172">
        <v>204.5</v>
      </c>
      <c r="K10" s="173">
        <f>ROUND(E10*J10,2)</f>
        <v>11533.8</v>
      </c>
      <c r="L10" s="173">
        <v>21</v>
      </c>
      <c r="M10" s="173">
        <f>G10*(1+L10/100)</f>
        <v>0</v>
      </c>
      <c r="N10" s="173">
        <v>0</v>
      </c>
      <c r="O10" s="173">
        <f>ROUND(E10*N10,2)</f>
        <v>0</v>
      </c>
      <c r="P10" s="173">
        <v>0</v>
      </c>
      <c r="Q10" s="173">
        <f>ROUND(E10*P10,2)</f>
        <v>0</v>
      </c>
      <c r="R10" s="173"/>
      <c r="S10" s="173" t="s">
        <v>224</v>
      </c>
      <c r="T10" s="174" t="s">
        <v>225</v>
      </c>
      <c r="U10" s="156">
        <v>0.2</v>
      </c>
      <c r="V10" s="156">
        <f>ROUND(E10*U10,2)</f>
        <v>11.28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92" t="s">
        <v>1689</v>
      </c>
      <c r="D11" s="190"/>
      <c r="E11" s="191">
        <v>56.4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1690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3</v>
      </c>
      <c r="B12" s="176" t="s">
        <v>1691</v>
      </c>
      <c r="C12" s="184" t="s">
        <v>1692</v>
      </c>
      <c r="D12" s="177" t="s">
        <v>248</v>
      </c>
      <c r="E12" s="178">
        <v>120</v>
      </c>
      <c r="F12" s="179"/>
      <c r="G12" s="180">
        <f t="shared" ref="G12:G18" si="0">ROUND(E12*F12,2)</f>
        <v>0</v>
      </c>
      <c r="H12" s="179">
        <v>11.31</v>
      </c>
      <c r="I12" s="180">
        <f t="shared" ref="I12:I18" si="1">ROUND(E12*H12,2)</f>
        <v>1357.2</v>
      </c>
      <c r="J12" s="179">
        <v>110.19</v>
      </c>
      <c r="K12" s="180">
        <f t="shared" ref="K12:K18" si="2">ROUND(E12*J12,2)</f>
        <v>13222.8</v>
      </c>
      <c r="L12" s="180">
        <v>21</v>
      </c>
      <c r="M12" s="180">
        <f t="shared" ref="M12:M18" si="3">G12*(1+L12/100)</f>
        <v>0</v>
      </c>
      <c r="N12" s="180">
        <v>9.8999999999999999E-4</v>
      </c>
      <c r="O12" s="180">
        <f t="shared" ref="O12:O18" si="4">ROUND(E12*N12,2)</f>
        <v>0.12</v>
      </c>
      <c r="P12" s="180">
        <v>0</v>
      </c>
      <c r="Q12" s="180">
        <f t="shared" ref="Q12:Q18" si="5">ROUND(E12*P12,2)</f>
        <v>0</v>
      </c>
      <c r="R12" s="180"/>
      <c r="S12" s="180" t="s">
        <v>224</v>
      </c>
      <c r="T12" s="181" t="s">
        <v>225</v>
      </c>
      <c r="U12" s="156">
        <v>0.23599999999999999</v>
      </c>
      <c r="V12" s="156">
        <f t="shared" ref="V12:V18" si="6">ROUND(E12*U12,2)</f>
        <v>28.32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4</v>
      </c>
      <c r="B13" s="176" t="s">
        <v>1693</v>
      </c>
      <c r="C13" s="184" t="s">
        <v>1694</v>
      </c>
      <c r="D13" s="177" t="s">
        <v>248</v>
      </c>
      <c r="E13" s="178">
        <v>120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25.8</v>
      </c>
      <c r="K13" s="180">
        <f t="shared" si="2"/>
        <v>3096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7.0000000000000007E-2</v>
      </c>
      <c r="V13" s="156">
        <f t="shared" si="6"/>
        <v>8.4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5</v>
      </c>
      <c r="B14" s="176" t="s">
        <v>1622</v>
      </c>
      <c r="C14" s="184" t="s">
        <v>1623</v>
      </c>
      <c r="D14" s="177" t="s">
        <v>264</v>
      </c>
      <c r="E14" s="178">
        <v>56.4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118</v>
      </c>
      <c r="K14" s="180">
        <f t="shared" si="2"/>
        <v>6655.2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0.34499999999999997</v>
      </c>
      <c r="V14" s="156">
        <f t="shared" si="6"/>
        <v>19.46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75">
        <v>6</v>
      </c>
      <c r="B15" s="176" t="s">
        <v>1624</v>
      </c>
      <c r="C15" s="184" t="s">
        <v>1625</v>
      </c>
      <c r="D15" s="177" t="s">
        <v>264</v>
      </c>
      <c r="E15" s="178">
        <v>29.82</v>
      </c>
      <c r="F15" s="179"/>
      <c r="G15" s="180">
        <f t="shared" si="0"/>
        <v>0</v>
      </c>
      <c r="H15" s="179">
        <v>0</v>
      </c>
      <c r="I15" s="180">
        <f t="shared" si="1"/>
        <v>0</v>
      </c>
      <c r="J15" s="179">
        <v>71.5</v>
      </c>
      <c r="K15" s="180">
        <f t="shared" si="2"/>
        <v>2132.13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5.1999999999999998E-3</v>
      </c>
      <c r="V15" s="156">
        <f t="shared" si="6"/>
        <v>0.16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4" outlineLevel="1">
      <c r="A16" s="175">
        <v>7</v>
      </c>
      <c r="B16" s="176" t="s">
        <v>350</v>
      </c>
      <c r="C16" s="184" t="s">
        <v>1626</v>
      </c>
      <c r="D16" s="177" t="s">
        <v>264</v>
      </c>
      <c r="E16" s="178">
        <v>29.82</v>
      </c>
      <c r="F16" s="179"/>
      <c r="G16" s="180">
        <f t="shared" si="0"/>
        <v>0</v>
      </c>
      <c r="H16" s="179">
        <v>0</v>
      </c>
      <c r="I16" s="180">
        <f t="shared" si="1"/>
        <v>0</v>
      </c>
      <c r="J16" s="179">
        <v>245</v>
      </c>
      <c r="K16" s="180">
        <f t="shared" si="2"/>
        <v>7305.9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0.65200000000000002</v>
      </c>
      <c r="V16" s="156">
        <f t="shared" si="6"/>
        <v>19.440000000000001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251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352</v>
      </c>
      <c r="C17" s="184" t="s">
        <v>353</v>
      </c>
      <c r="D17" s="177" t="s">
        <v>264</v>
      </c>
      <c r="E17" s="178">
        <v>22.94</v>
      </c>
      <c r="F17" s="179"/>
      <c r="G17" s="180">
        <f t="shared" si="0"/>
        <v>0</v>
      </c>
      <c r="H17" s="179">
        <v>0</v>
      </c>
      <c r="I17" s="180">
        <f t="shared" si="1"/>
        <v>0</v>
      </c>
      <c r="J17" s="179">
        <v>15.9</v>
      </c>
      <c r="K17" s="180">
        <f t="shared" si="2"/>
        <v>364.75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224</v>
      </c>
      <c r="T17" s="181" t="s">
        <v>225</v>
      </c>
      <c r="U17" s="156">
        <v>8.9999999999999993E-3</v>
      </c>
      <c r="V17" s="156">
        <f t="shared" si="6"/>
        <v>0.21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68">
        <v>9</v>
      </c>
      <c r="B18" s="169" t="s">
        <v>1627</v>
      </c>
      <c r="C18" s="185" t="s">
        <v>1628</v>
      </c>
      <c r="D18" s="170" t="s">
        <v>264</v>
      </c>
      <c r="E18" s="171">
        <v>33.46</v>
      </c>
      <c r="F18" s="172"/>
      <c r="G18" s="173">
        <f t="shared" si="0"/>
        <v>0</v>
      </c>
      <c r="H18" s="172">
        <v>0</v>
      </c>
      <c r="I18" s="173">
        <f t="shared" si="1"/>
        <v>0</v>
      </c>
      <c r="J18" s="172">
        <v>116.5</v>
      </c>
      <c r="K18" s="173">
        <f t="shared" si="2"/>
        <v>3898.09</v>
      </c>
      <c r="L18" s="173">
        <v>21</v>
      </c>
      <c r="M18" s="173">
        <f t="shared" si="3"/>
        <v>0</v>
      </c>
      <c r="N18" s="173">
        <v>0</v>
      </c>
      <c r="O18" s="173">
        <f t="shared" si="4"/>
        <v>0</v>
      </c>
      <c r="P18" s="173">
        <v>0</v>
      </c>
      <c r="Q18" s="173">
        <f t="shared" si="5"/>
        <v>0</v>
      </c>
      <c r="R18" s="173"/>
      <c r="S18" s="173" t="s">
        <v>224</v>
      </c>
      <c r="T18" s="174" t="s">
        <v>225</v>
      </c>
      <c r="U18" s="156">
        <v>0.20200000000000001</v>
      </c>
      <c r="V18" s="156">
        <f t="shared" si="6"/>
        <v>6.76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251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69" t="s">
        <v>1629</v>
      </c>
      <c r="D19" s="270"/>
      <c r="E19" s="270"/>
      <c r="F19" s="270"/>
      <c r="G19" s="270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292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10</v>
      </c>
      <c r="B20" s="176" t="s">
        <v>1630</v>
      </c>
      <c r="C20" s="184" t="s">
        <v>1631</v>
      </c>
      <c r="D20" s="177" t="s">
        <v>264</v>
      </c>
      <c r="E20" s="178">
        <v>17.3</v>
      </c>
      <c r="F20" s="179"/>
      <c r="G20" s="180">
        <f>ROUND(E20*F20,2)</f>
        <v>0</v>
      </c>
      <c r="H20" s="179">
        <v>527.66</v>
      </c>
      <c r="I20" s="180">
        <f>ROUND(E20*H20,2)</f>
        <v>9128.52</v>
      </c>
      <c r="J20" s="179">
        <v>542.34</v>
      </c>
      <c r="K20" s="180">
        <f>ROUND(E20*J20,2)</f>
        <v>9382.48</v>
      </c>
      <c r="L20" s="180">
        <v>21</v>
      </c>
      <c r="M20" s="180">
        <f>G20*(1+L20/100)</f>
        <v>0</v>
      </c>
      <c r="N20" s="180">
        <v>1.7</v>
      </c>
      <c r="O20" s="180">
        <f>ROUND(E20*N20,2)</f>
        <v>29.41</v>
      </c>
      <c r="P20" s="180">
        <v>0</v>
      </c>
      <c r="Q20" s="180">
        <f>ROUND(E20*P20,2)</f>
        <v>0</v>
      </c>
      <c r="R20" s="180"/>
      <c r="S20" s="180" t="s">
        <v>224</v>
      </c>
      <c r="T20" s="181" t="s">
        <v>225</v>
      </c>
      <c r="U20" s="156">
        <v>1.587</v>
      </c>
      <c r="V20" s="156">
        <f>ROUND(E20*U20,2)</f>
        <v>27.46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251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14">
      <c r="A21" s="158" t="s">
        <v>219</v>
      </c>
      <c r="B21" s="159" t="s">
        <v>99</v>
      </c>
      <c r="C21" s="183" t="s">
        <v>101</v>
      </c>
      <c r="D21" s="160"/>
      <c r="E21" s="161"/>
      <c r="F21" s="162"/>
      <c r="G21" s="162">
        <f>SUMIF(AG22:AG22,"&lt;&gt;NOR",G22:G22)</f>
        <v>0</v>
      </c>
      <c r="H21" s="162"/>
      <c r="I21" s="162">
        <f>SUM(I22:I22)</f>
        <v>3574.35</v>
      </c>
      <c r="J21" s="162"/>
      <c r="K21" s="162">
        <f>SUM(K22:K22)</f>
        <v>3266.97</v>
      </c>
      <c r="L21" s="162"/>
      <c r="M21" s="162">
        <f>SUM(M22:M22)</f>
        <v>0</v>
      </c>
      <c r="N21" s="162"/>
      <c r="O21" s="162">
        <f>SUM(O22:O22)</f>
        <v>10.66</v>
      </c>
      <c r="P21" s="162"/>
      <c r="Q21" s="162">
        <f>SUM(Q22:Q22)</f>
        <v>0</v>
      </c>
      <c r="R21" s="162"/>
      <c r="S21" s="162"/>
      <c r="T21" s="163"/>
      <c r="U21" s="157"/>
      <c r="V21" s="157">
        <f>SUM(V22:V22)</f>
        <v>9.56</v>
      </c>
      <c r="W21" s="157"/>
      <c r="X21" s="157"/>
      <c r="AG21" t="s">
        <v>220</v>
      </c>
    </row>
    <row r="22" spans="1:60" outlineLevel="1">
      <c r="A22" s="175">
        <v>11</v>
      </c>
      <c r="B22" s="176" t="s">
        <v>1632</v>
      </c>
      <c r="C22" s="184" t="s">
        <v>1633</v>
      </c>
      <c r="D22" s="177" t="s">
        <v>264</v>
      </c>
      <c r="E22" s="178">
        <v>5.64</v>
      </c>
      <c r="F22" s="179"/>
      <c r="G22" s="180">
        <f>ROUND(E22*F22,2)</f>
        <v>0</v>
      </c>
      <c r="H22" s="179">
        <v>633.75</v>
      </c>
      <c r="I22" s="180">
        <f>ROUND(E22*H22,2)</f>
        <v>3574.35</v>
      </c>
      <c r="J22" s="179">
        <v>579.25</v>
      </c>
      <c r="K22" s="180">
        <f>ROUND(E22*J22,2)</f>
        <v>3266.97</v>
      </c>
      <c r="L22" s="180">
        <v>21</v>
      </c>
      <c r="M22" s="180">
        <f>G22*(1+L22/100)</f>
        <v>0</v>
      </c>
      <c r="N22" s="180">
        <v>1.8907700000000001</v>
      </c>
      <c r="O22" s="180">
        <f>ROUND(E22*N22,2)</f>
        <v>10.66</v>
      </c>
      <c r="P22" s="180">
        <v>0</v>
      </c>
      <c r="Q22" s="180">
        <f>ROUND(E22*P22,2)</f>
        <v>0</v>
      </c>
      <c r="R22" s="180"/>
      <c r="S22" s="180" t="s">
        <v>224</v>
      </c>
      <c r="T22" s="181" t="s">
        <v>225</v>
      </c>
      <c r="U22" s="156">
        <v>1.6950000000000001</v>
      </c>
      <c r="V22" s="156">
        <f>ROUND(E22*U22,2)</f>
        <v>9.56</v>
      </c>
      <c r="W22" s="156"/>
      <c r="X22" s="156" t="s">
        <v>226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251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14">
      <c r="A23" s="158" t="s">
        <v>219</v>
      </c>
      <c r="B23" s="159" t="s">
        <v>112</v>
      </c>
      <c r="C23" s="183" t="s">
        <v>113</v>
      </c>
      <c r="D23" s="160"/>
      <c r="E23" s="161"/>
      <c r="F23" s="162"/>
      <c r="G23" s="162">
        <f>SUMIF(AG24:AG29,"&lt;&gt;NOR",G24:G29)</f>
        <v>0</v>
      </c>
      <c r="H23" s="162"/>
      <c r="I23" s="162">
        <f>SUM(I24:I29)</f>
        <v>14168</v>
      </c>
      <c r="J23" s="162"/>
      <c r="K23" s="162">
        <f>SUM(K24:K29)</f>
        <v>150560</v>
      </c>
      <c r="L23" s="162"/>
      <c r="M23" s="162">
        <f>SUM(M24:M29)</f>
        <v>0</v>
      </c>
      <c r="N23" s="162"/>
      <c r="O23" s="162">
        <f>SUM(O24:O29)</f>
        <v>0.1</v>
      </c>
      <c r="P23" s="162"/>
      <c r="Q23" s="162">
        <f>SUM(Q24:Q29)</f>
        <v>0</v>
      </c>
      <c r="R23" s="162"/>
      <c r="S23" s="162"/>
      <c r="T23" s="163"/>
      <c r="U23" s="157"/>
      <c r="V23" s="157">
        <f>SUM(V24:V29)</f>
        <v>34.4</v>
      </c>
      <c r="W23" s="157"/>
      <c r="X23" s="157"/>
      <c r="AG23" t="s">
        <v>220</v>
      </c>
    </row>
    <row r="24" spans="1:60" outlineLevel="1">
      <c r="A24" s="175">
        <v>12</v>
      </c>
      <c r="B24" s="176" t="s">
        <v>1644</v>
      </c>
      <c r="C24" s="184" t="s">
        <v>1645</v>
      </c>
      <c r="D24" s="177" t="s">
        <v>309</v>
      </c>
      <c r="E24" s="178">
        <v>40</v>
      </c>
      <c r="F24" s="179"/>
      <c r="G24" s="180">
        <f>ROUND(E24*F24,2)</f>
        <v>0</v>
      </c>
      <c r="H24" s="179">
        <v>3.79</v>
      </c>
      <c r="I24" s="180">
        <f>ROUND(E24*H24,2)</f>
        <v>151.6</v>
      </c>
      <c r="J24" s="179">
        <v>8.91</v>
      </c>
      <c r="K24" s="180">
        <f>ROUND(E24*J24,2)</f>
        <v>356.4</v>
      </c>
      <c r="L24" s="180">
        <v>21</v>
      </c>
      <c r="M24" s="180">
        <f>G24*(1+L24/100)</f>
        <v>0</v>
      </c>
      <c r="N24" s="180">
        <v>0</v>
      </c>
      <c r="O24" s="180">
        <f>ROUND(E24*N24,2)</f>
        <v>0</v>
      </c>
      <c r="P24" s="180">
        <v>0</v>
      </c>
      <c r="Q24" s="180">
        <f>ROUND(E24*P24,2)</f>
        <v>0</v>
      </c>
      <c r="R24" s="180"/>
      <c r="S24" s="180" t="s">
        <v>224</v>
      </c>
      <c r="T24" s="181" t="s">
        <v>225</v>
      </c>
      <c r="U24" s="156">
        <v>2.5999999999999999E-2</v>
      </c>
      <c r="V24" s="156">
        <f>ROUND(E24*U24,2)</f>
        <v>1.04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251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13</v>
      </c>
      <c r="B25" s="176" t="s">
        <v>1646</v>
      </c>
      <c r="C25" s="184" t="s">
        <v>1647</v>
      </c>
      <c r="D25" s="177" t="s">
        <v>309</v>
      </c>
      <c r="E25" s="178">
        <v>40</v>
      </c>
      <c r="F25" s="179"/>
      <c r="G25" s="180">
        <f>ROUND(E25*F25,2)</f>
        <v>0</v>
      </c>
      <c r="H25" s="179">
        <v>8.89</v>
      </c>
      <c r="I25" s="180">
        <f>ROUND(E25*H25,2)</f>
        <v>355.6</v>
      </c>
      <c r="J25" s="179">
        <v>11.61</v>
      </c>
      <c r="K25" s="180">
        <f>ROUND(E25*J25,2)</f>
        <v>464.4</v>
      </c>
      <c r="L25" s="180">
        <v>21</v>
      </c>
      <c r="M25" s="180">
        <f>G25*(1+L25/100)</f>
        <v>0</v>
      </c>
      <c r="N25" s="180">
        <v>5.0000000000000002E-5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224</v>
      </c>
      <c r="T25" s="181" t="s">
        <v>225</v>
      </c>
      <c r="U25" s="156">
        <v>3.4000000000000002E-2</v>
      </c>
      <c r="V25" s="156">
        <f>ROUND(E25*U25,2)</f>
        <v>1.36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8">
        <v>14</v>
      </c>
      <c r="B26" s="169" t="s">
        <v>779</v>
      </c>
      <c r="C26" s="185" t="s">
        <v>1695</v>
      </c>
      <c r="D26" s="170" t="s">
        <v>309</v>
      </c>
      <c r="E26" s="171">
        <v>40</v>
      </c>
      <c r="F26" s="172"/>
      <c r="G26" s="173">
        <f>ROUND(E26*F26,2)</f>
        <v>0</v>
      </c>
      <c r="H26" s="172">
        <v>341.52</v>
      </c>
      <c r="I26" s="173">
        <f>ROUND(E26*H26,2)</f>
        <v>13660.8</v>
      </c>
      <c r="J26" s="172">
        <v>368.48</v>
      </c>
      <c r="K26" s="173">
        <f>ROUND(E26*J26,2)</f>
        <v>14739.2</v>
      </c>
      <c r="L26" s="173">
        <v>21</v>
      </c>
      <c r="M26" s="173">
        <f>G26*(1+L26/100)</f>
        <v>0</v>
      </c>
      <c r="N26" s="173">
        <v>2.5200000000000001E-3</v>
      </c>
      <c r="O26" s="173">
        <f>ROUND(E26*N26,2)</f>
        <v>0.1</v>
      </c>
      <c r="P26" s="173">
        <v>0</v>
      </c>
      <c r="Q26" s="173">
        <f>ROUND(E26*P26,2)</f>
        <v>0</v>
      </c>
      <c r="R26" s="173"/>
      <c r="S26" s="173" t="s">
        <v>224</v>
      </c>
      <c r="T26" s="174" t="s">
        <v>225</v>
      </c>
      <c r="U26" s="156">
        <v>0.8</v>
      </c>
      <c r="V26" s="156">
        <f>ROUND(E26*U26,2)</f>
        <v>32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69" t="s">
        <v>1696</v>
      </c>
      <c r="D27" s="270"/>
      <c r="E27" s="270"/>
      <c r="F27" s="270"/>
      <c r="G27" s="270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292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15</v>
      </c>
      <c r="B28" s="176" t="s">
        <v>1069</v>
      </c>
      <c r="C28" s="184" t="s">
        <v>1697</v>
      </c>
      <c r="D28" s="177" t="s">
        <v>1214</v>
      </c>
      <c r="E28" s="178">
        <v>6</v>
      </c>
      <c r="F28" s="179"/>
      <c r="G28" s="180">
        <f>ROUND(E28*F28,2)</f>
        <v>0</v>
      </c>
      <c r="H28" s="179">
        <v>0</v>
      </c>
      <c r="I28" s="180">
        <f>ROUND(E28*H28,2)</f>
        <v>0</v>
      </c>
      <c r="J28" s="179">
        <v>1500</v>
      </c>
      <c r="K28" s="180">
        <f>ROUND(E28*J28,2)</f>
        <v>9000</v>
      </c>
      <c r="L28" s="180">
        <v>21</v>
      </c>
      <c r="M28" s="180">
        <f>G28*(1+L28/100)</f>
        <v>0</v>
      </c>
      <c r="N28" s="180">
        <v>0</v>
      </c>
      <c r="O28" s="180">
        <f>ROUND(E28*N28,2)</f>
        <v>0</v>
      </c>
      <c r="P28" s="180">
        <v>0</v>
      </c>
      <c r="Q28" s="180">
        <f>ROUND(E28*P28,2)</f>
        <v>0</v>
      </c>
      <c r="R28" s="180"/>
      <c r="S28" s="180" t="s">
        <v>224</v>
      </c>
      <c r="T28" s="181" t="s">
        <v>225</v>
      </c>
      <c r="U28" s="156">
        <v>0</v>
      </c>
      <c r="V28" s="156">
        <f>ROUND(E28*U28,2)</f>
        <v>0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251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4" outlineLevel="1">
      <c r="A29" s="175">
        <v>16</v>
      </c>
      <c r="B29" s="176" t="s">
        <v>1698</v>
      </c>
      <c r="C29" s="184" t="s">
        <v>1699</v>
      </c>
      <c r="D29" s="177" t="s">
        <v>1214</v>
      </c>
      <c r="E29" s="178">
        <v>6</v>
      </c>
      <c r="F29" s="179"/>
      <c r="G29" s="180">
        <f>ROUND(E29*F29,2)</f>
        <v>0</v>
      </c>
      <c r="H29" s="179">
        <v>0</v>
      </c>
      <c r="I29" s="180">
        <f>ROUND(E29*H29,2)</f>
        <v>0</v>
      </c>
      <c r="J29" s="179">
        <v>21000</v>
      </c>
      <c r="K29" s="180">
        <f>ROUND(E29*J29,2)</f>
        <v>126000</v>
      </c>
      <c r="L29" s="180">
        <v>21</v>
      </c>
      <c r="M29" s="180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0"/>
      <c r="S29" s="180" t="s">
        <v>224</v>
      </c>
      <c r="T29" s="181" t="s">
        <v>225</v>
      </c>
      <c r="U29" s="156">
        <v>0</v>
      </c>
      <c r="V29" s="156">
        <f>ROUND(E29*U29,2)</f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251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14">
      <c r="A30" s="158" t="s">
        <v>219</v>
      </c>
      <c r="B30" s="159" t="s">
        <v>191</v>
      </c>
      <c r="C30" s="183" t="s">
        <v>28</v>
      </c>
      <c r="D30" s="160"/>
      <c r="E30" s="161"/>
      <c r="F30" s="162"/>
      <c r="G30" s="162">
        <f>SUMIF(AG31:AG37,"&lt;&gt;NOR",G31:G37)</f>
        <v>0</v>
      </c>
      <c r="H30" s="162"/>
      <c r="I30" s="162">
        <f>SUM(I31:I37)</f>
        <v>0</v>
      </c>
      <c r="J30" s="162"/>
      <c r="K30" s="162">
        <f>SUM(K31:K37)</f>
        <v>22000</v>
      </c>
      <c r="L30" s="162"/>
      <c r="M30" s="162">
        <f>SUM(M31:M37)</f>
        <v>0</v>
      </c>
      <c r="N30" s="162"/>
      <c r="O30" s="162">
        <f>SUM(O31:O37)</f>
        <v>0</v>
      </c>
      <c r="P30" s="162"/>
      <c r="Q30" s="162">
        <f>SUM(Q31:Q37)</f>
        <v>0</v>
      </c>
      <c r="R30" s="162"/>
      <c r="S30" s="162"/>
      <c r="T30" s="163"/>
      <c r="U30" s="157"/>
      <c r="V30" s="157">
        <f>SUM(V31:V37)</f>
        <v>0</v>
      </c>
      <c r="W30" s="157"/>
      <c r="X30" s="157"/>
      <c r="AG30" t="s">
        <v>220</v>
      </c>
    </row>
    <row r="31" spans="1:60" outlineLevel="1">
      <c r="A31" s="175">
        <v>17</v>
      </c>
      <c r="B31" s="176" t="s">
        <v>1072</v>
      </c>
      <c r="C31" s="184" t="s">
        <v>1700</v>
      </c>
      <c r="D31" s="177" t="s">
        <v>1214</v>
      </c>
      <c r="E31" s="178">
        <v>1</v>
      </c>
      <c r="F31" s="179"/>
      <c r="G31" s="180">
        <f t="shared" ref="G31:G37" si="7">ROUND(E31*F31,2)</f>
        <v>0</v>
      </c>
      <c r="H31" s="179">
        <v>0</v>
      </c>
      <c r="I31" s="180">
        <f t="shared" ref="I31:I37" si="8">ROUND(E31*H31,2)</f>
        <v>0</v>
      </c>
      <c r="J31" s="179">
        <v>1500</v>
      </c>
      <c r="K31" s="180">
        <f t="shared" ref="K31:K37" si="9">ROUND(E31*J31,2)</f>
        <v>1500</v>
      </c>
      <c r="L31" s="180">
        <v>21</v>
      </c>
      <c r="M31" s="180">
        <f t="shared" ref="M31:M37" si="10">G31*(1+L31/100)</f>
        <v>0</v>
      </c>
      <c r="N31" s="180">
        <v>0</v>
      </c>
      <c r="O31" s="180">
        <f t="shared" ref="O31:O37" si="11">ROUND(E31*N31,2)</f>
        <v>0</v>
      </c>
      <c r="P31" s="180">
        <v>0</v>
      </c>
      <c r="Q31" s="180">
        <f t="shared" ref="Q31:Q37" si="12">ROUND(E31*P31,2)</f>
        <v>0</v>
      </c>
      <c r="R31" s="180"/>
      <c r="S31" s="180" t="s">
        <v>224</v>
      </c>
      <c r="T31" s="181" t="s">
        <v>225</v>
      </c>
      <c r="U31" s="156">
        <v>0</v>
      </c>
      <c r="V31" s="156">
        <f t="shared" ref="V31:V37" si="13">ROUND(E31*U31,2)</f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251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18</v>
      </c>
      <c r="B32" s="176" t="s">
        <v>1074</v>
      </c>
      <c r="C32" s="184" t="s">
        <v>1680</v>
      </c>
      <c r="D32" s="177" t="s">
        <v>1214</v>
      </c>
      <c r="E32" s="178">
        <v>1</v>
      </c>
      <c r="F32" s="179"/>
      <c r="G32" s="180">
        <f t="shared" si="7"/>
        <v>0</v>
      </c>
      <c r="H32" s="179">
        <v>0</v>
      </c>
      <c r="I32" s="180">
        <f t="shared" si="8"/>
        <v>0</v>
      </c>
      <c r="J32" s="179">
        <v>1500</v>
      </c>
      <c r="K32" s="180">
        <f t="shared" si="9"/>
        <v>1500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13"/>
        <v>0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251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75">
        <v>19</v>
      </c>
      <c r="B33" s="176" t="s">
        <v>1076</v>
      </c>
      <c r="C33" s="184" t="s">
        <v>1681</v>
      </c>
      <c r="D33" s="177" t="s">
        <v>1214</v>
      </c>
      <c r="E33" s="178">
        <v>1</v>
      </c>
      <c r="F33" s="179"/>
      <c r="G33" s="180">
        <f t="shared" si="7"/>
        <v>0</v>
      </c>
      <c r="H33" s="179">
        <v>0</v>
      </c>
      <c r="I33" s="180">
        <f t="shared" si="8"/>
        <v>0</v>
      </c>
      <c r="J33" s="179">
        <v>5000</v>
      </c>
      <c r="K33" s="180">
        <f t="shared" si="9"/>
        <v>5000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13"/>
        <v>0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251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75">
        <v>20</v>
      </c>
      <c r="B34" s="176" t="s">
        <v>1078</v>
      </c>
      <c r="C34" s="184" t="s">
        <v>1682</v>
      </c>
      <c r="D34" s="177" t="s">
        <v>1214</v>
      </c>
      <c r="E34" s="178">
        <v>1</v>
      </c>
      <c r="F34" s="179"/>
      <c r="G34" s="180">
        <f t="shared" si="7"/>
        <v>0</v>
      </c>
      <c r="H34" s="179">
        <v>0</v>
      </c>
      <c r="I34" s="180">
        <f t="shared" si="8"/>
        <v>0</v>
      </c>
      <c r="J34" s="179">
        <v>3000</v>
      </c>
      <c r="K34" s="180">
        <f t="shared" si="9"/>
        <v>3000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13"/>
        <v>0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251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75">
        <v>21</v>
      </c>
      <c r="B35" s="176" t="s">
        <v>1080</v>
      </c>
      <c r="C35" s="184" t="s">
        <v>1683</v>
      </c>
      <c r="D35" s="177" t="s">
        <v>1214</v>
      </c>
      <c r="E35" s="178">
        <v>1</v>
      </c>
      <c r="F35" s="179"/>
      <c r="G35" s="180">
        <f t="shared" si="7"/>
        <v>0</v>
      </c>
      <c r="H35" s="179">
        <v>0</v>
      </c>
      <c r="I35" s="180">
        <f t="shared" si="8"/>
        <v>0</v>
      </c>
      <c r="J35" s="179">
        <v>1000</v>
      </c>
      <c r="K35" s="180">
        <f t="shared" si="9"/>
        <v>1000</v>
      </c>
      <c r="L35" s="180">
        <v>21</v>
      </c>
      <c r="M35" s="180">
        <f t="shared" si="10"/>
        <v>0</v>
      </c>
      <c r="N35" s="180">
        <v>0</v>
      </c>
      <c r="O35" s="180">
        <f t="shared" si="11"/>
        <v>0</v>
      </c>
      <c r="P35" s="180">
        <v>0</v>
      </c>
      <c r="Q35" s="180">
        <f t="shared" si="12"/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si="13"/>
        <v>0</v>
      </c>
      <c r="W35" s="156"/>
      <c r="X35" s="156" t="s">
        <v>226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251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75">
        <v>22</v>
      </c>
      <c r="B36" s="176" t="s">
        <v>1684</v>
      </c>
      <c r="C36" s="184" t="s">
        <v>131</v>
      </c>
      <c r="D36" s="177" t="s">
        <v>1214</v>
      </c>
      <c r="E36" s="178">
        <v>1</v>
      </c>
      <c r="F36" s="179"/>
      <c r="G36" s="180">
        <f t="shared" si="7"/>
        <v>0</v>
      </c>
      <c r="H36" s="179">
        <v>0</v>
      </c>
      <c r="I36" s="180">
        <f t="shared" si="8"/>
        <v>0</v>
      </c>
      <c r="J36" s="179">
        <v>5000</v>
      </c>
      <c r="K36" s="180">
        <f t="shared" si="9"/>
        <v>5000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13"/>
        <v>0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8">
        <v>23</v>
      </c>
      <c r="B37" s="169" t="s">
        <v>1685</v>
      </c>
      <c r="C37" s="185" t="s">
        <v>1686</v>
      </c>
      <c r="D37" s="170" t="s">
        <v>1214</v>
      </c>
      <c r="E37" s="171">
        <v>1</v>
      </c>
      <c r="F37" s="172"/>
      <c r="G37" s="173">
        <f t="shared" si="7"/>
        <v>0</v>
      </c>
      <c r="H37" s="172">
        <v>0</v>
      </c>
      <c r="I37" s="173">
        <f t="shared" si="8"/>
        <v>0</v>
      </c>
      <c r="J37" s="172">
        <v>5000</v>
      </c>
      <c r="K37" s="173">
        <f t="shared" si="9"/>
        <v>5000</v>
      </c>
      <c r="L37" s="173">
        <v>21</v>
      </c>
      <c r="M37" s="173">
        <f t="shared" si="10"/>
        <v>0</v>
      </c>
      <c r="N37" s="173">
        <v>0</v>
      </c>
      <c r="O37" s="173">
        <f t="shared" si="11"/>
        <v>0</v>
      </c>
      <c r="P37" s="173">
        <v>0</v>
      </c>
      <c r="Q37" s="173">
        <f t="shared" si="12"/>
        <v>0</v>
      </c>
      <c r="R37" s="173"/>
      <c r="S37" s="173" t="s">
        <v>224</v>
      </c>
      <c r="T37" s="174" t="s">
        <v>225</v>
      </c>
      <c r="U37" s="156">
        <v>0</v>
      </c>
      <c r="V37" s="156">
        <f t="shared" si="13"/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251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206</v>
      </c>
    </row>
    <row r="39" spans="1:60">
      <c r="A39" s="150"/>
      <c r="B39" s="151" t="s">
        <v>29</v>
      </c>
      <c r="C39" s="187"/>
      <c r="D39" s="152"/>
      <c r="E39" s="153"/>
      <c r="F39" s="153"/>
      <c r="G39" s="182">
        <f>G8+G21+G23+G30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f>SUMIF(L7:L37,AE38,G7:G37)</f>
        <v>0</v>
      </c>
      <c r="AF39">
        <f>SUMIF(L7:L37,AF38,G7:G37)</f>
        <v>0</v>
      </c>
      <c r="AG39" t="s">
        <v>244</v>
      </c>
    </row>
    <row r="40" spans="1:60">
      <c r="C40" s="188"/>
      <c r="D40" s="10"/>
      <c r="AG40" t="s">
        <v>245</v>
      </c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bYQ5PWHn0CTlzVr3jlByQfBAhl31TaIzGKsfQOUyN8hqnsPeQYGMe+HMHxU2+Dod/N3BHOV97WVb+u21GGzZcA==" saltValue="NgAgGZaqqyiJLkYGv0T1mQ==" spinCount="100000" sheet="1"/>
  <mergeCells count="6">
    <mergeCell ref="C27:G27"/>
    <mergeCell ref="A1:G1"/>
    <mergeCell ref="C2:G2"/>
    <mergeCell ref="C3:G3"/>
    <mergeCell ref="C4:G4"/>
    <mergeCell ref="C19:G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0D9B-E793-4507-9B57-11EE30EB62AE}">
  <sheetPr>
    <outlinePr summaryBelow="0"/>
  </sheetPr>
  <dimension ref="A1:BH5000"/>
  <sheetViews>
    <sheetView workbookViewId="0">
      <pane ySplit="7" topLeftCell="A35" activePane="bottomLeft" state="frozen"/>
      <selection pane="bottomLeft" activeCell="F35" sqref="F35:F41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74</v>
      </c>
      <c r="C3" s="261" t="s">
        <v>75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52</v>
      </c>
      <c r="C4" s="264" t="s">
        <v>77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SUMIF(AG9:AG19,"&lt;&gt;NOR",G9:G19)</f>
        <v>0</v>
      </c>
      <c r="H8" s="162"/>
      <c r="I8" s="162">
        <f>SUM(I9:I19)</f>
        <v>79784.460000000006</v>
      </c>
      <c r="J8" s="162"/>
      <c r="K8" s="162">
        <f>SUM(K9:K19)</f>
        <v>444866.86</v>
      </c>
      <c r="L8" s="162"/>
      <c r="M8" s="162">
        <f>SUM(M9:M19)</f>
        <v>0</v>
      </c>
      <c r="N8" s="162"/>
      <c r="O8" s="162">
        <f>SUM(O9:O19)</f>
        <v>230.25</v>
      </c>
      <c r="P8" s="162"/>
      <c r="Q8" s="162">
        <f>SUM(Q9:Q19)</f>
        <v>0</v>
      </c>
      <c r="R8" s="162"/>
      <c r="S8" s="162"/>
      <c r="T8" s="163"/>
      <c r="U8" s="157"/>
      <c r="V8" s="157">
        <f>SUM(V9:V19)</f>
        <v>931.05</v>
      </c>
      <c r="W8" s="157"/>
      <c r="X8" s="157"/>
      <c r="AG8" t="s">
        <v>220</v>
      </c>
    </row>
    <row r="9" spans="1:60" outlineLevel="1">
      <c r="A9" s="175">
        <v>1</v>
      </c>
      <c r="B9" s="176" t="s">
        <v>1618</v>
      </c>
      <c r="C9" s="184" t="s">
        <v>1619</v>
      </c>
      <c r="D9" s="177" t="s">
        <v>264</v>
      </c>
      <c r="E9" s="178">
        <v>432</v>
      </c>
      <c r="F9" s="179"/>
      <c r="G9" s="180">
        <f t="shared" ref="G9:G17" si="0">ROUND(E9*F9,2)</f>
        <v>0</v>
      </c>
      <c r="H9" s="179">
        <v>0</v>
      </c>
      <c r="I9" s="180">
        <f t="shared" ref="I9:I17" si="1">ROUND(E9*H9,2)</f>
        <v>0</v>
      </c>
      <c r="J9" s="179">
        <v>55.1</v>
      </c>
      <c r="K9" s="180">
        <f t="shared" ref="K9:K17" si="2">ROUND(E9*J9,2)</f>
        <v>23803.200000000001</v>
      </c>
      <c r="L9" s="180">
        <v>21</v>
      </c>
      <c r="M9" s="180">
        <f t="shared" ref="M9:M17" si="3">G9*(1+L9/100)</f>
        <v>0</v>
      </c>
      <c r="N9" s="180">
        <v>0</v>
      </c>
      <c r="O9" s="180">
        <f t="shared" ref="O9:O17" si="4">ROUND(E9*N9,2)</f>
        <v>0</v>
      </c>
      <c r="P9" s="180">
        <v>0</v>
      </c>
      <c r="Q9" s="180">
        <f t="shared" ref="Q9:Q17" si="5">ROUND(E9*P9,2)</f>
        <v>0</v>
      </c>
      <c r="R9" s="180"/>
      <c r="S9" s="180" t="s">
        <v>224</v>
      </c>
      <c r="T9" s="181" t="s">
        <v>225</v>
      </c>
      <c r="U9" s="156">
        <v>0.107</v>
      </c>
      <c r="V9" s="156">
        <f t="shared" ref="V9:V17" si="6">ROUND(E9*U9,2)</f>
        <v>46.22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1620</v>
      </c>
      <c r="C10" s="184" t="s">
        <v>1621</v>
      </c>
      <c r="D10" s="177" t="s">
        <v>264</v>
      </c>
      <c r="E10" s="178">
        <v>432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204.5</v>
      </c>
      <c r="K10" s="180">
        <f t="shared" si="2"/>
        <v>88344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0.2</v>
      </c>
      <c r="V10" s="156">
        <f t="shared" si="6"/>
        <v>86.4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1691</v>
      </c>
      <c r="C11" s="184" t="s">
        <v>1692</v>
      </c>
      <c r="D11" s="177" t="s">
        <v>248</v>
      </c>
      <c r="E11" s="178">
        <v>756</v>
      </c>
      <c r="F11" s="179"/>
      <c r="G11" s="180">
        <f t="shared" si="0"/>
        <v>0</v>
      </c>
      <c r="H11" s="179">
        <v>11.31</v>
      </c>
      <c r="I11" s="180">
        <f t="shared" si="1"/>
        <v>8550.36</v>
      </c>
      <c r="J11" s="179">
        <v>110.19</v>
      </c>
      <c r="K11" s="180">
        <f t="shared" si="2"/>
        <v>83303.64</v>
      </c>
      <c r="L11" s="180">
        <v>21</v>
      </c>
      <c r="M11" s="180">
        <f t="shared" si="3"/>
        <v>0</v>
      </c>
      <c r="N11" s="180">
        <v>9.8999999999999999E-4</v>
      </c>
      <c r="O11" s="180">
        <f t="shared" si="4"/>
        <v>0.75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0.23599999999999999</v>
      </c>
      <c r="V11" s="156">
        <f t="shared" si="6"/>
        <v>178.42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1693</v>
      </c>
      <c r="C12" s="184" t="s">
        <v>1694</v>
      </c>
      <c r="D12" s="177" t="s">
        <v>248</v>
      </c>
      <c r="E12" s="178">
        <v>756</v>
      </c>
      <c r="F12" s="179"/>
      <c r="G12" s="180">
        <f t="shared" si="0"/>
        <v>0</v>
      </c>
      <c r="H12" s="179">
        <v>0</v>
      </c>
      <c r="I12" s="180">
        <f t="shared" si="1"/>
        <v>0</v>
      </c>
      <c r="J12" s="179">
        <v>25.8</v>
      </c>
      <c r="K12" s="180">
        <f t="shared" si="2"/>
        <v>19504.8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7.0000000000000007E-2</v>
      </c>
      <c r="V12" s="156">
        <f t="shared" si="6"/>
        <v>52.92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1622</v>
      </c>
      <c r="C13" s="184" t="s">
        <v>1623</v>
      </c>
      <c r="D13" s="177" t="s">
        <v>264</v>
      </c>
      <c r="E13" s="178">
        <v>432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118</v>
      </c>
      <c r="K13" s="180">
        <f t="shared" si="2"/>
        <v>50976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0.34499999999999997</v>
      </c>
      <c r="V13" s="156">
        <f t="shared" si="6"/>
        <v>149.04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1624</v>
      </c>
      <c r="C14" s="184" t="s">
        <v>1625</v>
      </c>
      <c r="D14" s="177" t="s">
        <v>264</v>
      </c>
      <c r="E14" s="178">
        <v>228.15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71.5</v>
      </c>
      <c r="K14" s="180">
        <f t="shared" si="2"/>
        <v>16312.73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5.1999999999999998E-3</v>
      </c>
      <c r="V14" s="156">
        <f t="shared" si="6"/>
        <v>1.19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75">
        <v>7</v>
      </c>
      <c r="B15" s="176" t="s">
        <v>350</v>
      </c>
      <c r="C15" s="184" t="s">
        <v>1626</v>
      </c>
      <c r="D15" s="177" t="s">
        <v>264</v>
      </c>
      <c r="E15" s="178">
        <v>228.15</v>
      </c>
      <c r="F15" s="179"/>
      <c r="G15" s="180">
        <f t="shared" si="0"/>
        <v>0</v>
      </c>
      <c r="H15" s="179">
        <v>0</v>
      </c>
      <c r="I15" s="180">
        <f t="shared" si="1"/>
        <v>0</v>
      </c>
      <c r="J15" s="179">
        <v>245</v>
      </c>
      <c r="K15" s="180">
        <f t="shared" si="2"/>
        <v>55896.75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0.65200000000000002</v>
      </c>
      <c r="V15" s="156">
        <f t="shared" si="6"/>
        <v>148.75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75">
        <v>8</v>
      </c>
      <c r="B16" s="176" t="s">
        <v>352</v>
      </c>
      <c r="C16" s="184" t="s">
        <v>353</v>
      </c>
      <c r="D16" s="177" t="s">
        <v>264</v>
      </c>
      <c r="E16" s="178">
        <v>228.15</v>
      </c>
      <c r="F16" s="179"/>
      <c r="G16" s="180">
        <f t="shared" si="0"/>
        <v>0</v>
      </c>
      <c r="H16" s="179">
        <v>0</v>
      </c>
      <c r="I16" s="180">
        <f t="shared" si="1"/>
        <v>0</v>
      </c>
      <c r="J16" s="179">
        <v>15.9</v>
      </c>
      <c r="K16" s="180">
        <f t="shared" si="2"/>
        <v>3627.59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8.9999999999999993E-3</v>
      </c>
      <c r="V16" s="156">
        <f t="shared" si="6"/>
        <v>2.0499999999999998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251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68">
        <v>9</v>
      </c>
      <c r="B17" s="169" t="s">
        <v>1627</v>
      </c>
      <c r="C17" s="185" t="s">
        <v>1628</v>
      </c>
      <c r="D17" s="170" t="s">
        <v>264</v>
      </c>
      <c r="E17" s="171">
        <v>256.5</v>
      </c>
      <c r="F17" s="172"/>
      <c r="G17" s="173">
        <f t="shared" si="0"/>
        <v>0</v>
      </c>
      <c r="H17" s="172">
        <v>0</v>
      </c>
      <c r="I17" s="173">
        <f t="shared" si="1"/>
        <v>0</v>
      </c>
      <c r="J17" s="172">
        <v>116.5</v>
      </c>
      <c r="K17" s="173">
        <f t="shared" si="2"/>
        <v>29882.25</v>
      </c>
      <c r="L17" s="173">
        <v>21</v>
      </c>
      <c r="M17" s="173">
        <f t="shared" si="3"/>
        <v>0</v>
      </c>
      <c r="N17" s="173">
        <v>0</v>
      </c>
      <c r="O17" s="173">
        <f t="shared" si="4"/>
        <v>0</v>
      </c>
      <c r="P17" s="173">
        <v>0</v>
      </c>
      <c r="Q17" s="173">
        <f t="shared" si="5"/>
        <v>0</v>
      </c>
      <c r="R17" s="173"/>
      <c r="S17" s="173" t="s">
        <v>224</v>
      </c>
      <c r="T17" s="174" t="s">
        <v>225</v>
      </c>
      <c r="U17" s="156">
        <v>0.20200000000000001</v>
      </c>
      <c r="V17" s="156">
        <f t="shared" si="6"/>
        <v>51.81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69" t="s">
        <v>1629</v>
      </c>
      <c r="D18" s="270"/>
      <c r="E18" s="270"/>
      <c r="F18" s="270"/>
      <c r="G18" s="270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292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10</v>
      </c>
      <c r="B19" s="176" t="s">
        <v>1630</v>
      </c>
      <c r="C19" s="184" t="s">
        <v>1631</v>
      </c>
      <c r="D19" s="177" t="s">
        <v>264</v>
      </c>
      <c r="E19" s="178">
        <v>135</v>
      </c>
      <c r="F19" s="179"/>
      <c r="G19" s="180">
        <f>ROUND(E19*F19,2)</f>
        <v>0</v>
      </c>
      <c r="H19" s="179">
        <v>527.66</v>
      </c>
      <c r="I19" s="180">
        <f>ROUND(E19*H19,2)</f>
        <v>71234.100000000006</v>
      </c>
      <c r="J19" s="179">
        <v>542.34</v>
      </c>
      <c r="K19" s="180">
        <f>ROUND(E19*J19,2)</f>
        <v>73215.899999999994</v>
      </c>
      <c r="L19" s="180">
        <v>21</v>
      </c>
      <c r="M19" s="180">
        <f>G19*(1+L19/100)</f>
        <v>0</v>
      </c>
      <c r="N19" s="180">
        <v>1.7</v>
      </c>
      <c r="O19" s="180">
        <f>ROUND(E19*N19,2)</f>
        <v>229.5</v>
      </c>
      <c r="P19" s="180">
        <v>0</v>
      </c>
      <c r="Q19" s="180">
        <f>ROUND(E19*P19,2)</f>
        <v>0</v>
      </c>
      <c r="R19" s="180"/>
      <c r="S19" s="180" t="s">
        <v>224</v>
      </c>
      <c r="T19" s="181" t="s">
        <v>225</v>
      </c>
      <c r="U19" s="156">
        <v>1.587</v>
      </c>
      <c r="V19" s="156">
        <f>ROUND(E19*U19,2)</f>
        <v>214.25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14">
      <c r="A20" s="158" t="s">
        <v>219</v>
      </c>
      <c r="B20" s="159" t="s">
        <v>99</v>
      </c>
      <c r="C20" s="183" t="s">
        <v>101</v>
      </c>
      <c r="D20" s="160"/>
      <c r="E20" s="161"/>
      <c r="F20" s="162"/>
      <c r="G20" s="162">
        <f>SUMIF(AG21:AG21,"&lt;&gt;NOR",G21:G21)</f>
        <v>0</v>
      </c>
      <c r="H20" s="162"/>
      <c r="I20" s="162">
        <f>SUM(I21:I21)</f>
        <v>25666.880000000001</v>
      </c>
      <c r="J20" s="162"/>
      <c r="K20" s="162">
        <f>SUM(K21:K21)</f>
        <v>23459.63</v>
      </c>
      <c r="L20" s="162"/>
      <c r="M20" s="162">
        <f>SUM(M21:M21)</f>
        <v>0</v>
      </c>
      <c r="N20" s="162"/>
      <c r="O20" s="162">
        <f>SUM(O21:O21)</f>
        <v>76.58</v>
      </c>
      <c r="P20" s="162"/>
      <c r="Q20" s="162">
        <f>SUM(Q21:Q21)</f>
        <v>0</v>
      </c>
      <c r="R20" s="162"/>
      <c r="S20" s="162"/>
      <c r="T20" s="163"/>
      <c r="U20" s="157"/>
      <c r="V20" s="157">
        <f>SUM(V21:V21)</f>
        <v>68.650000000000006</v>
      </c>
      <c r="W20" s="157"/>
      <c r="X20" s="157"/>
      <c r="AG20" t="s">
        <v>220</v>
      </c>
    </row>
    <row r="21" spans="1:60" outlineLevel="1">
      <c r="A21" s="175">
        <v>11</v>
      </c>
      <c r="B21" s="176" t="s">
        <v>1632</v>
      </c>
      <c r="C21" s="184" t="s">
        <v>1633</v>
      </c>
      <c r="D21" s="177" t="s">
        <v>264</v>
      </c>
      <c r="E21" s="178">
        <v>40.5</v>
      </c>
      <c r="F21" s="179"/>
      <c r="G21" s="180">
        <f>ROUND(E21*F21,2)</f>
        <v>0</v>
      </c>
      <c r="H21" s="179">
        <v>633.75</v>
      </c>
      <c r="I21" s="180">
        <f>ROUND(E21*H21,2)</f>
        <v>25666.880000000001</v>
      </c>
      <c r="J21" s="179">
        <v>579.25</v>
      </c>
      <c r="K21" s="180">
        <f>ROUND(E21*J21,2)</f>
        <v>23459.63</v>
      </c>
      <c r="L21" s="180">
        <v>21</v>
      </c>
      <c r="M21" s="180">
        <f>G21*(1+L21/100)</f>
        <v>0</v>
      </c>
      <c r="N21" s="180">
        <v>1.8907700000000001</v>
      </c>
      <c r="O21" s="180">
        <f>ROUND(E21*N21,2)</f>
        <v>76.58</v>
      </c>
      <c r="P21" s="180">
        <v>0</v>
      </c>
      <c r="Q21" s="180">
        <f>ROUND(E21*P21,2)</f>
        <v>0</v>
      </c>
      <c r="R21" s="180"/>
      <c r="S21" s="180" t="s">
        <v>224</v>
      </c>
      <c r="T21" s="181" t="s">
        <v>225</v>
      </c>
      <c r="U21" s="156">
        <v>1.6950000000000001</v>
      </c>
      <c r="V21" s="156">
        <f>ROUND(E21*U21,2)</f>
        <v>68.650000000000006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14">
      <c r="A22" s="158" t="s">
        <v>219</v>
      </c>
      <c r="B22" s="159" t="s">
        <v>112</v>
      </c>
      <c r="C22" s="183" t="s">
        <v>113</v>
      </c>
      <c r="D22" s="160"/>
      <c r="E22" s="161"/>
      <c r="F22" s="162"/>
      <c r="G22" s="162">
        <f>SUMIF(AG23:AG31,"&lt;&gt;NOR",G23:G31)</f>
        <v>0</v>
      </c>
      <c r="H22" s="162"/>
      <c r="I22" s="162">
        <f>SUM(I23:I31)</f>
        <v>71377.05</v>
      </c>
      <c r="J22" s="162"/>
      <c r="K22" s="162">
        <f>SUM(K23:K31)</f>
        <v>164516.95000000001</v>
      </c>
      <c r="L22" s="162"/>
      <c r="M22" s="162">
        <f>SUM(M23:M31)</f>
        <v>0</v>
      </c>
      <c r="N22" s="162"/>
      <c r="O22" s="162">
        <f>SUM(O23:O31)</f>
        <v>1.0699999999999998</v>
      </c>
      <c r="P22" s="162"/>
      <c r="Q22" s="162">
        <f>SUM(Q23:Q31)</f>
        <v>0</v>
      </c>
      <c r="R22" s="162"/>
      <c r="S22" s="162"/>
      <c r="T22" s="163"/>
      <c r="U22" s="157"/>
      <c r="V22" s="157">
        <f>SUM(V23:V31)</f>
        <v>77.83</v>
      </c>
      <c r="W22" s="157"/>
      <c r="X22" s="157"/>
      <c r="AG22" t="s">
        <v>220</v>
      </c>
    </row>
    <row r="23" spans="1:60" ht="24" outlineLevel="1">
      <c r="A23" s="175">
        <v>12</v>
      </c>
      <c r="B23" s="176" t="s">
        <v>1701</v>
      </c>
      <c r="C23" s="184" t="s">
        <v>1702</v>
      </c>
      <c r="D23" s="177" t="s">
        <v>309</v>
      </c>
      <c r="E23" s="178">
        <v>190</v>
      </c>
      <c r="F23" s="179"/>
      <c r="G23" s="180">
        <f>ROUND(E23*F23,2)</f>
        <v>0</v>
      </c>
      <c r="H23" s="179">
        <v>208.24</v>
      </c>
      <c r="I23" s="180">
        <f>ROUND(E23*H23,2)</f>
        <v>39565.599999999999</v>
      </c>
      <c r="J23" s="179">
        <v>33.76</v>
      </c>
      <c r="K23" s="180">
        <f>ROUND(E23*J23,2)</f>
        <v>6414.4</v>
      </c>
      <c r="L23" s="180">
        <v>21</v>
      </c>
      <c r="M23" s="180">
        <f>G23*(1+L23/100)</f>
        <v>0</v>
      </c>
      <c r="N23" s="180">
        <v>3.3899999999999998E-3</v>
      </c>
      <c r="O23" s="180">
        <f>ROUND(E23*N23,2)</f>
        <v>0.64</v>
      </c>
      <c r="P23" s="180">
        <v>0</v>
      </c>
      <c r="Q23" s="180">
        <f>ROUND(E23*P23,2)</f>
        <v>0</v>
      </c>
      <c r="R23" s="180"/>
      <c r="S23" s="180" t="s">
        <v>224</v>
      </c>
      <c r="T23" s="181" t="s">
        <v>225</v>
      </c>
      <c r="U23" s="156">
        <v>0.08</v>
      </c>
      <c r="V23" s="156">
        <f>ROUND(E23*U23,2)</f>
        <v>15.2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251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4" outlineLevel="1">
      <c r="A24" s="175">
        <v>13</v>
      </c>
      <c r="B24" s="176" t="s">
        <v>1703</v>
      </c>
      <c r="C24" s="184" t="s">
        <v>1704</v>
      </c>
      <c r="D24" s="177" t="s">
        <v>309</v>
      </c>
      <c r="E24" s="178">
        <v>25</v>
      </c>
      <c r="F24" s="179"/>
      <c r="G24" s="180">
        <f>ROUND(E24*F24,2)</f>
        <v>0</v>
      </c>
      <c r="H24" s="179">
        <v>615.16999999999996</v>
      </c>
      <c r="I24" s="180">
        <f>ROUND(E24*H24,2)</f>
        <v>15379.25</v>
      </c>
      <c r="J24" s="179">
        <v>43.83</v>
      </c>
      <c r="K24" s="180">
        <f>ROUND(E24*J24,2)</f>
        <v>1095.75</v>
      </c>
      <c r="L24" s="180">
        <v>21</v>
      </c>
      <c r="M24" s="180">
        <f>G24*(1+L24/100)</f>
        <v>0</v>
      </c>
      <c r="N24" s="180">
        <v>1.2149999999999999E-2</v>
      </c>
      <c r="O24" s="180">
        <f>ROUND(E24*N24,2)</f>
        <v>0.3</v>
      </c>
      <c r="P24" s="180">
        <v>0</v>
      </c>
      <c r="Q24" s="180">
        <f>ROUND(E24*P24,2)</f>
        <v>0</v>
      </c>
      <c r="R24" s="180"/>
      <c r="S24" s="180" t="s">
        <v>224</v>
      </c>
      <c r="T24" s="181" t="s">
        <v>225</v>
      </c>
      <c r="U24" s="156">
        <v>9.7000000000000003E-2</v>
      </c>
      <c r="V24" s="156">
        <f>ROUND(E24*U24,2)</f>
        <v>2.4300000000000002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251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14</v>
      </c>
      <c r="B25" s="176" t="s">
        <v>1644</v>
      </c>
      <c r="C25" s="184" t="s">
        <v>1645</v>
      </c>
      <c r="D25" s="177" t="s">
        <v>309</v>
      </c>
      <c r="E25" s="178">
        <v>270</v>
      </c>
      <c r="F25" s="179"/>
      <c r="G25" s="180">
        <f>ROUND(E25*F25,2)</f>
        <v>0</v>
      </c>
      <c r="H25" s="179">
        <v>3.79</v>
      </c>
      <c r="I25" s="180">
        <f>ROUND(E25*H25,2)</f>
        <v>1023.3</v>
      </c>
      <c r="J25" s="179">
        <v>8.91</v>
      </c>
      <c r="K25" s="180">
        <f>ROUND(E25*J25,2)</f>
        <v>2405.6999999999998</v>
      </c>
      <c r="L25" s="180">
        <v>21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224</v>
      </c>
      <c r="T25" s="181" t="s">
        <v>225</v>
      </c>
      <c r="U25" s="156">
        <v>2.5999999999999999E-2</v>
      </c>
      <c r="V25" s="156">
        <f>ROUND(E25*U25,2)</f>
        <v>7.02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15</v>
      </c>
      <c r="B26" s="176" t="s">
        <v>1646</v>
      </c>
      <c r="C26" s="184" t="s">
        <v>1647</v>
      </c>
      <c r="D26" s="177" t="s">
        <v>309</v>
      </c>
      <c r="E26" s="178">
        <v>270</v>
      </c>
      <c r="F26" s="179"/>
      <c r="G26" s="180">
        <f>ROUND(E26*F26,2)</f>
        <v>0</v>
      </c>
      <c r="H26" s="179">
        <v>8.89</v>
      </c>
      <c r="I26" s="180">
        <f>ROUND(E26*H26,2)</f>
        <v>2400.3000000000002</v>
      </c>
      <c r="J26" s="179">
        <v>11.61</v>
      </c>
      <c r="K26" s="180">
        <f>ROUND(E26*J26,2)</f>
        <v>3134.7</v>
      </c>
      <c r="L26" s="180">
        <v>21</v>
      </c>
      <c r="M26" s="180">
        <f>G26*(1+L26/100)</f>
        <v>0</v>
      </c>
      <c r="N26" s="180">
        <v>5.0000000000000002E-5</v>
      </c>
      <c r="O26" s="180">
        <f>ROUND(E26*N26,2)</f>
        <v>0.01</v>
      </c>
      <c r="P26" s="180">
        <v>0</v>
      </c>
      <c r="Q26" s="180">
        <f>ROUND(E26*P26,2)</f>
        <v>0</v>
      </c>
      <c r="R26" s="180"/>
      <c r="S26" s="180" t="s">
        <v>224</v>
      </c>
      <c r="T26" s="181" t="s">
        <v>225</v>
      </c>
      <c r="U26" s="156">
        <v>3.4000000000000002E-2</v>
      </c>
      <c r="V26" s="156">
        <f>ROUND(E26*U26,2)</f>
        <v>9.18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68">
        <v>16</v>
      </c>
      <c r="B27" s="169" t="s">
        <v>777</v>
      </c>
      <c r="C27" s="185" t="s">
        <v>1705</v>
      </c>
      <c r="D27" s="170" t="s">
        <v>309</v>
      </c>
      <c r="E27" s="171">
        <v>55</v>
      </c>
      <c r="F27" s="172"/>
      <c r="G27" s="173">
        <f>ROUND(E27*F27,2)</f>
        <v>0</v>
      </c>
      <c r="H27" s="172">
        <v>236.52</v>
      </c>
      <c r="I27" s="173">
        <f>ROUND(E27*H27,2)</f>
        <v>13008.6</v>
      </c>
      <c r="J27" s="172">
        <v>368.48</v>
      </c>
      <c r="K27" s="173">
        <f>ROUND(E27*J27,2)</f>
        <v>20266.400000000001</v>
      </c>
      <c r="L27" s="173">
        <v>21</v>
      </c>
      <c r="M27" s="173">
        <f>G27*(1+L27/100)</f>
        <v>0</v>
      </c>
      <c r="N27" s="173">
        <v>2.0999999999999999E-3</v>
      </c>
      <c r="O27" s="173">
        <f>ROUND(E27*N27,2)</f>
        <v>0.12</v>
      </c>
      <c r="P27" s="173">
        <v>0</v>
      </c>
      <c r="Q27" s="173">
        <f>ROUND(E27*P27,2)</f>
        <v>0</v>
      </c>
      <c r="R27" s="173"/>
      <c r="S27" s="173" t="s">
        <v>224</v>
      </c>
      <c r="T27" s="174" t="s">
        <v>225</v>
      </c>
      <c r="U27" s="156">
        <v>0.8</v>
      </c>
      <c r="V27" s="156">
        <f>ROUND(E27*U27,2)</f>
        <v>44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251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269" t="s">
        <v>1696</v>
      </c>
      <c r="D28" s="270"/>
      <c r="E28" s="270"/>
      <c r="F28" s="270"/>
      <c r="G28" s="270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292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75">
        <v>17</v>
      </c>
      <c r="B29" s="176" t="s">
        <v>1706</v>
      </c>
      <c r="C29" s="184" t="s">
        <v>1707</v>
      </c>
      <c r="D29" s="177" t="s">
        <v>1214</v>
      </c>
      <c r="E29" s="178">
        <v>5</v>
      </c>
      <c r="F29" s="179"/>
      <c r="G29" s="180">
        <f>ROUND(E29*F29,2)</f>
        <v>0</v>
      </c>
      <c r="H29" s="179">
        <v>0</v>
      </c>
      <c r="I29" s="180">
        <f>ROUND(E29*H29,2)</f>
        <v>0</v>
      </c>
      <c r="J29" s="179">
        <v>21000</v>
      </c>
      <c r="K29" s="180">
        <f>ROUND(E29*J29,2)</f>
        <v>105000</v>
      </c>
      <c r="L29" s="180">
        <v>21</v>
      </c>
      <c r="M29" s="180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0"/>
      <c r="S29" s="180" t="s">
        <v>224</v>
      </c>
      <c r="T29" s="181" t="s">
        <v>225</v>
      </c>
      <c r="U29" s="156">
        <v>0</v>
      </c>
      <c r="V29" s="156">
        <f>ROUND(E29*U29,2)</f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251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75">
        <v>18</v>
      </c>
      <c r="B30" s="176" t="s">
        <v>1708</v>
      </c>
      <c r="C30" s="184" t="s">
        <v>1709</v>
      </c>
      <c r="D30" s="177" t="s">
        <v>1214</v>
      </c>
      <c r="E30" s="178">
        <v>1</v>
      </c>
      <c r="F30" s="179"/>
      <c r="G30" s="180">
        <f>ROUND(E30*F30,2)</f>
        <v>0</v>
      </c>
      <c r="H30" s="179">
        <v>0</v>
      </c>
      <c r="I30" s="180">
        <f>ROUND(E30*H30,2)</f>
        <v>0</v>
      </c>
      <c r="J30" s="179">
        <v>24000</v>
      </c>
      <c r="K30" s="180">
        <f>ROUND(E30*J30,2)</f>
        <v>24000</v>
      </c>
      <c r="L30" s="180">
        <v>21</v>
      </c>
      <c r="M30" s="180">
        <f>G30*(1+L30/100)</f>
        <v>0</v>
      </c>
      <c r="N30" s="180">
        <v>0</v>
      </c>
      <c r="O30" s="180">
        <f>ROUND(E30*N30,2)</f>
        <v>0</v>
      </c>
      <c r="P30" s="180">
        <v>0</v>
      </c>
      <c r="Q30" s="180">
        <f>ROUND(E30*P30,2)</f>
        <v>0</v>
      </c>
      <c r="R30" s="180"/>
      <c r="S30" s="180" t="s">
        <v>224</v>
      </c>
      <c r="T30" s="181" t="s">
        <v>225</v>
      </c>
      <c r="U30" s="156">
        <v>0</v>
      </c>
      <c r="V30" s="156">
        <f>ROUND(E30*U30,2)</f>
        <v>0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251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19</v>
      </c>
      <c r="B31" s="176" t="s">
        <v>1069</v>
      </c>
      <c r="C31" s="184" t="s">
        <v>1710</v>
      </c>
      <c r="D31" s="177" t="s">
        <v>1214</v>
      </c>
      <c r="E31" s="178">
        <v>1</v>
      </c>
      <c r="F31" s="179"/>
      <c r="G31" s="180">
        <f>ROUND(E31*F31,2)</f>
        <v>0</v>
      </c>
      <c r="H31" s="179">
        <v>0</v>
      </c>
      <c r="I31" s="180">
        <f>ROUND(E31*H31,2)</f>
        <v>0</v>
      </c>
      <c r="J31" s="179">
        <v>2200</v>
      </c>
      <c r="K31" s="180">
        <f>ROUND(E31*J31,2)</f>
        <v>2200</v>
      </c>
      <c r="L31" s="180">
        <v>21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224</v>
      </c>
      <c r="T31" s="181" t="s">
        <v>225</v>
      </c>
      <c r="U31" s="156">
        <v>0</v>
      </c>
      <c r="V31" s="156">
        <f>ROUND(E31*U31,2)</f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251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14">
      <c r="A32" s="158" t="s">
        <v>219</v>
      </c>
      <c r="B32" s="159" t="s">
        <v>144</v>
      </c>
      <c r="C32" s="183" t="s">
        <v>145</v>
      </c>
      <c r="D32" s="160"/>
      <c r="E32" s="161"/>
      <c r="F32" s="162"/>
      <c r="G32" s="162">
        <f>SUMIF(AG33:AG33,"&lt;&gt;NOR",G33:G33)</f>
        <v>0</v>
      </c>
      <c r="H32" s="162"/>
      <c r="I32" s="162">
        <f>SUM(I33:I33)</f>
        <v>9382.1</v>
      </c>
      <c r="J32" s="162"/>
      <c r="K32" s="162">
        <f>SUM(K33:K33)</f>
        <v>2993.9</v>
      </c>
      <c r="L32" s="162"/>
      <c r="M32" s="162">
        <f>SUM(M33:M33)</f>
        <v>0</v>
      </c>
      <c r="N32" s="162"/>
      <c r="O32" s="162">
        <f>SUM(O33:O33)</f>
        <v>0.99</v>
      </c>
      <c r="P32" s="162"/>
      <c r="Q32" s="162">
        <f>SUM(Q33:Q33)</f>
        <v>0</v>
      </c>
      <c r="R32" s="162"/>
      <c r="S32" s="162"/>
      <c r="T32" s="163"/>
      <c r="U32" s="157"/>
      <c r="V32" s="157">
        <f>SUM(V33:V33)</f>
        <v>6.5</v>
      </c>
      <c r="W32" s="157"/>
      <c r="X32" s="157"/>
      <c r="AG32" t="s">
        <v>220</v>
      </c>
    </row>
    <row r="33" spans="1:60" ht="24" outlineLevel="1">
      <c r="A33" s="175">
        <v>20</v>
      </c>
      <c r="B33" s="176" t="s">
        <v>1711</v>
      </c>
      <c r="C33" s="184" t="s">
        <v>1712</v>
      </c>
      <c r="D33" s="177" t="s">
        <v>279</v>
      </c>
      <c r="E33" s="178">
        <v>13</v>
      </c>
      <c r="F33" s="179"/>
      <c r="G33" s="180">
        <f>ROUND(E33*F33,2)</f>
        <v>0</v>
      </c>
      <c r="H33" s="179">
        <v>721.7</v>
      </c>
      <c r="I33" s="180">
        <f>ROUND(E33*H33,2)</f>
        <v>9382.1</v>
      </c>
      <c r="J33" s="179">
        <v>230.3</v>
      </c>
      <c r="K33" s="180">
        <f>ROUND(E33*J33,2)</f>
        <v>2993.9</v>
      </c>
      <c r="L33" s="180">
        <v>21</v>
      </c>
      <c r="M33" s="180">
        <f>G33*(1+L33/100)</f>
        <v>0</v>
      </c>
      <c r="N33" s="180">
        <v>7.5800000000000006E-2</v>
      </c>
      <c r="O33" s="180">
        <f>ROUND(E33*N33,2)</f>
        <v>0.99</v>
      </c>
      <c r="P33" s="180">
        <v>0</v>
      </c>
      <c r="Q33" s="180">
        <f>ROUND(E33*P33,2)</f>
        <v>0</v>
      </c>
      <c r="R33" s="180"/>
      <c r="S33" s="180" t="s">
        <v>224</v>
      </c>
      <c r="T33" s="181" t="s">
        <v>225</v>
      </c>
      <c r="U33" s="156">
        <v>0.5</v>
      </c>
      <c r="V33" s="156">
        <f>ROUND(E33*U33,2)</f>
        <v>6.5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251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14">
      <c r="A34" s="158" t="s">
        <v>219</v>
      </c>
      <c r="B34" s="159" t="s">
        <v>191</v>
      </c>
      <c r="C34" s="183" t="s">
        <v>28</v>
      </c>
      <c r="D34" s="160"/>
      <c r="E34" s="161"/>
      <c r="F34" s="162"/>
      <c r="G34" s="162">
        <f>SUMIF(AG35:AG41,"&lt;&gt;NOR",G35:G41)</f>
        <v>0</v>
      </c>
      <c r="H34" s="162"/>
      <c r="I34" s="162">
        <f>SUM(I35:I41)</f>
        <v>0</v>
      </c>
      <c r="J34" s="162"/>
      <c r="K34" s="162">
        <f>SUM(K35:K41)</f>
        <v>22000</v>
      </c>
      <c r="L34" s="162"/>
      <c r="M34" s="162">
        <f>SUM(M35:M41)</f>
        <v>0</v>
      </c>
      <c r="N34" s="162"/>
      <c r="O34" s="162">
        <f>SUM(O35:O41)</f>
        <v>0</v>
      </c>
      <c r="P34" s="162"/>
      <c r="Q34" s="162">
        <f>SUM(Q35:Q41)</f>
        <v>0</v>
      </c>
      <c r="R34" s="162"/>
      <c r="S34" s="162"/>
      <c r="T34" s="163"/>
      <c r="U34" s="157"/>
      <c r="V34" s="157">
        <f>SUM(V35:V41)</f>
        <v>0</v>
      </c>
      <c r="W34" s="157"/>
      <c r="X34" s="157"/>
      <c r="AG34" t="s">
        <v>220</v>
      </c>
    </row>
    <row r="35" spans="1:60" outlineLevel="1">
      <c r="A35" s="175">
        <v>21</v>
      </c>
      <c r="B35" s="176" t="s">
        <v>1072</v>
      </c>
      <c r="C35" s="184" t="s">
        <v>1700</v>
      </c>
      <c r="D35" s="177" t="s">
        <v>1214</v>
      </c>
      <c r="E35" s="178">
        <v>1</v>
      </c>
      <c r="F35" s="179"/>
      <c r="G35" s="180">
        <f t="shared" ref="G35:G41" si="7">ROUND(E35*F35,2)</f>
        <v>0</v>
      </c>
      <c r="H35" s="179">
        <v>0</v>
      </c>
      <c r="I35" s="180">
        <f t="shared" ref="I35:I41" si="8">ROUND(E35*H35,2)</f>
        <v>0</v>
      </c>
      <c r="J35" s="179">
        <v>1500</v>
      </c>
      <c r="K35" s="180">
        <f t="shared" ref="K35:K41" si="9">ROUND(E35*J35,2)</f>
        <v>1500</v>
      </c>
      <c r="L35" s="180">
        <v>21</v>
      </c>
      <c r="M35" s="180">
        <f t="shared" ref="M35:M41" si="10">G35*(1+L35/100)</f>
        <v>0</v>
      </c>
      <c r="N35" s="180">
        <v>0</v>
      </c>
      <c r="O35" s="180">
        <f t="shared" ref="O35:O41" si="11">ROUND(E35*N35,2)</f>
        <v>0</v>
      </c>
      <c r="P35" s="180">
        <v>0</v>
      </c>
      <c r="Q35" s="180">
        <f t="shared" ref="Q35:Q41" si="12">ROUND(E35*P35,2)</f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ref="V35:V41" si="13">ROUND(E35*U35,2)</f>
        <v>0</v>
      </c>
      <c r="W35" s="156"/>
      <c r="X35" s="156" t="s">
        <v>226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251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75">
        <v>22</v>
      </c>
      <c r="B36" s="176" t="s">
        <v>1074</v>
      </c>
      <c r="C36" s="184" t="s">
        <v>1680</v>
      </c>
      <c r="D36" s="177" t="s">
        <v>1214</v>
      </c>
      <c r="E36" s="178">
        <v>1</v>
      </c>
      <c r="F36" s="179"/>
      <c r="G36" s="180">
        <f t="shared" si="7"/>
        <v>0</v>
      </c>
      <c r="H36" s="179">
        <v>0</v>
      </c>
      <c r="I36" s="180">
        <f t="shared" si="8"/>
        <v>0</v>
      </c>
      <c r="J36" s="179">
        <v>1500</v>
      </c>
      <c r="K36" s="180">
        <f t="shared" si="9"/>
        <v>1500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13"/>
        <v>0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23</v>
      </c>
      <c r="B37" s="176" t="s">
        <v>1076</v>
      </c>
      <c r="C37" s="184" t="s">
        <v>1681</v>
      </c>
      <c r="D37" s="177" t="s">
        <v>1214</v>
      </c>
      <c r="E37" s="178">
        <v>1</v>
      </c>
      <c r="F37" s="179"/>
      <c r="G37" s="180">
        <f t="shared" si="7"/>
        <v>0</v>
      </c>
      <c r="H37" s="179">
        <v>0</v>
      </c>
      <c r="I37" s="180">
        <f t="shared" si="8"/>
        <v>0</v>
      </c>
      <c r="J37" s="179">
        <v>5000</v>
      </c>
      <c r="K37" s="180">
        <f t="shared" si="9"/>
        <v>5000</v>
      </c>
      <c r="L37" s="180">
        <v>21</v>
      </c>
      <c r="M37" s="180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0"/>
      <c r="S37" s="180" t="s">
        <v>224</v>
      </c>
      <c r="T37" s="181" t="s">
        <v>225</v>
      </c>
      <c r="U37" s="156">
        <v>0</v>
      </c>
      <c r="V37" s="156">
        <f t="shared" si="13"/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251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75">
        <v>24</v>
      </c>
      <c r="B38" s="176" t="s">
        <v>1078</v>
      </c>
      <c r="C38" s="184" t="s">
        <v>1682</v>
      </c>
      <c r="D38" s="177" t="s">
        <v>1214</v>
      </c>
      <c r="E38" s="178">
        <v>1</v>
      </c>
      <c r="F38" s="179"/>
      <c r="G38" s="180">
        <f t="shared" si="7"/>
        <v>0</v>
      </c>
      <c r="H38" s="179">
        <v>0</v>
      </c>
      <c r="I38" s="180">
        <f t="shared" si="8"/>
        <v>0</v>
      </c>
      <c r="J38" s="179">
        <v>3000</v>
      </c>
      <c r="K38" s="180">
        <f t="shared" si="9"/>
        <v>3000</v>
      </c>
      <c r="L38" s="180">
        <v>21</v>
      </c>
      <c r="M38" s="180">
        <f t="shared" si="10"/>
        <v>0</v>
      </c>
      <c r="N38" s="180">
        <v>0</v>
      </c>
      <c r="O38" s="180">
        <f t="shared" si="11"/>
        <v>0</v>
      </c>
      <c r="P38" s="180">
        <v>0</v>
      </c>
      <c r="Q38" s="180">
        <f t="shared" si="12"/>
        <v>0</v>
      </c>
      <c r="R38" s="180"/>
      <c r="S38" s="180" t="s">
        <v>224</v>
      </c>
      <c r="T38" s="181" t="s">
        <v>225</v>
      </c>
      <c r="U38" s="156">
        <v>0</v>
      </c>
      <c r="V38" s="156">
        <f t="shared" si="13"/>
        <v>0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251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75">
        <v>25</v>
      </c>
      <c r="B39" s="176" t="s">
        <v>1080</v>
      </c>
      <c r="C39" s="184" t="s">
        <v>1683</v>
      </c>
      <c r="D39" s="177" t="s">
        <v>1214</v>
      </c>
      <c r="E39" s="178">
        <v>1</v>
      </c>
      <c r="F39" s="179"/>
      <c r="G39" s="180">
        <f t="shared" si="7"/>
        <v>0</v>
      </c>
      <c r="H39" s="179">
        <v>0</v>
      </c>
      <c r="I39" s="180">
        <f t="shared" si="8"/>
        <v>0</v>
      </c>
      <c r="J39" s="179">
        <v>1000</v>
      </c>
      <c r="K39" s="180">
        <f t="shared" si="9"/>
        <v>1000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224</v>
      </c>
      <c r="T39" s="181" t="s">
        <v>225</v>
      </c>
      <c r="U39" s="156">
        <v>0</v>
      </c>
      <c r="V39" s="156">
        <f t="shared" si="13"/>
        <v>0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26</v>
      </c>
      <c r="B40" s="176" t="s">
        <v>1684</v>
      </c>
      <c r="C40" s="184" t="s">
        <v>131</v>
      </c>
      <c r="D40" s="177" t="s">
        <v>1214</v>
      </c>
      <c r="E40" s="178">
        <v>1</v>
      </c>
      <c r="F40" s="179"/>
      <c r="G40" s="180">
        <f t="shared" si="7"/>
        <v>0</v>
      </c>
      <c r="H40" s="179">
        <v>0</v>
      </c>
      <c r="I40" s="180">
        <f t="shared" si="8"/>
        <v>0</v>
      </c>
      <c r="J40" s="179">
        <v>5000</v>
      </c>
      <c r="K40" s="180">
        <f t="shared" si="9"/>
        <v>5000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224</v>
      </c>
      <c r="T40" s="181" t="s">
        <v>225</v>
      </c>
      <c r="U40" s="156">
        <v>0</v>
      </c>
      <c r="V40" s="156">
        <f t="shared" si="13"/>
        <v>0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8">
        <v>27</v>
      </c>
      <c r="B41" s="169" t="s">
        <v>1685</v>
      </c>
      <c r="C41" s="185" t="s">
        <v>1686</v>
      </c>
      <c r="D41" s="170" t="s">
        <v>1214</v>
      </c>
      <c r="E41" s="171">
        <v>1</v>
      </c>
      <c r="F41" s="172"/>
      <c r="G41" s="173">
        <f t="shared" si="7"/>
        <v>0</v>
      </c>
      <c r="H41" s="172">
        <v>0</v>
      </c>
      <c r="I41" s="173">
        <f t="shared" si="8"/>
        <v>0</v>
      </c>
      <c r="J41" s="172">
        <v>5000</v>
      </c>
      <c r="K41" s="173">
        <f t="shared" si="9"/>
        <v>5000</v>
      </c>
      <c r="L41" s="173">
        <v>21</v>
      </c>
      <c r="M41" s="173">
        <f t="shared" si="10"/>
        <v>0</v>
      </c>
      <c r="N41" s="173">
        <v>0</v>
      </c>
      <c r="O41" s="173">
        <f t="shared" si="11"/>
        <v>0</v>
      </c>
      <c r="P41" s="173">
        <v>0</v>
      </c>
      <c r="Q41" s="173">
        <f t="shared" si="12"/>
        <v>0</v>
      </c>
      <c r="R41" s="173"/>
      <c r="S41" s="173" t="s">
        <v>224</v>
      </c>
      <c r="T41" s="174" t="s">
        <v>225</v>
      </c>
      <c r="U41" s="156">
        <v>0</v>
      </c>
      <c r="V41" s="156">
        <f t="shared" si="13"/>
        <v>0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251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>
      <c r="A42" s="3"/>
      <c r="B42" s="4"/>
      <c r="C42" s="186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AE42">
        <v>15</v>
      </c>
      <c r="AF42">
        <v>21</v>
      </c>
      <c r="AG42" t="s">
        <v>206</v>
      </c>
    </row>
    <row r="43" spans="1:60">
      <c r="A43" s="150"/>
      <c r="B43" s="151" t="s">
        <v>29</v>
      </c>
      <c r="C43" s="187"/>
      <c r="D43" s="152"/>
      <c r="E43" s="153"/>
      <c r="F43" s="153"/>
      <c r="G43" s="182">
        <f>G8+G20+G22+G32+G34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f>SUMIF(L7:L41,AE42,G7:G41)</f>
        <v>0</v>
      </c>
      <c r="AF43">
        <f>SUMIF(L7:L41,AF42,G7:G41)</f>
        <v>0</v>
      </c>
      <c r="AG43" t="s">
        <v>244</v>
      </c>
    </row>
    <row r="44" spans="1:60">
      <c r="C44" s="188"/>
      <c r="D44" s="10"/>
      <c r="AG44" t="s">
        <v>245</v>
      </c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ZYDOLCyzNXiQA3XH9p2YcSQ9PrPlVnYKjUJx8XQ7zjJnh/z+A5PTecC+1ih6qSwtnD+FUBqfJZIKvLF89Xqtww==" saltValue="/peTCe003UI0JzlAyWw6oQ==" spinCount="100000" sheet="1"/>
  <mergeCells count="6">
    <mergeCell ref="C28:G28"/>
    <mergeCell ref="A1:G1"/>
    <mergeCell ref="C2:G2"/>
    <mergeCell ref="C3:G3"/>
    <mergeCell ref="C4:G4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9997-7722-4DF7-9D3A-08A774A8D742}">
  <sheetPr>
    <outlinePr summaryBelow="0"/>
  </sheetPr>
  <dimension ref="A1:BH5000"/>
  <sheetViews>
    <sheetView workbookViewId="0">
      <pane ySplit="7" topLeftCell="A26" activePane="bottomLeft" state="frozen"/>
      <selection pane="bottomLeft" activeCell="F34" sqref="F34:F40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74</v>
      </c>
      <c r="C3" s="261" t="s">
        <v>75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66</v>
      </c>
      <c r="C4" s="264" t="s">
        <v>78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SUMIF(AG9:AG19,"&lt;&gt;NOR",G9:G19)</f>
        <v>0</v>
      </c>
      <c r="H8" s="162"/>
      <c r="I8" s="162">
        <f>SUM(I9:I19)</f>
        <v>14789.62</v>
      </c>
      <c r="J8" s="162"/>
      <c r="K8" s="162">
        <f>SUM(K9:K19)</f>
        <v>75523.429999999993</v>
      </c>
      <c r="L8" s="162"/>
      <c r="M8" s="162">
        <f>SUM(M9:M19)</f>
        <v>0</v>
      </c>
      <c r="N8" s="162"/>
      <c r="O8" s="162">
        <f>SUM(O9:O19)</f>
        <v>46.940000000000005</v>
      </c>
      <c r="P8" s="162"/>
      <c r="Q8" s="162">
        <f>SUM(Q9:Q19)</f>
        <v>0</v>
      </c>
      <c r="R8" s="162"/>
      <c r="S8" s="162"/>
      <c r="T8" s="163"/>
      <c r="U8" s="157"/>
      <c r="V8" s="157">
        <f>SUM(V9:V19)</f>
        <v>154.5</v>
      </c>
      <c r="W8" s="157"/>
      <c r="X8" s="157"/>
      <c r="AG8" t="s">
        <v>220</v>
      </c>
    </row>
    <row r="9" spans="1:60" outlineLevel="1">
      <c r="A9" s="175">
        <v>1</v>
      </c>
      <c r="B9" s="176" t="s">
        <v>1618</v>
      </c>
      <c r="C9" s="184" t="s">
        <v>1619</v>
      </c>
      <c r="D9" s="177" t="s">
        <v>264</v>
      </c>
      <c r="E9" s="178">
        <v>92.1</v>
      </c>
      <c r="F9" s="179"/>
      <c r="G9" s="180">
        <f t="shared" ref="G9:G17" si="0">ROUND(E9*F9,2)</f>
        <v>0</v>
      </c>
      <c r="H9" s="179">
        <v>0</v>
      </c>
      <c r="I9" s="180">
        <f t="shared" ref="I9:I17" si="1">ROUND(E9*H9,2)</f>
        <v>0</v>
      </c>
      <c r="J9" s="179">
        <v>55.1</v>
      </c>
      <c r="K9" s="180">
        <f t="shared" ref="K9:K17" si="2">ROUND(E9*J9,2)</f>
        <v>5074.71</v>
      </c>
      <c r="L9" s="180">
        <v>21</v>
      </c>
      <c r="M9" s="180">
        <f t="shared" ref="M9:M17" si="3">G9*(1+L9/100)</f>
        <v>0</v>
      </c>
      <c r="N9" s="180">
        <v>0</v>
      </c>
      <c r="O9" s="180">
        <f t="shared" ref="O9:O17" si="4">ROUND(E9*N9,2)</f>
        <v>0</v>
      </c>
      <c r="P9" s="180">
        <v>0</v>
      </c>
      <c r="Q9" s="180">
        <f t="shared" ref="Q9:Q17" si="5">ROUND(E9*P9,2)</f>
        <v>0</v>
      </c>
      <c r="R9" s="180"/>
      <c r="S9" s="180" t="s">
        <v>224</v>
      </c>
      <c r="T9" s="181" t="s">
        <v>225</v>
      </c>
      <c r="U9" s="156">
        <v>0.107</v>
      </c>
      <c r="V9" s="156">
        <f t="shared" ref="V9:V17" si="6">ROUND(E9*U9,2)</f>
        <v>9.85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1620</v>
      </c>
      <c r="C10" s="184" t="s">
        <v>1621</v>
      </c>
      <c r="D10" s="177" t="s">
        <v>264</v>
      </c>
      <c r="E10" s="178">
        <v>92.1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204.5</v>
      </c>
      <c r="K10" s="180">
        <f t="shared" si="2"/>
        <v>18834.45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0.2</v>
      </c>
      <c r="V10" s="156">
        <f t="shared" si="6"/>
        <v>18.420000000000002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1691</v>
      </c>
      <c r="C11" s="184" t="s">
        <v>1692</v>
      </c>
      <c r="D11" s="177" t="s">
        <v>248</v>
      </c>
      <c r="E11" s="178">
        <v>20</v>
      </c>
      <c r="F11" s="179"/>
      <c r="G11" s="180">
        <f t="shared" si="0"/>
        <v>0</v>
      </c>
      <c r="H11" s="179">
        <v>11.31</v>
      </c>
      <c r="I11" s="180">
        <f t="shared" si="1"/>
        <v>226.2</v>
      </c>
      <c r="J11" s="179">
        <v>110.19</v>
      </c>
      <c r="K11" s="180">
        <f t="shared" si="2"/>
        <v>2203.8000000000002</v>
      </c>
      <c r="L11" s="180">
        <v>21</v>
      </c>
      <c r="M11" s="180">
        <f t="shared" si="3"/>
        <v>0</v>
      </c>
      <c r="N11" s="180">
        <v>9.8999999999999999E-4</v>
      </c>
      <c r="O11" s="180">
        <f t="shared" si="4"/>
        <v>0.02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0.23599999999999999</v>
      </c>
      <c r="V11" s="156">
        <f t="shared" si="6"/>
        <v>4.72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1693</v>
      </c>
      <c r="C12" s="184" t="s">
        <v>1694</v>
      </c>
      <c r="D12" s="177" t="s">
        <v>248</v>
      </c>
      <c r="E12" s="178">
        <v>20</v>
      </c>
      <c r="F12" s="179"/>
      <c r="G12" s="180">
        <f t="shared" si="0"/>
        <v>0</v>
      </c>
      <c r="H12" s="179">
        <v>0</v>
      </c>
      <c r="I12" s="180">
        <f t="shared" si="1"/>
        <v>0</v>
      </c>
      <c r="J12" s="179">
        <v>25.8</v>
      </c>
      <c r="K12" s="180">
        <f t="shared" si="2"/>
        <v>516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7.0000000000000007E-2</v>
      </c>
      <c r="V12" s="156">
        <f t="shared" si="6"/>
        <v>1.4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1622</v>
      </c>
      <c r="C13" s="184" t="s">
        <v>1623</v>
      </c>
      <c r="D13" s="177" t="s">
        <v>264</v>
      </c>
      <c r="E13" s="178">
        <v>92.1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118</v>
      </c>
      <c r="K13" s="180">
        <f t="shared" si="2"/>
        <v>10867.8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0.34499999999999997</v>
      </c>
      <c r="V13" s="156">
        <f t="shared" si="6"/>
        <v>31.77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1624</v>
      </c>
      <c r="C14" s="184" t="s">
        <v>1625</v>
      </c>
      <c r="D14" s="177" t="s">
        <v>264</v>
      </c>
      <c r="E14" s="178">
        <v>50.8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71.5</v>
      </c>
      <c r="K14" s="180">
        <f t="shared" si="2"/>
        <v>3632.2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5.1999999999999998E-3</v>
      </c>
      <c r="V14" s="156">
        <f t="shared" si="6"/>
        <v>0.26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75">
        <v>7</v>
      </c>
      <c r="B15" s="176" t="s">
        <v>350</v>
      </c>
      <c r="C15" s="184" t="s">
        <v>1626</v>
      </c>
      <c r="D15" s="177" t="s">
        <v>264</v>
      </c>
      <c r="E15" s="178">
        <v>50.8</v>
      </c>
      <c r="F15" s="179"/>
      <c r="G15" s="180">
        <f t="shared" si="0"/>
        <v>0</v>
      </c>
      <c r="H15" s="179">
        <v>0</v>
      </c>
      <c r="I15" s="180">
        <f t="shared" si="1"/>
        <v>0</v>
      </c>
      <c r="J15" s="179">
        <v>245</v>
      </c>
      <c r="K15" s="180">
        <f t="shared" si="2"/>
        <v>12446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0.65200000000000002</v>
      </c>
      <c r="V15" s="156">
        <f t="shared" si="6"/>
        <v>33.119999999999997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75">
        <v>8</v>
      </c>
      <c r="B16" s="176" t="s">
        <v>352</v>
      </c>
      <c r="C16" s="184" t="s">
        <v>353</v>
      </c>
      <c r="D16" s="177" t="s">
        <v>264</v>
      </c>
      <c r="E16" s="178">
        <v>50.8</v>
      </c>
      <c r="F16" s="179"/>
      <c r="G16" s="180">
        <f t="shared" si="0"/>
        <v>0</v>
      </c>
      <c r="H16" s="179">
        <v>0</v>
      </c>
      <c r="I16" s="180">
        <f t="shared" si="1"/>
        <v>0</v>
      </c>
      <c r="J16" s="179">
        <v>15.9</v>
      </c>
      <c r="K16" s="180">
        <f t="shared" si="2"/>
        <v>807.72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8.9999999999999993E-3</v>
      </c>
      <c r="V16" s="156">
        <f t="shared" si="6"/>
        <v>0.46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251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68">
        <v>9</v>
      </c>
      <c r="B17" s="169" t="s">
        <v>1627</v>
      </c>
      <c r="C17" s="185" t="s">
        <v>1628</v>
      </c>
      <c r="D17" s="170" t="s">
        <v>264</v>
      </c>
      <c r="E17" s="171">
        <v>52.98</v>
      </c>
      <c r="F17" s="172"/>
      <c r="G17" s="173">
        <f t="shared" si="0"/>
        <v>0</v>
      </c>
      <c r="H17" s="172">
        <v>0</v>
      </c>
      <c r="I17" s="173">
        <f t="shared" si="1"/>
        <v>0</v>
      </c>
      <c r="J17" s="172">
        <v>116.5</v>
      </c>
      <c r="K17" s="173">
        <f t="shared" si="2"/>
        <v>6172.17</v>
      </c>
      <c r="L17" s="173">
        <v>21</v>
      </c>
      <c r="M17" s="173">
        <f t="shared" si="3"/>
        <v>0</v>
      </c>
      <c r="N17" s="173">
        <v>0</v>
      </c>
      <c r="O17" s="173">
        <f t="shared" si="4"/>
        <v>0</v>
      </c>
      <c r="P17" s="173">
        <v>0</v>
      </c>
      <c r="Q17" s="173">
        <f t="shared" si="5"/>
        <v>0</v>
      </c>
      <c r="R17" s="173"/>
      <c r="S17" s="173" t="s">
        <v>224</v>
      </c>
      <c r="T17" s="174" t="s">
        <v>225</v>
      </c>
      <c r="U17" s="156">
        <v>0.20200000000000001</v>
      </c>
      <c r="V17" s="156">
        <f t="shared" si="6"/>
        <v>10.7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69" t="s">
        <v>1629</v>
      </c>
      <c r="D18" s="270"/>
      <c r="E18" s="270"/>
      <c r="F18" s="270"/>
      <c r="G18" s="270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292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10</v>
      </c>
      <c r="B19" s="176" t="s">
        <v>1630</v>
      </c>
      <c r="C19" s="184" t="s">
        <v>1631</v>
      </c>
      <c r="D19" s="177" t="s">
        <v>264</v>
      </c>
      <c r="E19" s="178">
        <v>27.6</v>
      </c>
      <c r="F19" s="179"/>
      <c r="G19" s="180">
        <f>ROUND(E19*F19,2)</f>
        <v>0</v>
      </c>
      <c r="H19" s="179">
        <v>527.66</v>
      </c>
      <c r="I19" s="180">
        <f>ROUND(E19*H19,2)</f>
        <v>14563.42</v>
      </c>
      <c r="J19" s="179">
        <v>542.34</v>
      </c>
      <c r="K19" s="180">
        <f>ROUND(E19*J19,2)</f>
        <v>14968.58</v>
      </c>
      <c r="L19" s="180">
        <v>21</v>
      </c>
      <c r="M19" s="180">
        <f>G19*(1+L19/100)</f>
        <v>0</v>
      </c>
      <c r="N19" s="180">
        <v>1.7</v>
      </c>
      <c r="O19" s="180">
        <f>ROUND(E19*N19,2)</f>
        <v>46.92</v>
      </c>
      <c r="P19" s="180">
        <v>0</v>
      </c>
      <c r="Q19" s="180">
        <f>ROUND(E19*P19,2)</f>
        <v>0</v>
      </c>
      <c r="R19" s="180"/>
      <c r="S19" s="180" t="s">
        <v>224</v>
      </c>
      <c r="T19" s="181" t="s">
        <v>225</v>
      </c>
      <c r="U19" s="156">
        <v>1.587</v>
      </c>
      <c r="V19" s="156">
        <f>ROUND(E19*U19,2)</f>
        <v>43.8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14">
      <c r="A20" s="158" t="s">
        <v>219</v>
      </c>
      <c r="B20" s="159" t="s">
        <v>99</v>
      </c>
      <c r="C20" s="183" t="s">
        <v>101</v>
      </c>
      <c r="D20" s="160"/>
      <c r="E20" s="161"/>
      <c r="F20" s="162"/>
      <c r="G20" s="162">
        <f>SUMIF(AG21:AG21,"&lt;&gt;NOR",G21:G21)</f>
        <v>0</v>
      </c>
      <c r="H20" s="162"/>
      <c r="I20" s="162">
        <f>SUM(I21:I21)</f>
        <v>7300.8</v>
      </c>
      <c r="J20" s="162"/>
      <c r="K20" s="162">
        <f>SUM(K21:K21)</f>
        <v>6672.96</v>
      </c>
      <c r="L20" s="162"/>
      <c r="M20" s="162">
        <f>SUM(M21:M21)</f>
        <v>0</v>
      </c>
      <c r="N20" s="162"/>
      <c r="O20" s="162">
        <f>SUM(O21:O21)</f>
        <v>21.78</v>
      </c>
      <c r="P20" s="162"/>
      <c r="Q20" s="162">
        <f>SUM(Q21:Q21)</f>
        <v>0</v>
      </c>
      <c r="R20" s="162"/>
      <c r="S20" s="162"/>
      <c r="T20" s="163"/>
      <c r="U20" s="157"/>
      <c r="V20" s="157">
        <f>SUM(V21:V21)</f>
        <v>19.53</v>
      </c>
      <c r="W20" s="157"/>
      <c r="X20" s="157"/>
      <c r="AG20" t="s">
        <v>220</v>
      </c>
    </row>
    <row r="21" spans="1:60" outlineLevel="1">
      <c r="A21" s="175">
        <v>11</v>
      </c>
      <c r="B21" s="176" t="s">
        <v>1632</v>
      </c>
      <c r="C21" s="184" t="s">
        <v>1633</v>
      </c>
      <c r="D21" s="177" t="s">
        <v>264</v>
      </c>
      <c r="E21" s="178">
        <v>11.52</v>
      </c>
      <c r="F21" s="179"/>
      <c r="G21" s="180">
        <f>ROUND(E21*F21,2)</f>
        <v>0</v>
      </c>
      <c r="H21" s="179">
        <v>633.75</v>
      </c>
      <c r="I21" s="180">
        <f>ROUND(E21*H21,2)</f>
        <v>7300.8</v>
      </c>
      <c r="J21" s="179">
        <v>579.25</v>
      </c>
      <c r="K21" s="180">
        <f>ROUND(E21*J21,2)</f>
        <v>6672.96</v>
      </c>
      <c r="L21" s="180">
        <v>21</v>
      </c>
      <c r="M21" s="180">
        <f>G21*(1+L21/100)</f>
        <v>0</v>
      </c>
      <c r="N21" s="180">
        <v>1.8907700000000001</v>
      </c>
      <c r="O21" s="180">
        <f>ROUND(E21*N21,2)</f>
        <v>21.78</v>
      </c>
      <c r="P21" s="180">
        <v>0</v>
      </c>
      <c r="Q21" s="180">
        <f>ROUND(E21*P21,2)</f>
        <v>0</v>
      </c>
      <c r="R21" s="180"/>
      <c r="S21" s="180" t="s">
        <v>224</v>
      </c>
      <c r="T21" s="181" t="s">
        <v>225</v>
      </c>
      <c r="U21" s="156">
        <v>1.6950000000000001</v>
      </c>
      <c r="V21" s="156">
        <f>ROUND(E21*U21,2)</f>
        <v>19.53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14">
      <c r="A22" s="158" t="s">
        <v>219</v>
      </c>
      <c r="B22" s="159" t="s">
        <v>112</v>
      </c>
      <c r="C22" s="183" t="s">
        <v>113</v>
      </c>
      <c r="D22" s="160"/>
      <c r="E22" s="161"/>
      <c r="F22" s="162"/>
      <c r="G22" s="162">
        <f>SUMIF(AG23:AG30,"&lt;&gt;NOR",G23:G30)</f>
        <v>0</v>
      </c>
      <c r="H22" s="162"/>
      <c r="I22" s="162">
        <f>SUM(I23:I30)</f>
        <v>7601.28</v>
      </c>
      <c r="J22" s="162"/>
      <c r="K22" s="162">
        <f>SUM(K23:K30)</f>
        <v>23981.22</v>
      </c>
      <c r="L22" s="162"/>
      <c r="M22" s="162">
        <f>SUM(M23:M30)</f>
        <v>0</v>
      </c>
      <c r="N22" s="162"/>
      <c r="O22" s="162">
        <f>SUM(O23:O30)</f>
        <v>7.0000000000000007E-2</v>
      </c>
      <c r="P22" s="162"/>
      <c r="Q22" s="162">
        <f>SUM(Q23:Q30)</f>
        <v>0</v>
      </c>
      <c r="R22" s="162"/>
      <c r="S22" s="162"/>
      <c r="T22" s="163"/>
      <c r="U22" s="157"/>
      <c r="V22" s="157">
        <f>SUM(V23:V30)</f>
        <v>30.449999999999996</v>
      </c>
      <c r="W22" s="157"/>
      <c r="X22" s="157"/>
      <c r="AG22" t="s">
        <v>220</v>
      </c>
    </row>
    <row r="23" spans="1:60" outlineLevel="1">
      <c r="A23" s="175">
        <v>12</v>
      </c>
      <c r="B23" s="176" t="s">
        <v>1713</v>
      </c>
      <c r="C23" s="184" t="s">
        <v>1714</v>
      </c>
      <c r="D23" s="177" t="s">
        <v>309</v>
      </c>
      <c r="E23" s="178">
        <v>96</v>
      </c>
      <c r="F23" s="179"/>
      <c r="G23" s="180">
        <f t="shared" ref="G23:G30" si="7">ROUND(E23*F23,2)</f>
        <v>0</v>
      </c>
      <c r="H23" s="179">
        <v>0</v>
      </c>
      <c r="I23" s="180">
        <f t="shared" ref="I23:I30" si="8">ROUND(E23*H23,2)</f>
        <v>0</v>
      </c>
      <c r="J23" s="179">
        <v>27.3</v>
      </c>
      <c r="K23" s="180">
        <f t="shared" ref="K23:K30" si="9">ROUND(E23*J23,2)</f>
        <v>2620.8000000000002</v>
      </c>
      <c r="L23" s="180">
        <v>21</v>
      </c>
      <c r="M23" s="180">
        <f t="shared" ref="M23:M30" si="10">G23*(1+L23/100)</f>
        <v>0</v>
      </c>
      <c r="N23" s="180">
        <v>0</v>
      </c>
      <c r="O23" s="180">
        <f t="shared" ref="O23:O30" si="11">ROUND(E23*N23,2)</f>
        <v>0</v>
      </c>
      <c r="P23" s="180">
        <v>0</v>
      </c>
      <c r="Q23" s="180">
        <f t="shared" ref="Q23:Q30" si="12">ROUND(E23*P23,2)</f>
        <v>0</v>
      </c>
      <c r="R23" s="180"/>
      <c r="S23" s="180" t="s">
        <v>224</v>
      </c>
      <c r="T23" s="181" t="s">
        <v>225</v>
      </c>
      <c r="U23" s="156">
        <v>5.3999999999999999E-2</v>
      </c>
      <c r="V23" s="156">
        <f t="shared" ref="V23:V30" si="13">ROUND(E23*U23,2)</f>
        <v>5.18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251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75">
        <v>13</v>
      </c>
      <c r="B24" s="176" t="s">
        <v>1715</v>
      </c>
      <c r="C24" s="184" t="s">
        <v>1716</v>
      </c>
      <c r="D24" s="177" t="s">
        <v>279</v>
      </c>
      <c r="E24" s="178">
        <v>5</v>
      </c>
      <c r="F24" s="179"/>
      <c r="G24" s="180">
        <f t="shared" si="7"/>
        <v>0</v>
      </c>
      <c r="H24" s="179">
        <v>0</v>
      </c>
      <c r="I24" s="180">
        <f t="shared" si="8"/>
        <v>0</v>
      </c>
      <c r="J24" s="179">
        <v>100.5</v>
      </c>
      <c r="K24" s="180">
        <f t="shared" si="9"/>
        <v>502.5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224</v>
      </c>
      <c r="T24" s="181" t="s">
        <v>225</v>
      </c>
      <c r="U24" s="156">
        <v>0.21648000000000001</v>
      </c>
      <c r="V24" s="156">
        <f t="shared" si="13"/>
        <v>1.08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251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14</v>
      </c>
      <c r="B25" s="176" t="s">
        <v>1638</v>
      </c>
      <c r="C25" s="184" t="s">
        <v>1639</v>
      </c>
      <c r="D25" s="177" t="s">
        <v>309</v>
      </c>
      <c r="E25" s="178">
        <v>96</v>
      </c>
      <c r="F25" s="179"/>
      <c r="G25" s="180">
        <f t="shared" si="7"/>
        <v>0</v>
      </c>
      <c r="H25" s="179">
        <v>0</v>
      </c>
      <c r="I25" s="180">
        <f t="shared" si="8"/>
        <v>0</v>
      </c>
      <c r="J25" s="179">
        <v>103</v>
      </c>
      <c r="K25" s="180">
        <f t="shared" si="9"/>
        <v>9888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224</v>
      </c>
      <c r="T25" s="181" t="s">
        <v>225</v>
      </c>
      <c r="U25" s="156">
        <v>0.192</v>
      </c>
      <c r="V25" s="156">
        <f t="shared" si="13"/>
        <v>18.43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15</v>
      </c>
      <c r="B26" s="176" t="s">
        <v>1644</v>
      </c>
      <c r="C26" s="184" t="s">
        <v>1645</v>
      </c>
      <c r="D26" s="177" t="s">
        <v>309</v>
      </c>
      <c r="E26" s="178">
        <v>96</v>
      </c>
      <c r="F26" s="179"/>
      <c r="G26" s="180">
        <f t="shared" si="7"/>
        <v>0</v>
      </c>
      <c r="H26" s="179">
        <v>3.79</v>
      </c>
      <c r="I26" s="180">
        <f t="shared" si="8"/>
        <v>363.84</v>
      </c>
      <c r="J26" s="179">
        <v>8.91</v>
      </c>
      <c r="K26" s="180">
        <f t="shared" si="9"/>
        <v>855.36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224</v>
      </c>
      <c r="T26" s="181" t="s">
        <v>225</v>
      </c>
      <c r="U26" s="156">
        <v>2.5999999999999999E-2</v>
      </c>
      <c r="V26" s="156">
        <f t="shared" si="13"/>
        <v>2.5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75">
        <v>16</v>
      </c>
      <c r="B27" s="176" t="s">
        <v>1646</v>
      </c>
      <c r="C27" s="184" t="s">
        <v>1647</v>
      </c>
      <c r="D27" s="177" t="s">
        <v>309</v>
      </c>
      <c r="E27" s="178">
        <v>96</v>
      </c>
      <c r="F27" s="179"/>
      <c r="G27" s="180">
        <f t="shared" si="7"/>
        <v>0</v>
      </c>
      <c r="H27" s="179">
        <v>8.89</v>
      </c>
      <c r="I27" s="180">
        <f t="shared" si="8"/>
        <v>853.44</v>
      </c>
      <c r="J27" s="179">
        <v>11.61</v>
      </c>
      <c r="K27" s="180">
        <f t="shared" si="9"/>
        <v>1114.56</v>
      </c>
      <c r="L27" s="180">
        <v>21</v>
      </c>
      <c r="M27" s="180">
        <f t="shared" si="10"/>
        <v>0</v>
      </c>
      <c r="N27" s="180">
        <v>5.0000000000000002E-5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224</v>
      </c>
      <c r="T27" s="181" t="s">
        <v>225</v>
      </c>
      <c r="U27" s="156">
        <v>3.4000000000000002E-2</v>
      </c>
      <c r="V27" s="156">
        <f t="shared" si="13"/>
        <v>3.26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251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17</v>
      </c>
      <c r="B28" s="176" t="s">
        <v>1069</v>
      </c>
      <c r="C28" s="184" t="s">
        <v>1717</v>
      </c>
      <c r="D28" s="177" t="s">
        <v>1214</v>
      </c>
      <c r="E28" s="178">
        <v>1</v>
      </c>
      <c r="F28" s="179"/>
      <c r="G28" s="180">
        <f t="shared" si="7"/>
        <v>0</v>
      </c>
      <c r="H28" s="179">
        <v>0</v>
      </c>
      <c r="I28" s="180">
        <f t="shared" si="8"/>
        <v>0</v>
      </c>
      <c r="J28" s="179">
        <v>4000</v>
      </c>
      <c r="K28" s="180">
        <f t="shared" si="9"/>
        <v>4000</v>
      </c>
      <c r="L28" s="180">
        <v>21</v>
      </c>
      <c r="M28" s="180">
        <f t="shared" si="10"/>
        <v>0</v>
      </c>
      <c r="N28" s="180">
        <v>0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224</v>
      </c>
      <c r="T28" s="181" t="s">
        <v>225</v>
      </c>
      <c r="U28" s="156">
        <v>0</v>
      </c>
      <c r="V28" s="156">
        <f t="shared" si="13"/>
        <v>0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251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75">
        <v>18</v>
      </c>
      <c r="B29" s="176" t="s">
        <v>1097</v>
      </c>
      <c r="C29" s="184" t="s">
        <v>1718</v>
      </c>
      <c r="D29" s="177" t="s">
        <v>1214</v>
      </c>
      <c r="E29" s="178">
        <v>1</v>
      </c>
      <c r="F29" s="179"/>
      <c r="G29" s="180">
        <f t="shared" si="7"/>
        <v>0</v>
      </c>
      <c r="H29" s="179">
        <v>0</v>
      </c>
      <c r="I29" s="180">
        <f t="shared" si="8"/>
        <v>0</v>
      </c>
      <c r="J29" s="179">
        <v>5000</v>
      </c>
      <c r="K29" s="180">
        <f t="shared" si="9"/>
        <v>5000</v>
      </c>
      <c r="L29" s="180">
        <v>21</v>
      </c>
      <c r="M29" s="180">
        <f t="shared" si="10"/>
        <v>0</v>
      </c>
      <c r="N29" s="180">
        <v>0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224</v>
      </c>
      <c r="T29" s="181" t="s">
        <v>225</v>
      </c>
      <c r="U29" s="156">
        <v>0</v>
      </c>
      <c r="V29" s="156">
        <f t="shared" si="13"/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251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75">
        <v>19</v>
      </c>
      <c r="B30" s="176" t="s">
        <v>1719</v>
      </c>
      <c r="C30" s="184" t="s">
        <v>1720</v>
      </c>
      <c r="D30" s="177" t="s">
        <v>309</v>
      </c>
      <c r="E30" s="178">
        <v>96</v>
      </c>
      <c r="F30" s="179"/>
      <c r="G30" s="180">
        <f t="shared" si="7"/>
        <v>0</v>
      </c>
      <c r="H30" s="179">
        <v>66.5</v>
      </c>
      <c r="I30" s="180">
        <f t="shared" si="8"/>
        <v>6384</v>
      </c>
      <c r="J30" s="179">
        <v>0</v>
      </c>
      <c r="K30" s="180">
        <f t="shared" si="9"/>
        <v>0</v>
      </c>
      <c r="L30" s="180">
        <v>21</v>
      </c>
      <c r="M30" s="180">
        <f t="shared" si="10"/>
        <v>0</v>
      </c>
      <c r="N30" s="180">
        <v>7.2000000000000005E-4</v>
      </c>
      <c r="O30" s="180">
        <f t="shared" si="11"/>
        <v>7.0000000000000007E-2</v>
      </c>
      <c r="P30" s="180">
        <v>0</v>
      </c>
      <c r="Q30" s="180">
        <f t="shared" si="12"/>
        <v>0</v>
      </c>
      <c r="R30" s="180"/>
      <c r="S30" s="180" t="s">
        <v>224</v>
      </c>
      <c r="T30" s="181" t="s">
        <v>225</v>
      </c>
      <c r="U30" s="156">
        <v>0</v>
      </c>
      <c r="V30" s="156">
        <f t="shared" si="13"/>
        <v>0</v>
      </c>
      <c r="W30" s="156"/>
      <c r="X30" s="156" t="s">
        <v>361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749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14">
      <c r="A31" s="158" t="s">
        <v>219</v>
      </c>
      <c r="B31" s="159" t="s">
        <v>182</v>
      </c>
      <c r="C31" s="183" t="s">
        <v>183</v>
      </c>
      <c r="D31" s="160"/>
      <c r="E31" s="161"/>
      <c r="F31" s="162"/>
      <c r="G31" s="162">
        <f>SUMIF(AG32:AG32,"&lt;&gt;NOR",G32:G32)</f>
        <v>0</v>
      </c>
      <c r="H31" s="162"/>
      <c r="I31" s="162">
        <f>SUM(I32:I32)</f>
        <v>2124</v>
      </c>
      <c r="J31" s="162"/>
      <c r="K31" s="162">
        <f>SUM(K32:K32)</f>
        <v>436.4</v>
      </c>
      <c r="L31" s="162"/>
      <c r="M31" s="162">
        <f>SUM(M32:M32)</f>
        <v>0</v>
      </c>
      <c r="N31" s="162"/>
      <c r="O31" s="162">
        <f>SUM(O32:O32)</f>
        <v>0</v>
      </c>
      <c r="P31" s="162"/>
      <c r="Q31" s="162">
        <f>SUM(Q32:Q32)</f>
        <v>0</v>
      </c>
      <c r="R31" s="162"/>
      <c r="S31" s="162"/>
      <c r="T31" s="163"/>
      <c r="U31" s="157"/>
      <c r="V31" s="157">
        <f>SUM(V32:V32)</f>
        <v>0.91</v>
      </c>
      <c r="W31" s="157"/>
      <c r="X31" s="157"/>
      <c r="AG31" t="s">
        <v>220</v>
      </c>
    </row>
    <row r="32" spans="1:60" outlineLevel="1">
      <c r="A32" s="175">
        <v>20</v>
      </c>
      <c r="B32" s="176" t="s">
        <v>1678</v>
      </c>
      <c r="C32" s="184" t="s">
        <v>1679</v>
      </c>
      <c r="D32" s="177" t="s">
        <v>279</v>
      </c>
      <c r="E32" s="178">
        <v>10</v>
      </c>
      <c r="F32" s="179"/>
      <c r="G32" s="180">
        <f>ROUND(E32*F32,2)</f>
        <v>0</v>
      </c>
      <c r="H32" s="179">
        <v>212.4</v>
      </c>
      <c r="I32" s="180">
        <f>ROUND(E32*H32,2)</f>
        <v>2124</v>
      </c>
      <c r="J32" s="179">
        <v>43.64</v>
      </c>
      <c r="K32" s="180">
        <f>ROUND(E32*J32,2)</f>
        <v>436.4</v>
      </c>
      <c r="L32" s="180">
        <v>21</v>
      </c>
      <c r="M32" s="180">
        <f>G32*(1+L32/100)</f>
        <v>0</v>
      </c>
      <c r="N32" s="180">
        <v>0</v>
      </c>
      <c r="O32" s="180">
        <f>ROUND(E32*N32,2)</f>
        <v>0</v>
      </c>
      <c r="P32" s="180">
        <v>0</v>
      </c>
      <c r="Q32" s="180">
        <f>ROUND(E32*P32,2)</f>
        <v>0</v>
      </c>
      <c r="R32" s="180"/>
      <c r="S32" s="180" t="s">
        <v>224</v>
      </c>
      <c r="T32" s="181" t="s">
        <v>225</v>
      </c>
      <c r="U32" s="156">
        <v>9.0999999999999998E-2</v>
      </c>
      <c r="V32" s="156">
        <f>ROUND(E32*U32,2)</f>
        <v>0.91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251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14">
      <c r="A33" s="158" t="s">
        <v>219</v>
      </c>
      <c r="B33" s="159" t="s">
        <v>191</v>
      </c>
      <c r="C33" s="183" t="s">
        <v>28</v>
      </c>
      <c r="D33" s="160"/>
      <c r="E33" s="161"/>
      <c r="F33" s="162"/>
      <c r="G33" s="162">
        <f>SUMIF(AG34:AG40,"&lt;&gt;NOR",G34:G40)</f>
        <v>0</v>
      </c>
      <c r="H33" s="162"/>
      <c r="I33" s="162">
        <f>SUM(I34:I40)</f>
        <v>0</v>
      </c>
      <c r="J33" s="162"/>
      <c r="K33" s="162">
        <f>SUM(K34:K40)</f>
        <v>35500</v>
      </c>
      <c r="L33" s="162"/>
      <c r="M33" s="162">
        <f>SUM(M34:M40)</f>
        <v>0</v>
      </c>
      <c r="N33" s="162"/>
      <c r="O33" s="162">
        <f>SUM(O34:O40)</f>
        <v>0</v>
      </c>
      <c r="P33" s="162"/>
      <c r="Q33" s="162">
        <f>SUM(Q34:Q40)</f>
        <v>0</v>
      </c>
      <c r="R33" s="162"/>
      <c r="S33" s="162"/>
      <c r="T33" s="163"/>
      <c r="U33" s="157"/>
      <c r="V33" s="157">
        <f>SUM(V34:V40)</f>
        <v>0</v>
      </c>
      <c r="W33" s="157"/>
      <c r="X33" s="157"/>
      <c r="AG33" t="s">
        <v>220</v>
      </c>
    </row>
    <row r="34" spans="1:60" outlineLevel="1">
      <c r="A34" s="175">
        <v>21</v>
      </c>
      <c r="B34" s="176" t="s">
        <v>1074</v>
      </c>
      <c r="C34" s="184" t="s">
        <v>1680</v>
      </c>
      <c r="D34" s="177" t="s">
        <v>1214</v>
      </c>
      <c r="E34" s="178">
        <v>1</v>
      </c>
      <c r="F34" s="179"/>
      <c r="G34" s="180">
        <f t="shared" ref="G34:G40" si="14">ROUND(E34*F34,2)</f>
        <v>0</v>
      </c>
      <c r="H34" s="179">
        <v>0</v>
      </c>
      <c r="I34" s="180">
        <f t="shared" ref="I34:I40" si="15">ROUND(E34*H34,2)</f>
        <v>0</v>
      </c>
      <c r="J34" s="179">
        <v>1500</v>
      </c>
      <c r="K34" s="180">
        <f t="shared" ref="K34:K40" si="16">ROUND(E34*J34,2)</f>
        <v>1500</v>
      </c>
      <c r="L34" s="180">
        <v>21</v>
      </c>
      <c r="M34" s="180">
        <f t="shared" ref="M34:M40" si="17">G34*(1+L34/100)</f>
        <v>0</v>
      </c>
      <c r="N34" s="180">
        <v>0</v>
      </c>
      <c r="O34" s="180">
        <f t="shared" ref="O34:O40" si="18">ROUND(E34*N34,2)</f>
        <v>0</v>
      </c>
      <c r="P34" s="180">
        <v>0</v>
      </c>
      <c r="Q34" s="180">
        <f t="shared" ref="Q34:Q40" si="19">ROUND(E34*P34,2)</f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ref="V34:V40" si="20">ROUND(E34*U34,2)</f>
        <v>0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251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75">
        <v>22</v>
      </c>
      <c r="B35" s="176" t="s">
        <v>1076</v>
      </c>
      <c r="C35" s="184" t="s">
        <v>1681</v>
      </c>
      <c r="D35" s="177" t="s">
        <v>1214</v>
      </c>
      <c r="E35" s="178">
        <v>1</v>
      </c>
      <c r="F35" s="179"/>
      <c r="G35" s="180">
        <f t="shared" si="14"/>
        <v>0</v>
      </c>
      <c r="H35" s="179">
        <v>0</v>
      </c>
      <c r="I35" s="180">
        <f t="shared" si="15"/>
        <v>0</v>
      </c>
      <c r="J35" s="179">
        <v>5000</v>
      </c>
      <c r="K35" s="180">
        <f t="shared" si="16"/>
        <v>5000</v>
      </c>
      <c r="L35" s="180">
        <v>21</v>
      </c>
      <c r="M35" s="180">
        <f t="shared" si="17"/>
        <v>0</v>
      </c>
      <c r="N35" s="180">
        <v>0</v>
      </c>
      <c r="O35" s="180">
        <f t="shared" si="18"/>
        <v>0</v>
      </c>
      <c r="P35" s="180">
        <v>0</v>
      </c>
      <c r="Q35" s="180">
        <f t="shared" si="19"/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si="20"/>
        <v>0</v>
      </c>
      <c r="W35" s="156"/>
      <c r="X35" s="156" t="s">
        <v>226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251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75">
        <v>23</v>
      </c>
      <c r="B36" s="176" t="s">
        <v>1078</v>
      </c>
      <c r="C36" s="184" t="s">
        <v>1682</v>
      </c>
      <c r="D36" s="177" t="s">
        <v>1214</v>
      </c>
      <c r="E36" s="178">
        <v>1</v>
      </c>
      <c r="F36" s="179"/>
      <c r="G36" s="180">
        <f t="shared" si="14"/>
        <v>0</v>
      </c>
      <c r="H36" s="179">
        <v>0</v>
      </c>
      <c r="I36" s="180">
        <f t="shared" si="15"/>
        <v>0</v>
      </c>
      <c r="J36" s="179">
        <v>3000</v>
      </c>
      <c r="K36" s="180">
        <f t="shared" si="16"/>
        <v>3000</v>
      </c>
      <c r="L36" s="180">
        <v>21</v>
      </c>
      <c r="M36" s="180">
        <f t="shared" si="17"/>
        <v>0</v>
      </c>
      <c r="N36" s="180">
        <v>0</v>
      </c>
      <c r="O36" s="180">
        <f t="shared" si="18"/>
        <v>0</v>
      </c>
      <c r="P36" s="180">
        <v>0</v>
      </c>
      <c r="Q36" s="180">
        <f t="shared" si="19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20"/>
        <v>0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24</v>
      </c>
      <c r="B37" s="176" t="s">
        <v>1080</v>
      </c>
      <c r="C37" s="184" t="s">
        <v>1683</v>
      </c>
      <c r="D37" s="177" t="s">
        <v>1214</v>
      </c>
      <c r="E37" s="178">
        <v>1</v>
      </c>
      <c r="F37" s="179"/>
      <c r="G37" s="180">
        <f t="shared" si="14"/>
        <v>0</v>
      </c>
      <c r="H37" s="179">
        <v>0</v>
      </c>
      <c r="I37" s="180">
        <f t="shared" si="15"/>
        <v>0</v>
      </c>
      <c r="J37" s="179">
        <v>1000</v>
      </c>
      <c r="K37" s="180">
        <f t="shared" si="16"/>
        <v>1000</v>
      </c>
      <c r="L37" s="180">
        <v>21</v>
      </c>
      <c r="M37" s="180">
        <f t="shared" si="17"/>
        <v>0</v>
      </c>
      <c r="N37" s="180">
        <v>0</v>
      </c>
      <c r="O37" s="180">
        <f t="shared" si="18"/>
        <v>0</v>
      </c>
      <c r="P37" s="180">
        <v>0</v>
      </c>
      <c r="Q37" s="180">
        <f t="shared" si="19"/>
        <v>0</v>
      </c>
      <c r="R37" s="180"/>
      <c r="S37" s="180" t="s">
        <v>224</v>
      </c>
      <c r="T37" s="181" t="s">
        <v>225</v>
      </c>
      <c r="U37" s="156">
        <v>0</v>
      </c>
      <c r="V37" s="156">
        <f t="shared" si="20"/>
        <v>0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251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75">
        <v>25</v>
      </c>
      <c r="B38" s="176" t="s">
        <v>1684</v>
      </c>
      <c r="C38" s="184" t="s">
        <v>131</v>
      </c>
      <c r="D38" s="177" t="s">
        <v>1214</v>
      </c>
      <c r="E38" s="178">
        <v>1</v>
      </c>
      <c r="F38" s="179"/>
      <c r="G38" s="180">
        <f t="shared" si="14"/>
        <v>0</v>
      </c>
      <c r="H38" s="179">
        <v>0</v>
      </c>
      <c r="I38" s="180">
        <f t="shared" si="15"/>
        <v>0</v>
      </c>
      <c r="J38" s="179">
        <v>5000</v>
      </c>
      <c r="K38" s="180">
        <f t="shared" si="16"/>
        <v>5000</v>
      </c>
      <c r="L38" s="180">
        <v>21</v>
      </c>
      <c r="M38" s="180">
        <f t="shared" si="17"/>
        <v>0</v>
      </c>
      <c r="N38" s="180">
        <v>0</v>
      </c>
      <c r="O38" s="180">
        <f t="shared" si="18"/>
        <v>0</v>
      </c>
      <c r="P38" s="180">
        <v>0</v>
      </c>
      <c r="Q38" s="180">
        <f t="shared" si="19"/>
        <v>0</v>
      </c>
      <c r="R38" s="180"/>
      <c r="S38" s="180" t="s">
        <v>224</v>
      </c>
      <c r="T38" s="181" t="s">
        <v>225</v>
      </c>
      <c r="U38" s="156">
        <v>0</v>
      </c>
      <c r="V38" s="156">
        <f t="shared" si="20"/>
        <v>0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251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75">
        <v>26</v>
      </c>
      <c r="B39" s="176" t="s">
        <v>1685</v>
      </c>
      <c r="C39" s="184" t="s">
        <v>1686</v>
      </c>
      <c r="D39" s="177" t="s">
        <v>1214</v>
      </c>
      <c r="E39" s="178">
        <v>1</v>
      </c>
      <c r="F39" s="179"/>
      <c r="G39" s="180">
        <f t="shared" si="14"/>
        <v>0</v>
      </c>
      <c r="H39" s="179">
        <v>0</v>
      </c>
      <c r="I39" s="180">
        <f t="shared" si="15"/>
        <v>0</v>
      </c>
      <c r="J39" s="179">
        <v>5000</v>
      </c>
      <c r="K39" s="180">
        <f t="shared" si="16"/>
        <v>5000</v>
      </c>
      <c r="L39" s="180">
        <v>21</v>
      </c>
      <c r="M39" s="180">
        <f t="shared" si="17"/>
        <v>0</v>
      </c>
      <c r="N39" s="180">
        <v>0</v>
      </c>
      <c r="O39" s="180">
        <f t="shared" si="18"/>
        <v>0</v>
      </c>
      <c r="P39" s="180">
        <v>0</v>
      </c>
      <c r="Q39" s="180">
        <f t="shared" si="19"/>
        <v>0</v>
      </c>
      <c r="R39" s="180"/>
      <c r="S39" s="180" t="s">
        <v>224</v>
      </c>
      <c r="T39" s="181" t="s">
        <v>225</v>
      </c>
      <c r="U39" s="156">
        <v>0</v>
      </c>
      <c r="V39" s="156">
        <f t="shared" si="20"/>
        <v>0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68">
        <v>27</v>
      </c>
      <c r="B40" s="169" t="s">
        <v>1687</v>
      </c>
      <c r="C40" s="185" t="s">
        <v>1688</v>
      </c>
      <c r="D40" s="170" t="s">
        <v>1214</v>
      </c>
      <c r="E40" s="171">
        <v>1</v>
      </c>
      <c r="F40" s="172"/>
      <c r="G40" s="173">
        <f t="shared" si="14"/>
        <v>0</v>
      </c>
      <c r="H40" s="172">
        <v>0</v>
      </c>
      <c r="I40" s="173">
        <f t="shared" si="15"/>
        <v>0</v>
      </c>
      <c r="J40" s="172">
        <v>15000</v>
      </c>
      <c r="K40" s="173">
        <f t="shared" si="16"/>
        <v>15000</v>
      </c>
      <c r="L40" s="173">
        <v>21</v>
      </c>
      <c r="M40" s="173">
        <f t="shared" si="17"/>
        <v>0</v>
      </c>
      <c r="N40" s="173">
        <v>0</v>
      </c>
      <c r="O40" s="173">
        <f t="shared" si="18"/>
        <v>0</v>
      </c>
      <c r="P40" s="173">
        <v>0</v>
      </c>
      <c r="Q40" s="173">
        <f t="shared" si="19"/>
        <v>0</v>
      </c>
      <c r="R40" s="173"/>
      <c r="S40" s="173" t="s">
        <v>224</v>
      </c>
      <c r="T40" s="174" t="s">
        <v>225</v>
      </c>
      <c r="U40" s="156">
        <v>0</v>
      </c>
      <c r="V40" s="156">
        <f t="shared" si="20"/>
        <v>0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>
      <c r="A41" s="3"/>
      <c r="B41" s="4"/>
      <c r="C41" s="186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AE41">
        <v>15</v>
      </c>
      <c r="AF41">
        <v>21</v>
      </c>
      <c r="AG41" t="s">
        <v>206</v>
      </c>
    </row>
    <row r="42" spans="1:60">
      <c r="A42" s="150"/>
      <c r="B42" s="151" t="s">
        <v>29</v>
      </c>
      <c r="C42" s="187"/>
      <c r="D42" s="152"/>
      <c r="E42" s="153"/>
      <c r="F42" s="153"/>
      <c r="G42" s="182">
        <f>G8+G20+G22+G31+G33</f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AE42">
        <f>SUMIF(L7:L40,AE41,G7:G40)</f>
        <v>0</v>
      </c>
      <c r="AF42">
        <f>SUMIF(L7:L40,AF41,G7:G40)</f>
        <v>0</v>
      </c>
      <c r="AG42" t="s">
        <v>244</v>
      </c>
    </row>
    <row r="43" spans="1:60">
      <c r="C43" s="188"/>
      <c r="D43" s="10"/>
      <c r="AG43" t="s">
        <v>245</v>
      </c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fyyGSPLJjMzc45Xb/W5SXD3K1E4d8wHNwoRSagKknCzg3+wc5AYvxxdA2gF+OJzLzaStkOchBL5aL6TSJV4mVQ==" saltValue="w/j9e55jSB1vuq2dluZj/A==" spinCount="100000" sheet="1"/>
  <mergeCells count="5">
    <mergeCell ref="A1:G1"/>
    <mergeCell ref="C2:G2"/>
    <mergeCell ref="C3:G3"/>
    <mergeCell ref="C4:G4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36"/>
  <sheetViews>
    <sheetView showGridLines="0" topLeftCell="B47" zoomScaleNormal="100" zoomScaleSheetLayoutView="75" workbookViewId="0">
      <selection activeCell="G30" sqref="G30"/>
    </sheetView>
  </sheetViews>
  <sheetFormatPr baseColWidth="10" defaultColWidth="9" defaultRowHeight="13"/>
  <cols>
    <col min="1" max="1" width="8.5" hidden="1" customWidth="1"/>
    <col min="2" max="2" width="13.5" customWidth="1"/>
    <col min="3" max="3" width="7.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" customWidth="1"/>
    <col min="11" max="11" width="4.33203125" customWidth="1"/>
    <col min="12" max="15" width="10.6640625" customWidth="1"/>
  </cols>
  <sheetData>
    <row r="1" spans="1:15" ht="33.75" customHeight="1">
      <c r="A1" s="47" t="s">
        <v>36</v>
      </c>
      <c r="B1" s="205" t="s">
        <v>41</v>
      </c>
      <c r="C1" s="206"/>
      <c r="D1" s="206"/>
      <c r="E1" s="206"/>
      <c r="F1" s="206"/>
      <c r="G1" s="206"/>
      <c r="H1" s="206"/>
      <c r="I1" s="206"/>
      <c r="J1" s="207"/>
    </row>
    <row r="2" spans="1:15" ht="36" customHeight="1">
      <c r="A2" s="2"/>
      <c r="B2" s="76" t="s">
        <v>22</v>
      </c>
      <c r="C2" s="77"/>
      <c r="D2" s="78" t="s">
        <v>43</v>
      </c>
      <c r="E2" s="214" t="s">
        <v>44</v>
      </c>
      <c r="F2" s="215"/>
      <c r="G2" s="215"/>
      <c r="H2" s="215"/>
      <c r="I2" s="215"/>
      <c r="J2" s="216"/>
      <c r="O2" s="1"/>
    </row>
    <row r="3" spans="1:15" ht="27" hidden="1" customHeight="1">
      <c r="A3" s="2"/>
      <c r="B3" s="79"/>
      <c r="C3" s="77"/>
      <c r="D3" s="80"/>
      <c r="E3" s="217"/>
      <c r="F3" s="218"/>
      <c r="G3" s="218"/>
      <c r="H3" s="218"/>
      <c r="I3" s="218"/>
      <c r="J3" s="219"/>
    </row>
    <row r="4" spans="1:15" ht="23.25" customHeight="1">
      <c r="A4" s="2"/>
      <c r="B4" s="81"/>
      <c r="C4" s="82"/>
      <c r="D4" s="83"/>
      <c r="E4" s="227"/>
      <c r="F4" s="227"/>
      <c r="G4" s="227"/>
      <c r="H4" s="227"/>
      <c r="I4" s="227"/>
      <c r="J4" s="228"/>
    </row>
    <row r="5" spans="1:15" ht="24" customHeight="1">
      <c r="A5" s="2"/>
      <c r="B5" s="31" t="s">
        <v>42</v>
      </c>
      <c r="D5" s="231"/>
      <c r="E5" s="232"/>
      <c r="F5" s="232"/>
      <c r="G5" s="232"/>
      <c r="H5" s="18" t="s">
        <v>40</v>
      </c>
      <c r="I5" s="22"/>
      <c r="J5" s="8"/>
    </row>
    <row r="6" spans="1:15" ht="15.75" customHeight="1">
      <c r="A6" s="2"/>
      <c r="B6" s="28"/>
      <c r="C6" s="55"/>
      <c r="D6" s="233"/>
      <c r="E6" s="234"/>
      <c r="F6" s="234"/>
      <c r="G6" s="234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35"/>
      <c r="F7" s="236"/>
      <c r="G7" s="236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21"/>
      <c r="E11" s="221"/>
      <c r="F11" s="221"/>
      <c r="G11" s="221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26"/>
      <c r="E12" s="226"/>
      <c r="F12" s="226"/>
      <c r="G12" s="226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4"/>
      <c r="E13" s="229"/>
      <c r="F13" s="230"/>
      <c r="G13" s="230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20"/>
      <c r="F15" s="220"/>
      <c r="G15" s="222"/>
      <c r="H15" s="222"/>
      <c r="I15" s="222" t="s">
        <v>29</v>
      </c>
      <c r="J15" s="223"/>
    </row>
    <row r="16" spans="1:15" ht="23.25" customHeight="1">
      <c r="A16" s="138" t="s">
        <v>24</v>
      </c>
      <c r="B16" s="38" t="s">
        <v>24</v>
      </c>
      <c r="C16" s="62"/>
      <c r="D16" s="63"/>
      <c r="E16" s="211"/>
      <c r="F16" s="212"/>
      <c r="G16" s="211"/>
      <c r="H16" s="212"/>
      <c r="I16" s="211">
        <f>SUMIF(F73:F132,A16,I73:I132)+SUMIF(F73:F132,"PSU",I73:I132)</f>
        <v>0</v>
      </c>
      <c r="J16" s="213"/>
    </row>
    <row r="17" spans="1:10" ht="23.25" customHeight="1">
      <c r="A17" s="138" t="s">
        <v>25</v>
      </c>
      <c r="B17" s="38" t="s">
        <v>25</v>
      </c>
      <c r="C17" s="62"/>
      <c r="D17" s="63"/>
      <c r="E17" s="211"/>
      <c r="F17" s="212"/>
      <c r="G17" s="211"/>
      <c r="H17" s="212"/>
      <c r="I17" s="211">
        <f>SUMIF(F73:F132,A17,I73:I132)</f>
        <v>0</v>
      </c>
      <c r="J17" s="213"/>
    </row>
    <row r="18" spans="1:10" ht="23.25" customHeight="1">
      <c r="A18" s="138" t="s">
        <v>26</v>
      </c>
      <c r="B18" s="38" t="s">
        <v>26</v>
      </c>
      <c r="C18" s="62"/>
      <c r="D18" s="63"/>
      <c r="E18" s="211"/>
      <c r="F18" s="212"/>
      <c r="G18" s="211"/>
      <c r="H18" s="212"/>
      <c r="I18" s="211">
        <f>SUMIF(F73:F132,A18,I73:I132)</f>
        <v>0</v>
      </c>
      <c r="J18" s="213"/>
    </row>
    <row r="19" spans="1:10" ht="23.25" customHeight="1">
      <c r="A19" s="138" t="s">
        <v>192</v>
      </c>
      <c r="B19" s="38" t="s">
        <v>27</v>
      </c>
      <c r="C19" s="62"/>
      <c r="D19" s="63"/>
      <c r="E19" s="211"/>
      <c r="F19" s="212"/>
      <c r="G19" s="211"/>
      <c r="H19" s="212"/>
      <c r="I19" s="211">
        <f>SUMIF(F73:F132,A19,I73:I132)</f>
        <v>0</v>
      </c>
      <c r="J19" s="213"/>
    </row>
    <row r="20" spans="1:10" ht="23.25" customHeight="1">
      <c r="A20" s="138" t="s">
        <v>191</v>
      </c>
      <c r="B20" s="38" t="s">
        <v>28</v>
      </c>
      <c r="C20" s="62"/>
      <c r="D20" s="63"/>
      <c r="E20" s="211"/>
      <c r="F20" s="212"/>
      <c r="G20" s="211"/>
      <c r="H20" s="212"/>
      <c r="I20" s="211">
        <f>SUMIF(F73:F132,A20,I73:I132)</f>
        <v>0</v>
      </c>
      <c r="J20" s="213"/>
    </row>
    <row r="21" spans="1:10" ht="23.25" customHeight="1">
      <c r="A21" s="2"/>
      <c r="B21" s="48" t="s">
        <v>29</v>
      </c>
      <c r="C21" s="64"/>
      <c r="D21" s="65"/>
      <c r="E21" s="224"/>
      <c r="F21" s="225"/>
      <c r="G21" s="224"/>
      <c r="H21" s="225"/>
      <c r="I21" s="224">
        <f>SUM(I16:J20)</f>
        <v>0</v>
      </c>
      <c r="J21" s="244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42">
        <f>ZakladDPHSniVypocet</f>
        <v>0</v>
      </c>
      <c r="H23" s="243"/>
      <c r="I23" s="243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40">
        <f>A23</f>
        <v>0</v>
      </c>
      <c r="H24" s="241"/>
      <c r="I24" s="241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42">
        <f>ZakladDPHZaklVypocet</f>
        <v>0</v>
      </c>
      <c r="H25" s="243"/>
      <c r="I25" s="243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8">
        <f>A25</f>
        <v>0</v>
      </c>
      <c r="H26" s="209"/>
      <c r="I26" s="209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10"/>
      <c r="H27" s="210"/>
      <c r="I27" s="210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45">
        <f>ZakladDPHSniVypocet+ZakladDPHZaklVypocet</f>
        <v>0</v>
      </c>
      <c r="H28" s="246"/>
      <c r="I28" s="246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45">
        <f>ZakladDPHZakl+DPHZakl</f>
        <v>0</v>
      </c>
      <c r="H29" s="245"/>
      <c r="I29" s="245"/>
      <c r="J29" s="119" t="s">
        <v>81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47"/>
      <c r="E34" s="248"/>
      <c r="G34" s="249"/>
      <c r="H34" s="250"/>
      <c r="I34" s="250"/>
      <c r="J34" s="25"/>
    </row>
    <row r="35" spans="1:10" ht="12.75" customHeight="1">
      <c r="A35" s="2"/>
      <c r="B35" s="2"/>
      <c r="D35" s="239" t="s">
        <v>2</v>
      </c>
      <c r="E35" s="239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45</v>
      </c>
      <c r="C39" s="237"/>
      <c r="D39" s="237"/>
      <c r="E39" s="237"/>
      <c r="F39" s="99">
        <f>'D.1.1.1 000 Pol'!AE22+'D.1.1.1 001 Pol'!AE61+'D.1.1.1 002 Pol'!AE273+'D.1.4.1 001 Pol'!AE146+'D.1.4.2 001 Pol'!AE40+'D.1.4.3 001 Pol'!AE121+'D.1.4.4 001 Pol'!AE410+'D.1.4.5 001 Pol'!AE53+'D.1.4.5 002 Pol'!AE31+'D.1.4.5 003 Pol'!AE15+'D.1.4.5 004 Pol'!AE18+'D.1.4.5 005 Pol'!AE44+'IO01 001 Pol'!AE59+'IO02 001 Pol'!AE39+'IO02 002 Pol'!AE43+'IO02 003 Pol'!AE42+'IO02 004 Pol'!AE45</f>
        <v>0</v>
      </c>
      <c r="G39" s="100">
        <f>'D.1.1.1 000 Pol'!AF22+'D.1.1.1 001 Pol'!AF61+'D.1.1.1 002 Pol'!AF273+'D.1.4.1 001 Pol'!AF146+'D.1.4.2 001 Pol'!AF40+'D.1.4.3 001 Pol'!AF121+'D.1.4.4 001 Pol'!AF410+'D.1.4.5 001 Pol'!AF53+'D.1.4.5 002 Pol'!AF31+'D.1.4.5 003 Pol'!AF15+'D.1.4.5 004 Pol'!AF18+'D.1.4.5 005 Pol'!AF44+'IO01 001 Pol'!AF59+'IO02 001 Pol'!AF39+'IO02 002 Pol'!AF43+'IO02 003 Pol'!AF42+'IO02 004 Pol'!AF45</f>
        <v>0</v>
      </c>
      <c r="H39" s="101">
        <f t="shared" ref="H39:H65" si="1">(F39*SazbaDPH1/100)+(G39*SazbaDPH2/100)</f>
        <v>0</v>
      </c>
      <c r="I39" s="101">
        <f t="shared" ref="I39:I65" si="2">F39+G39+H39</f>
        <v>0</v>
      </c>
      <c r="J39" s="102" t="str">
        <f t="shared" ref="J39:J65" si="3">IF(CenaCelkemVypocet=0,"",I39/CenaCelkemVypocet*100)</f>
        <v/>
      </c>
    </row>
    <row r="40" spans="1:10" ht="25.5" customHeight="1">
      <c r="A40" s="88">
        <v>2</v>
      </c>
      <c r="B40" s="103"/>
      <c r="C40" s="238" t="s">
        <v>46</v>
      </c>
      <c r="D40" s="238"/>
      <c r="E40" s="238"/>
      <c r="F40" s="104"/>
      <c r="G40" s="105"/>
      <c r="H40" s="105">
        <f t="shared" si="1"/>
        <v>0</v>
      </c>
      <c r="I40" s="105">
        <f t="shared" si="2"/>
        <v>0</v>
      </c>
      <c r="J40" s="106" t="str">
        <f t="shared" si="3"/>
        <v/>
      </c>
    </row>
    <row r="41" spans="1:10" ht="25.5" customHeight="1">
      <c r="A41" s="88">
        <v>2</v>
      </c>
      <c r="B41" s="103" t="s">
        <v>47</v>
      </c>
      <c r="C41" s="238" t="s">
        <v>44</v>
      </c>
      <c r="D41" s="238"/>
      <c r="E41" s="238"/>
      <c r="F41" s="104">
        <f>'D.1.1.1 000 Pol'!AE22+'D.1.1.1 001 Pol'!AE61+'D.1.1.1 002 Pol'!AE273</f>
        <v>0</v>
      </c>
      <c r="G41" s="105">
        <f>'D.1.1.1 000 Pol'!AF22+'D.1.1.1 001 Pol'!AF61+'D.1.1.1 002 Pol'!AF273</f>
        <v>0</v>
      </c>
      <c r="H41" s="105">
        <f t="shared" si="1"/>
        <v>0</v>
      </c>
      <c r="I41" s="105">
        <f t="shared" si="2"/>
        <v>0</v>
      </c>
      <c r="J41" s="106" t="str">
        <f t="shared" si="3"/>
        <v/>
      </c>
    </row>
    <row r="42" spans="1:10" ht="25.5" customHeight="1">
      <c r="A42" s="88">
        <v>3</v>
      </c>
      <c r="B42" s="107" t="s">
        <v>48</v>
      </c>
      <c r="C42" s="237" t="s">
        <v>49</v>
      </c>
      <c r="D42" s="237"/>
      <c r="E42" s="237"/>
      <c r="F42" s="108">
        <f>'D.1.1.1 000 Pol'!AE22</f>
        <v>0</v>
      </c>
      <c r="G42" s="101">
        <f>'D.1.1.1 000 Pol'!AF22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>
      <c r="A43" s="88">
        <v>3</v>
      </c>
      <c r="B43" s="107" t="s">
        <v>50</v>
      </c>
      <c r="C43" s="237" t="s">
        <v>51</v>
      </c>
      <c r="D43" s="237"/>
      <c r="E43" s="237"/>
      <c r="F43" s="108">
        <f>'D.1.1.1 001 Pol'!AE61</f>
        <v>0</v>
      </c>
      <c r="G43" s="101">
        <f>'D.1.1.1 001 Pol'!AF61</f>
        <v>0</v>
      </c>
      <c r="H43" s="101">
        <f t="shared" si="1"/>
        <v>0</v>
      </c>
      <c r="I43" s="101">
        <f t="shared" si="2"/>
        <v>0</v>
      </c>
      <c r="J43" s="102" t="str">
        <f t="shared" si="3"/>
        <v/>
      </c>
    </row>
    <row r="44" spans="1:10" ht="25.5" customHeight="1">
      <c r="A44" s="88">
        <v>3</v>
      </c>
      <c r="B44" s="107" t="s">
        <v>52</v>
      </c>
      <c r="C44" s="237" t="s">
        <v>44</v>
      </c>
      <c r="D44" s="237"/>
      <c r="E44" s="237"/>
      <c r="F44" s="108">
        <f>'D.1.1.1 002 Pol'!AE273</f>
        <v>0</v>
      </c>
      <c r="G44" s="101">
        <f>'D.1.1.1 002 Pol'!AF273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>
      <c r="A45" s="88">
        <v>2</v>
      </c>
      <c r="B45" s="103" t="s">
        <v>53</v>
      </c>
      <c r="C45" s="238" t="s">
        <v>54</v>
      </c>
      <c r="D45" s="238"/>
      <c r="E45" s="238"/>
      <c r="F45" s="104">
        <f>'D.1.4.1 001 Pol'!AE146</f>
        <v>0</v>
      </c>
      <c r="G45" s="105">
        <f>'D.1.4.1 001 Pol'!AF146</f>
        <v>0</v>
      </c>
      <c r="H45" s="105">
        <f t="shared" si="1"/>
        <v>0</v>
      </c>
      <c r="I45" s="105">
        <f t="shared" si="2"/>
        <v>0</v>
      </c>
      <c r="J45" s="106" t="str">
        <f t="shared" si="3"/>
        <v/>
      </c>
    </row>
    <row r="46" spans="1:10" ht="25.5" customHeight="1">
      <c r="A46" s="88">
        <v>3</v>
      </c>
      <c r="B46" s="107" t="s">
        <v>50</v>
      </c>
      <c r="C46" s="237" t="s">
        <v>54</v>
      </c>
      <c r="D46" s="237"/>
      <c r="E46" s="237"/>
      <c r="F46" s="108">
        <f>'D.1.4.1 001 Pol'!AE146</f>
        <v>0</v>
      </c>
      <c r="G46" s="101">
        <f>'D.1.4.1 001 Pol'!AF146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>
      <c r="A47" s="88">
        <v>2</v>
      </c>
      <c r="B47" s="103" t="s">
        <v>55</v>
      </c>
      <c r="C47" s="238" t="s">
        <v>56</v>
      </c>
      <c r="D47" s="238"/>
      <c r="E47" s="238"/>
      <c r="F47" s="104">
        <f>'D.1.4.2 001 Pol'!AE40</f>
        <v>0</v>
      </c>
      <c r="G47" s="105">
        <f>'D.1.4.2 001 Pol'!AF40</f>
        <v>0</v>
      </c>
      <c r="H47" s="105">
        <f t="shared" si="1"/>
        <v>0</v>
      </c>
      <c r="I47" s="105">
        <f t="shared" si="2"/>
        <v>0</v>
      </c>
      <c r="J47" s="106" t="str">
        <f t="shared" si="3"/>
        <v/>
      </c>
    </row>
    <row r="48" spans="1:10" ht="25.5" customHeight="1">
      <c r="A48" s="88">
        <v>3</v>
      </c>
      <c r="B48" s="107" t="s">
        <v>50</v>
      </c>
      <c r="C48" s="237" t="s">
        <v>57</v>
      </c>
      <c r="D48" s="237"/>
      <c r="E48" s="237"/>
      <c r="F48" s="108">
        <f>'D.1.4.2 001 Pol'!AE40</f>
        <v>0</v>
      </c>
      <c r="G48" s="101">
        <f>'D.1.4.2 001 Pol'!AF40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>
      <c r="A49" s="88">
        <v>2</v>
      </c>
      <c r="B49" s="103" t="s">
        <v>58</v>
      </c>
      <c r="C49" s="238" t="s">
        <v>59</v>
      </c>
      <c r="D49" s="238"/>
      <c r="E49" s="238"/>
      <c r="F49" s="104">
        <f>'D.1.4.3 001 Pol'!AE121</f>
        <v>0</v>
      </c>
      <c r="G49" s="105">
        <f>'D.1.4.3 001 Pol'!AF121</f>
        <v>0</v>
      </c>
      <c r="H49" s="105">
        <f t="shared" si="1"/>
        <v>0</v>
      </c>
      <c r="I49" s="105">
        <f t="shared" si="2"/>
        <v>0</v>
      </c>
      <c r="J49" s="106" t="str">
        <f t="shared" si="3"/>
        <v/>
      </c>
    </row>
    <row r="50" spans="1:10" ht="25.5" customHeight="1">
      <c r="A50" s="88">
        <v>3</v>
      </c>
      <c r="B50" s="107" t="s">
        <v>50</v>
      </c>
      <c r="C50" s="237" t="s">
        <v>59</v>
      </c>
      <c r="D50" s="237"/>
      <c r="E50" s="237"/>
      <c r="F50" s="108">
        <f>'D.1.4.3 001 Pol'!AE121</f>
        <v>0</v>
      </c>
      <c r="G50" s="101">
        <f>'D.1.4.3 001 Pol'!AF121</f>
        <v>0</v>
      </c>
      <c r="H50" s="101">
        <f t="shared" si="1"/>
        <v>0</v>
      </c>
      <c r="I50" s="101">
        <f t="shared" si="2"/>
        <v>0</v>
      </c>
      <c r="J50" s="102" t="str">
        <f t="shared" si="3"/>
        <v/>
      </c>
    </row>
    <row r="51" spans="1:10" ht="25.5" customHeight="1">
      <c r="A51" s="88">
        <v>2</v>
      </c>
      <c r="B51" s="103" t="s">
        <v>60</v>
      </c>
      <c r="C51" s="238" t="s">
        <v>61</v>
      </c>
      <c r="D51" s="238"/>
      <c r="E51" s="238"/>
      <c r="F51" s="104">
        <f>'D.1.4.4 001 Pol'!AE410</f>
        <v>0</v>
      </c>
      <c r="G51" s="105">
        <f>'D.1.4.4 001 Pol'!AF410</f>
        <v>0</v>
      </c>
      <c r="H51" s="105">
        <f t="shared" si="1"/>
        <v>0</v>
      </c>
      <c r="I51" s="105">
        <f t="shared" si="2"/>
        <v>0</v>
      </c>
      <c r="J51" s="106" t="str">
        <f t="shared" si="3"/>
        <v/>
      </c>
    </row>
    <row r="52" spans="1:10" ht="25.5" customHeight="1">
      <c r="A52" s="88">
        <v>3</v>
      </c>
      <c r="B52" s="107" t="s">
        <v>50</v>
      </c>
      <c r="C52" s="237" t="s">
        <v>61</v>
      </c>
      <c r="D52" s="237"/>
      <c r="E52" s="237"/>
      <c r="F52" s="108">
        <f>'D.1.4.4 001 Pol'!AE410</f>
        <v>0</v>
      </c>
      <c r="G52" s="101">
        <f>'D.1.4.4 001 Pol'!AF410</f>
        <v>0</v>
      </c>
      <c r="H52" s="101">
        <f t="shared" si="1"/>
        <v>0</v>
      </c>
      <c r="I52" s="101">
        <f t="shared" si="2"/>
        <v>0</v>
      </c>
      <c r="J52" s="102" t="str">
        <f t="shared" si="3"/>
        <v/>
      </c>
    </row>
    <row r="53" spans="1:10" ht="25.5" customHeight="1">
      <c r="A53" s="88">
        <v>2</v>
      </c>
      <c r="B53" s="103" t="s">
        <v>62</v>
      </c>
      <c r="C53" s="238" t="s">
        <v>63</v>
      </c>
      <c r="D53" s="238"/>
      <c r="E53" s="238"/>
      <c r="F53" s="104">
        <f>'D.1.4.5 001 Pol'!AE53+'D.1.4.5 002 Pol'!AE31+'D.1.4.5 003 Pol'!AE15+'D.1.4.5 004 Pol'!AE18+'D.1.4.5 005 Pol'!AE44</f>
        <v>0</v>
      </c>
      <c r="G53" s="105">
        <f>'D.1.4.5 001 Pol'!AF53+'D.1.4.5 002 Pol'!AF31+'D.1.4.5 003 Pol'!AF15+'D.1.4.5 004 Pol'!AF18+'D.1.4.5 005 Pol'!AF44</f>
        <v>0</v>
      </c>
      <c r="H53" s="105">
        <f t="shared" si="1"/>
        <v>0</v>
      </c>
      <c r="I53" s="105">
        <f t="shared" si="2"/>
        <v>0</v>
      </c>
      <c r="J53" s="106" t="str">
        <f t="shared" si="3"/>
        <v/>
      </c>
    </row>
    <row r="54" spans="1:10" ht="25.5" customHeight="1">
      <c r="A54" s="88">
        <v>3</v>
      </c>
      <c r="B54" s="107" t="s">
        <v>50</v>
      </c>
      <c r="C54" s="237" t="s">
        <v>64</v>
      </c>
      <c r="D54" s="237"/>
      <c r="E54" s="237"/>
      <c r="F54" s="108">
        <f>'D.1.4.5 001 Pol'!AE53</f>
        <v>0</v>
      </c>
      <c r="G54" s="101">
        <f>'D.1.4.5 001 Pol'!AF53</f>
        <v>0</v>
      </c>
      <c r="H54" s="101">
        <f t="shared" si="1"/>
        <v>0</v>
      </c>
      <c r="I54" s="101">
        <f t="shared" si="2"/>
        <v>0</v>
      </c>
      <c r="J54" s="102" t="str">
        <f t="shared" si="3"/>
        <v/>
      </c>
    </row>
    <row r="55" spans="1:10" ht="25.5" customHeight="1">
      <c r="A55" s="88">
        <v>3</v>
      </c>
      <c r="B55" s="107" t="s">
        <v>52</v>
      </c>
      <c r="C55" s="237" t="s">
        <v>65</v>
      </c>
      <c r="D55" s="237"/>
      <c r="E55" s="237"/>
      <c r="F55" s="108">
        <f>'D.1.4.5 002 Pol'!AE31</f>
        <v>0</v>
      </c>
      <c r="G55" s="101">
        <f>'D.1.4.5 002 Pol'!AF31</f>
        <v>0</v>
      </c>
      <c r="H55" s="101">
        <f t="shared" si="1"/>
        <v>0</v>
      </c>
      <c r="I55" s="101">
        <f t="shared" si="2"/>
        <v>0</v>
      </c>
      <c r="J55" s="102" t="str">
        <f t="shared" si="3"/>
        <v/>
      </c>
    </row>
    <row r="56" spans="1:10" ht="25.5" customHeight="1">
      <c r="A56" s="88">
        <v>3</v>
      </c>
      <c r="B56" s="107" t="s">
        <v>66</v>
      </c>
      <c r="C56" s="237" t="s">
        <v>67</v>
      </c>
      <c r="D56" s="237"/>
      <c r="E56" s="237"/>
      <c r="F56" s="108">
        <f>'D.1.4.5 003 Pol'!AE15</f>
        <v>0</v>
      </c>
      <c r="G56" s="101">
        <f>'D.1.4.5 003 Pol'!AF15</f>
        <v>0</v>
      </c>
      <c r="H56" s="101">
        <f t="shared" si="1"/>
        <v>0</v>
      </c>
      <c r="I56" s="101">
        <f t="shared" si="2"/>
        <v>0</v>
      </c>
      <c r="J56" s="102" t="str">
        <f t="shared" si="3"/>
        <v/>
      </c>
    </row>
    <row r="57" spans="1:10" ht="25.5" customHeight="1">
      <c r="A57" s="88">
        <v>3</v>
      </c>
      <c r="B57" s="107" t="s">
        <v>68</v>
      </c>
      <c r="C57" s="237" t="s">
        <v>69</v>
      </c>
      <c r="D57" s="237"/>
      <c r="E57" s="237"/>
      <c r="F57" s="108">
        <f>'D.1.4.5 004 Pol'!AE18</f>
        <v>0</v>
      </c>
      <c r="G57" s="101">
        <f>'D.1.4.5 004 Pol'!AF18</f>
        <v>0</v>
      </c>
      <c r="H57" s="101">
        <f t="shared" si="1"/>
        <v>0</v>
      </c>
      <c r="I57" s="101">
        <f t="shared" si="2"/>
        <v>0</v>
      </c>
      <c r="J57" s="102" t="str">
        <f t="shared" si="3"/>
        <v/>
      </c>
    </row>
    <row r="58" spans="1:10" ht="25.5" customHeight="1">
      <c r="A58" s="88">
        <v>3</v>
      </c>
      <c r="B58" s="107" t="s">
        <v>70</v>
      </c>
      <c r="C58" s="237" t="s">
        <v>71</v>
      </c>
      <c r="D58" s="237"/>
      <c r="E58" s="237"/>
      <c r="F58" s="108">
        <f>'D.1.4.5 005 Pol'!AE44</f>
        <v>0</v>
      </c>
      <c r="G58" s="101">
        <f>'D.1.4.5 005 Pol'!AF44</f>
        <v>0</v>
      </c>
      <c r="H58" s="101">
        <f t="shared" si="1"/>
        <v>0</v>
      </c>
      <c r="I58" s="101">
        <f t="shared" si="2"/>
        <v>0</v>
      </c>
      <c r="J58" s="102" t="str">
        <f t="shared" si="3"/>
        <v/>
      </c>
    </row>
    <row r="59" spans="1:10" ht="25.5" customHeight="1">
      <c r="A59" s="88">
        <v>2</v>
      </c>
      <c r="B59" s="103" t="s">
        <v>72</v>
      </c>
      <c r="C59" s="238" t="s">
        <v>73</v>
      </c>
      <c r="D59" s="238"/>
      <c r="E59" s="238"/>
      <c r="F59" s="104">
        <f>'IO01 001 Pol'!AE59</f>
        <v>0</v>
      </c>
      <c r="G59" s="105">
        <f>'IO01 001 Pol'!AF59</f>
        <v>0</v>
      </c>
      <c r="H59" s="105">
        <f t="shared" si="1"/>
        <v>0</v>
      </c>
      <c r="I59" s="105">
        <f t="shared" si="2"/>
        <v>0</v>
      </c>
      <c r="J59" s="106" t="str">
        <f t="shared" si="3"/>
        <v/>
      </c>
    </row>
    <row r="60" spans="1:10" ht="25.5" customHeight="1">
      <c r="A60" s="88">
        <v>3</v>
      </c>
      <c r="B60" s="107" t="s">
        <v>50</v>
      </c>
      <c r="C60" s="237" t="s">
        <v>73</v>
      </c>
      <c r="D60" s="237"/>
      <c r="E60" s="237"/>
      <c r="F60" s="108">
        <f>'IO01 001 Pol'!AE59</f>
        <v>0</v>
      </c>
      <c r="G60" s="101">
        <f>'IO01 001 Pol'!AF59</f>
        <v>0</v>
      </c>
      <c r="H60" s="101">
        <f t="shared" si="1"/>
        <v>0</v>
      </c>
      <c r="I60" s="101">
        <f t="shared" si="2"/>
        <v>0</v>
      </c>
      <c r="J60" s="102" t="str">
        <f t="shared" si="3"/>
        <v/>
      </c>
    </row>
    <row r="61" spans="1:10" ht="25.5" customHeight="1">
      <c r="A61" s="88">
        <v>2</v>
      </c>
      <c r="B61" s="103" t="s">
        <v>74</v>
      </c>
      <c r="C61" s="238" t="s">
        <v>75</v>
      </c>
      <c r="D61" s="238"/>
      <c r="E61" s="238"/>
      <c r="F61" s="104">
        <f>'IO02 001 Pol'!AE39+'IO02 002 Pol'!AE43+'IO02 003 Pol'!AE42+'IO02 004 Pol'!AE45</f>
        <v>0</v>
      </c>
      <c r="G61" s="105">
        <f>'IO02 001 Pol'!AF39+'IO02 002 Pol'!AF43+'IO02 003 Pol'!AF42+'IO02 004 Pol'!AF45</f>
        <v>0</v>
      </c>
      <c r="H61" s="105">
        <f t="shared" si="1"/>
        <v>0</v>
      </c>
      <c r="I61" s="105">
        <f t="shared" si="2"/>
        <v>0</v>
      </c>
      <c r="J61" s="106" t="str">
        <f t="shared" si="3"/>
        <v/>
      </c>
    </row>
    <row r="62" spans="1:10" ht="25.5" customHeight="1">
      <c r="A62" s="88">
        <v>3</v>
      </c>
      <c r="B62" s="107" t="s">
        <v>50</v>
      </c>
      <c r="C62" s="237" t="s">
        <v>76</v>
      </c>
      <c r="D62" s="237"/>
      <c r="E62" s="237"/>
      <c r="F62" s="108">
        <f>'IO02 001 Pol'!AE39</f>
        <v>0</v>
      </c>
      <c r="G62" s="101">
        <f>'IO02 001 Pol'!AF39</f>
        <v>0</v>
      </c>
      <c r="H62" s="101">
        <f t="shared" si="1"/>
        <v>0</v>
      </c>
      <c r="I62" s="101">
        <f t="shared" si="2"/>
        <v>0</v>
      </c>
      <c r="J62" s="102" t="str">
        <f t="shared" si="3"/>
        <v/>
      </c>
    </row>
    <row r="63" spans="1:10" ht="25.5" customHeight="1">
      <c r="A63" s="88">
        <v>3</v>
      </c>
      <c r="B63" s="107" t="s">
        <v>52</v>
      </c>
      <c r="C63" s="237" t="s">
        <v>77</v>
      </c>
      <c r="D63" s="237"/>
      <c r="E63" s="237"/>
      <c r="F63" s="108">
        <f>'IO02 002 Pol'!AE43</f>
        <v>0</v>
      </c>
      <c r="G63" s="101">
        <f>'IO02 002 Pol'!AF43</f>
        <v>0</v>
      </c>
      <c r="H63" s="101">
        <f t="shared" si="1"/>
        <v>0</v>
      </c>
      <c r="I63" s="101">
        <f t="shared" si="2"/>
        <v>0</v>
      </c>
      <c r="J63" s="102" t="str">
        <f t="shared" si="3"/>
        <v/>
      </c>
    </row>
    <row r="64" spans="1:10" ht="25.5" customHeight="1">
      <c r="A64" s="88">
        <v>3</v>
      </c>
      <c r="B64" s="107" t="s">
        <v>66</v>
      </c>
      <c r="C64" s="237" t="s">
        <v>78</v>
      </c>
      <c r="D64" s="237"/>
      <c r="E64" s="237"/>
      <c r="F64" s="108">
        <f>'IO02 003 Pol'!AE42</f>
        <v>0</v>
      </c>
      <c r="G64" s="101">
        <f>'IO02 003 Pol'!AF42</f>
        <v>0</v>
      </c>
      <c r="H64" s="101">
        <f t="shared" si="1"/>
        <v>0</v>
      </c>
      <c r="I64" s="101">
        <f t="shared" si="2"/>
        <v>0</v>
      </c>
      <c r="J64" s="102" t="str">
        <f t="shared" si="3"/>
        <v/>
      </c>
    </row>
    <row r="65" spans="1:10" ht="25.5" customHeight="1">
      <c r="A65" s="88">
        <v>3</v>
      </c>
      <c r="B65" s="107" t="s">
        <v>68</v>
      </c>
      <c r="C65" s="237" t="s">
        <v>79</v>
      </c>
      <c r="D65" s="237"/>
      <c r="E65" s="237"/>
      <c r="F65" s="108">
        <f>'IO02 004 Pol'!AE45</f>
        <v>0</v>
      </c>
      <c r="G65" s="101">
        <f>'IO02 004 Pol'!AF45</f>
        <v>0</v>
      </c>
      <c r="H65" s="101">
        <f t="shared" si="1"/>
        <v>0</v>
      </c>
      <c r="I65" s="101">
        <f t="shared" si="2"/>
        <v>0</v>
      </c>
      <c r="J65" s="102" t="str">
        <f t="shared" si="3"/>
        <v/>
      </c>
    </row>
    <row r="66" spans="1:10" ht="25.5" customHeight="1">
      <c r="A66" s="88"/>
      <c r="B66" s="253" t="s">
        <v>80</v>
      </c>
      <c r="C66" s="254"/>
      <c r="D66" s="254"/>
      <c r="E66" s="255"/>
      <c r="F66" s="109">
        <f>SUMIF(A39:A65,"=1",F39:F65)</f>
        <v>0</v>
      </c>
      <c r="G66" s="110">
        <f>SUMIF(A39:A65,"=1",G39:G65)</f>
        <v>0</v>
      </c>
      <c r="H66" s="110">
        <f>SUMIF(A39:A65,"=1",H39:H65)</f>
        <v>0</v>
      </c>
      <c r="I66" s="110">
        <f>SUMIF(A39:A65,"=1",I39:I65)</f>
        <v>0</v>
      </c>
      <c r="J66" s="111">
        <f>SUMIF(A39:A65,"=1",J39:J65)</f>
        <v>0</v>
      </c>
    </row>
    <row r="70" spans="1:10" ht="16">
      <c r="B70" s="120" t="s">
        <v>82</v>
      </c>
    </row>
    <row r="72" spans="1:10" ht="25.5" customHeight="1">
      <c r="A72" s="122"/>
      <c r="B72" s="125" t="s">
        <v>17</v>
      </c>
      <c r="C72" s="125" t="s">
        <v>5</v>
      </c>
      <c r="D72" s="126"/>
      <c r="E72" s="126"/>
      <c r="F72" s="127" t="s">
        <v>83</v>
      </c>
      <c r="G72" s="127"/>
      <c r="H72" s="127"/>
      <c r="I72" s="127" t="s">
        <v>29</v>
      </c>
      <c r="J72" s="127" t="s">
        <v>0</v>
      </c>
    </row>
    <row r="73" spans="1:10" ht="36.75" customHeight="1">
      <c r="A73" s="123"/>
      <c r="B73" s="128" t="s">
        <v>84</v>
      </c>
      <c r="C73" s="251" t="s">
        <v>85</v>
      </c>
      <c r="D73" s="252"/>
      <c r="E73" s="252"/>
      <c r="F73" s="136" t="s">
        <v>24</v>
      </c>
      <c r="G73" s="129"/>
      <c r="H73" s="129"/>
      <c r="I73" s="129">
        <f>'D.1.4.4 001 Pol'!G8</f>
        <v>0</v>
      </c>
      <c r="J73" s="134" t="str">
        <f>IF(I133=0,"",I73/I133*100)</f>
        <v/>
      </c>
    </row>
    <row r="74" spans="1:10" ht="36.75" customHeight="1">
      <c r="A74" s="123"/>
      <c r="B74" s="128" t="s">
        <v>84</v>
      </c>
      <c r="C74" s="251" t="s">
        <v>86</v>
      </c>
      <c r="D74" s="252"/>
      <c r="E74" s="252"/>
      <c r="F74" s="136" t="s">
        <v>24</v>
      </c>
      <c r="G74" s="129"/>
      <c r="H74" s="129"/>
      <c r="I74" s="129">
        <f>'D.1.1.1 001 Pol'!G8+'D.1.1.1 002 Pol'!G8+'IO01 001 Pol'!G8+'IO02 001 Pol'!G8+'IO02 002 Pol'!G8+'IO02 003 Pol'!G8+'IO02 004 Pol'!G8</f>
        <v>0</v>
      </c>
      <c r="J74" s="134" t="str">
        <f>IF(I133=0,"",I74/I133*100)</f>
        <v/>
      </c>
    </row>
    <row r="75" spans="1:10" ht="36.75" customHeight="1">
      <c r="A75" s="123"/>
      <c r="B75" s="128" t="s">
        <v>87</v>
      </c>
      <c r="C75" s="251" t="s">
        <v>88</v>
      </c>
      <c r="D75" s="252"/>
      <c r="E75" s="252"/>
      <c r="F75" s="136" t="s">
        <v>24</v>
      </c>
      <c r="G75" s="129"/>
      <c r="H75" s="129"/>
      <c r="I75" s="129">
        <f>'D.1.4.4 001 Pol'!G45</f>
        <v>0</v>
      </c>
      <c r="J75" s="134" t="str">
        <f>IF(I133=0,"",I75/I133*100)</f>
        <v/>
      </c>
    </row>
    <row r="76" spans="1:10" ht="36.75" customHeight="1">
      <c r="A76" s="123"/>
      <c r="B76" s="128" t="s">
        <v>89</v>
      </c>
      <c r="C76" s="251" t="s">
        <v>90</v>
      </c>
      <c r="D76" s="252"/>
      <c r="E76" s="252"/>
      <c r="F76" s="136" t="s">
        <v>24</v>
      </c>
      <c r="G76" s="129"/>
      <c r="H76" s="129"/>
      <c r="I76" s="129">
        <f>'D.1.4.4 001 Pol'!G83</f>
        <v>0</v>
      </c>
      <c r="J76" s="134" t="str">
        <f>IF(I133=0,"",I76/I133*100)</f>
        <v/>
      </c>
    </row>
    <row r="77" spans="1:10" ht="36.75" customHeight="1">
      <c r="A77" s="123"/>
      <c r="B77" s="128" t="s">
        <v>89</v>
      </c>
      <c r="C77" s="251" t="s">
        <v>91</v>
      </c>
      <c r="D77" s="252"/>
      <c r="E77" s="252"/>
      <c r="F77" s="136" t="s">
        <v>24</v>
      </c>
      <c r="G77" s="129"/>
      <c r="H77" s="129"/>
      <c r="I77" s="129">
        <f>'D.1.1.1 001 Pol'!G12+'D.1.1.1 002 Pol'!G24</f>
        <v>0</v>
      </c>
      <c r="J77" s="134" t="str">
        <f>IF(I133=0,"",I77/I133*100)</f>
        <v/>
      </c>
    </row>
    <row r="78" spans="1:10" ht="36.75" customHeight="1">
      <c r="A78" s="123"/>
      <c r="B78" s="128" t="s">
        <v>92</v>
      </c>
      <c r="C78" s="251" t="s">
        <v>93</v>
      </c>
      <c r="D78" s="252"/>
      <c r="E78" s="252"/>
      <c r="F78" s="136" t="s">
        <v>24</v>
      </c>
      <c r="G78" s="129"/>
      <c r="H78" s="129"/>
      <c r="I78" s="129">
        <f>'D.1.4.4 001 Pol'!G119</f>
        <v>0</v>
      </c>
      <c r="J78" s="134" t="str">
        <f>IF(I133=0,"",I78/I133*100)</f>
        <v/>
      </c>
    </row>
    <row r="79" spans="1:10" ht="36.75" customHeight="1">
      <c r="A79" s="123"/>
      <c r="B79" s="128" t="s">
        <v>94</v>
      </c>
      <c r="C79" s="251" t="s">
        <v>95</v>
      </c>
      <c r="D79" s="252"/>
      <c r="E79" s="252"/>
      <c r="F79" s="136" t="s">
        <v>24</v>
      </c>
      <c r="G79" s="129"/>
      <c r="H79" s="129"/>
      <c r="I79" s="129">
        <f>'D.1.1.1 002 Pol'!G44</f>
        <v>0</v>
      </c>
      <c r="J79" s="134" t="str">
        <f>IF(I133=0,"",I79/I133*100)</f>
        <v/>
      </c>
    </row>
    <row r="80" spans="1:10" ht="36.75" customHeight="1">
      <c r="A80" s="123"/>
      <c r="B80" s="128" t="s">
        <v>94</v>
      </c>
      <c r="C80" s="251" t="s">
        <v>96</v>
      </c>
      <c r="D80" s="252"/>
      <c r="E80" s="252"/>
      <c r="F80" s="136" t="s">
        <v>24</v>
      </c>
      <c r="G80" s="129"/>
      <c r="H80" s="129"/>
      <c r="I80" s="129">
        <f>'D.1.4.4 001 Pol'!G151</f>
        <v>0</v>
      </c>
      <c r="J80" s="134" t="str">
        <f>IF(I133=0,"",I80/I133*100)</f>
        <v/>
      </c>
    </row>
    <row r="81" spans="1:10" ht="36.75" customHeight="1">
      <c r="A81" s="123"/>
      <c r="B81" s="128" t="s">
        <v>97</v>
      </c>
      <c r="C81" s="251" t="s">
        <v>98</v>
      </c>
      <c r="D81" s="252"/>
      <c r="E81" s="252"/>
      <c r="F81" s="136" t="s">
        <v>24</v>
      </c>
      <c r="G81" s="129"/>
      <c r="H81" s="129"/>
      <c r="I81" s="129">
        <f>'D.1.4.4 001 Pol'!G188</f>
        <v>0</v>
      </c>
      <c r="J81" s="134" t="str">
        <f>IF(I133=0,"",I81/I133*100)</f>
        <v/>
      </c>
    </row>
    <row r="82" spans="1:10" ht="36.75" customHeight="1">
      <c r="A82" s="123"/>
      <c r="B82" s="128" t="s">
        <v>99</v>
      </c>
      <c r="C82" s="251" t="s">
        <v>100</v>
      </c>
      <c r="D82" s="252"/>
      <c r="E82" s="252"/>
      <c r="F82" s="136" t="s">
        <v>24</v>
      </c>
      <c r="G82" s="129"/>
      <c r="H82" s="129"/>
      <c r="I82" s="129">
        <f>'D.1.4.4 001 Pol'!G226</f>
        <v>0</v>
      </c>
      <c r="J82" s="134" t="str">
        <f>IF(I133=0,"",I82/I133*100)</f>
        <v/>
      </c>
    </row>
    <row r="83" spans="1:10" ht="36.75" customHeight="1">
      <c r="A83" s="123"/>
      <c r="B83" s="128" t="s">
        <v>99</v>
      </c>
      <c r="C83" s="251" t="s">
        <v>101</v>
      </c>
      <c r="D83" s="252"/>
      <c r="E83" s="252"/>
      <c r="F83" s="136" t="s">
        <v>24</v>
      </c>
      <c r="G83" s="129"/>
      <c r="H83" s="129"/>
      <c r="I83" s="129">
        <f>'D.1.1.1 002 Pol'!G69+'IO01 001 Pol'!G18+'IO02 001 Pol'!G21+'IO02 002 Pol'!G20+'IO02 003 Pol'!G20+'IO02 004 Pol'!G18</f>
        <v>0</v>
      </c>
      <c r="J83" s="134" t="str">
        <f>IF(I133=0,"",I83/I133*100)</f>
        <v/>
      </c>
    </row>
    <row r="84" spans="1:10" ht="36.75" customHeight="1">
      <c r="A84" s="123"/>
      <c r="B84" s="128" t="s">
        <v>102</v>
      </c>
      <c r="C84" s="251" t="s">
        <v>103</v>
      </c>
      <c r="D84" s="252"/>
      <c r="E84" s="252"/>
      <c r="F84" s="136" t="s">
        <v>24</v>
      </c>
      <c r="G84" s="129"/>
      <c r="H84" s="129"/>
      <c r="I84" s="129">
        <f>'D.1.4.4 001 Pol'!G260</f>
        <v>0</v>
      </c>
      <c r="J84" s="134" t="str">
        <f>IF(I133=0,"",I84/I133*100)</f>
        <v/>
      </c>
    </row>
    <row r="85" spans="1:10" ht="36.75" customHeight="1">
      <c r="A85" s="123"/>
      <c r="B85" s="128" t="s">
        <v>104</v>
      </c>
      <c r="C85" s="251" t="s">
        <v>105</v>
      </c>
      <c r="D85" s="252"/>
      <c r="E85" s="252"/>
      <c r="F85" s="136" t="s">
        <v>24</v>
      </c>
      <c r="G85" s="129"/>
      <c r="H85" s="129"/>
      <c r="I85" s="129">
        <f>'D.1.1.1 002 Pol'!G98</f>
        <v>0</v>
      </c>
      <c r="J85" s="134" t="str">
        <f>IF(I133=0,"",I85/I133*100)</f>
        <v/>
      </c>
    </row>
    <row r="86" spans="1:10" ht="36.75" customHeight="1">
      <c r="A86" s="123"/>
      <c r="B86" s="128" t="s">
        <v>104</v>
      </c>
      <c r="C86" s="251" t="s">
        <v>106</v>
      </c>
      <c r="D86" s="252"/>
      <c r="E86" s="252"/>
      <c r="F86" s="136" t="s">
        <v>24</v>
      </c>
      <c r="G86" s="129"/>
      <c r="H86" s="129"/>
      <c r="I86" s="129">
        <f>'D.1.4.4 001 Pol'!G285</f>
        <v>0</v>
      </c>
      <c r="J86" s="134" t="str">
        <f>IF(I133=0,"",I86/I133*100)</f>
        <v/>
      </c>
    </row>
    <row r="87" spans="1:10" ht="36.75" customHeight="1">
      <c r="A87" s="123"/>
      <c r="B87" s="128" t="s">
        <v>107</v>
      </c>
      <c r="C87" s="251" t="s">
        <v>108</v>
      </c>
      <c r="D87" s="252"/>
      <c r="E87" s="252"/>
      <c r="F87" s="136" t="s">
        <v>24</v>
      </c>
      <c r="G87" s="129"/>
      <c r="H87" s="129"/>
      <c r="I87" s="129">
        <f>'D.1.4.4 001 Pol'!G319</f>
        <v>0</v>
      </c>
      <c r="J87" s="134" t="str">
        <f>IF(I133=0,"",I87/I133*100)</f>
        <v/>
      </c>
    </row>
    <row r="88" spans="1:10" ht="36.75" customHeight="1">
      <c r="A88" s="123"/>
      <c r="B88" s="128" t="s">
        <v>109</v>
      </c>
      <c r="C88" s="251" t="s">
        <v>110</v>
      </c>
      <c r="D88" s="252"/>
      <c r="E88" s="252"/>
      <c r="F88" s="136" t="s">
        <v>24</v>
      </c>
      <c r="G88" s="129"/>
      <c r="H88" s="129"/>
      <c r="I88" s="129">
        <f>'D.1.1.1 002 Pol'!G106</f>
        <v>0</v>
      </c>
      <c r="J88" s="134" t="str">
        <f>IF(I133=0,"",I88/I133*100)</f>
        <v/>
      </c>
    </row>
    <row r="89" spans="1:10" ht="36.75" customHeight="1">
      <c r="A89" s="123"/>
      <c r="B89" s="128" t="s">
        <v>109</v>
      </c>
      <c r="C89" s="251" t="s">
        <v>111</v>
      </c>
      <c r="D89" s="252"/>
      <c r="E89" s="252"/>
      <c r="F89" s="136" t="s">
        <v>24</v>
      </c>
      <c r="G89" s="129"/>
      <c r="H89" s="129"/>
      <c r="I89" s="129">
        <f>'D.1.4.4 001 Pol'!G358</f>
        <v>0</v>
      </c>
      <c r="J89" s="134" t="str">
        <f>IF(I133=0,"",I89/I133*100)</f>
        <v/>
      </c>
    </row>
    <row r="90" spans="1:10" ht="36.75" customHeight="1">
      <c r="A90" s="123"/>
      <c r="B90" s="128" t="s">
        <v>112</v>
      </c>
      <c r="C90" s="251" t="s">
        <v>113</v>
      </c>
      <c r="D90" s="252"/>
      <c r="E90" s="252"/>
      <c r="F90" s="136" t="s">
        <v>24</v>
      </c>
      <c r="G90" s="129"/>
      <c r="H90" s="129"/>
      <c r="I90" s="129">
        <f>'IO01 001 Pol'!G20+'IO02 001 Pol'!G23+'IO02 002 Pol'!G22+'IO02 003 Pol'!G22+'IO02 004 Pol'!G20</f>
        <v>0</v>
      </c>
      <c r="J90" s="134" t="str">
        <f>IF(I133=0,"",I90/I133*100)</f>
        <v/>
      </c>
    </row>
    <row r="91" spans="1:10" ht="36.75" customHeight="1">
      <c r="A91" s="123"/>
      <c r="B91" s="128" t="s">
        <v>112</v>
      </c>
      <c r="C91" s="251" t="s">
        <v>114</v>
      </c>
      <c r="D91" s="252"/>
      <c r="E91" s="252"/>
      <c r="F91" s="136" t="s">
        <v>24</v>
      </c>
      <c r="G91" s="129"/>
      <c r="H91" s="129"/>
      <c r="I91" s="129">
        <f>'D.1.4.4 001 Pol'!G371</f>
        <v>0</v>
      </c>
      <c r="J91" s="134" t="str">
        <f>IF(I133=0,"",I91/I133*100)</f>
        <v/>
      </c>
    </row>
    <row r="92" spans="1:10" ht="36.75" customHeight="1">
      <c r="A92" s="123"/>
      <c r="B92" s="128" t="s">
        <v>115</v>
      </c>
      <c r="C92" s="251" t="s">
        <v>116</v>
      </c>
      <c r="D92" s="252"/>
      <c r="E92" s="252"/>
      <c r="F92" s="136" t="s">
        <v>24</v>
      </c>
      <c r="G92" s="129"/>
      <c r="H92" s="129"/>
      <c r="I92" s="129">
        <f>'D.1.1.1 002 Pol'!G139+'D.1.1.1 002 Pol'!G154</f>
        <v>0</v>
      </c>
      <c r="J92" s="134" t="str">
        <f>IF(I133=0,"",I92/I133*100)</f>
        <v/>
      </c>
    </row>
    <row r="93" spans="1:10" ht="36.75" customHeight="1">
      <c r="A93" s="123"/>
      <c r="B93" s="128" t="s">
        <v>117</v>
      </c>
      <c r="C93" s="251" t="s">
        <v>118</v>
      </c>
      <c r="D93" s="252"/>
      <c r="E93" s="252"/>
      <c r="F93" s="136" t="s">
        <v>24</v>
      </c>
      <c r="G93" s="129"/>
      <c r="H93" s="129"/>
      <c r="I93" s="129">
        <f>'D.1.1.1 001 Pol'!G14</f>
        <v>0</v>
      </c>
      <c r="J93" s="134" t="str">
        <f>IF(I133=0,"",I93/I133*100)</f>
        <v/>
      </c>
    </row>
    <row r="94" spans="1:10" ht="36.75" customHeight="1">
      <c r="A94" s="123"/>
      <c r="B94" s="128" t="s">
        <v>119</v>
      </c>
      <c r="C94" s="251" t="s">
        <v>120</v>
      </c>
      <c r="D94" s="252"/>
      <c r="E94" s="252"/>
      <c r="F94" s="136" t="s">
        <v>24</v>
      </c>
      <c r="G94" s="129"/>
      <c r="H94" s="129"/>
      <c r="I94" s="129">
        <f>'D.1.1.1 001 Pol'!G16</f>
        <v>0</v>
      </c>
      <c r="J94" s="134" t="str">
        <f>IF(I133=0,"",I94/I133*100)</f>
        <v/>
      </c>
    </row>
    <row r="95" spans="1:10" ht="36.75" customHeight="1">
      <c r="A95" s="123"/>
      <c r="B95" s="128" t="s">
        <v>121</v>
      </c>
      <c r="C95" s="251" t="s">
        <v>122</v>
      </c>
      <c r="D95" s="252"/>
      <c r="E95" s="252"/>
      <c r="F95" s="136" t="s">
        <v>24</v>
      </c>
      <c r="G95" s="129"/>
      <c r="H95" s="129"/>
      <c r="I95" s="129">
        <f>'D.1.1.1 002 Pol'!G151</f>
        <v>0</v>
      </c>
      <c r="J95" s="134" t="str">
        <f>IF(I133=0,"",I95/I133*100)</f>
        <v/>
      </c>
    </row>
    <row r="96" spans="1:10" ht="36.75" customHeight="1">
      <c r="A96" s="123"/>
      <c r="B96" s="128" t="s">
        <v>123</v>
      </c>
      <c r="C96" s="251" t="s">
        <v>64</v>
      </c>
      <c r="D96" s="252"/>
      <c r="E96" s="252"/>
      <c r="F96" s="136" t="s">
        <v>24</v>
      </c>
      <c r="G96" s="129"/>
      <c r="H96" s="129"/>
      <c r="I96" s="129">
        <f>'D.1.4.5 001 Pol'!G8</f>
        <v>0</v>
      </c>
      <c r="J96" s="134" t="str">
        <f>IF(I133=0,"",I96/I133*100)</f>
        <v/>
      </c>
    </row>
    <row r="97" spans="1:10" ht="36.75" customHeight="1">
      <c r="A97" s="123"/>
      <c r="B97" s="128" t="s">
        <v>124</v>
      </c>
      <c r="C97" s="251" t="s">
        <v>65</v>
      </c>
      <c r="D97" s="252"/>
      <c r="E97" s="252"/>
      <c r="F97" s="136" t="s">
        <v>24</v>
      </c>
      <c r="G97" s="129"/>
      <c r="H97" s="129"/>
      <c r="I97" s="129">
        <f>'D.1.4.5 002 Pol'!G8</f>
        <v>0</v>
      </c>
      <c r="J97" s="134" t="str">
        <f>IF(I133=0,"",I97/I133*100)</f>
        <v/>
      </c>
    </row>
    <row r="98" spans="1:10" ht="36.75" customHeight="1">
      <c r="A98" s="123"/>
      <c r="B98" s="128" t="s">
        <v>125</v>
      </c>
      <c r="C98" s="251" t="s">
        <v>67</v>
      </c>
      <c r="D98" s="252"/>
      <c r="E98" s="252"/>
      <c r="F98" s="136" t="s">
        <v>24</v>
      </c>
      <c r="G98" s="129"/>
      <c r="H98" s="129"/>
      <c r="I98" s="129">
        <f>'D.1.4.5 003 Pol'!G8</f>
        <v>0</v>
      </c>
      <c r="J98" s="134" t="str">
        <f>IF(I133=0,"",I98/I133*100)</f>
        <v/>
      </c>
    </row>
    <row r="99" spans="1:10" ht="36.75" customHeight="1">
      <c r="A99" s="123"/>
      <c r="B99" s="128" t="s">
        <v>126</v>
      </c>
      <c r="C99" s="251" t="s">
        <v>127</v>
      </c>
      <c r="D99" s="252"/>
      <c r="E99" s="252"/>
      <c r="F99" s="136" t="s">
        <v>24</v>
      </c>
      <c r="G99" s="129"/>
      <c r="H99" s="129"/>
      <c r="I99" s="129">
        <f>'D.1.4.1 001 Pol'!G8+'D.1.4.2 001 Pol'!G8</f>
        <v>0</v>
      </c>
      <c r="J99" s="134" t="str">
        <f>IF(I133=0,"",I99/I133*100)</f>
        <v/>
      </c>
    </row>
    <row r="100" spans="1:10" ht="36.75" customHeight="1">
      <c r="A100" s="123"/>
      <c r="B100" s="128" t="s">
        <v>128</v>
      </c>
      <c r="C100" s="251" t="s">
        <v>129</v>
      </c>
      <c r="D100" s="252"/>
      <c r="E100" s="252"/>
      <c r="F100" s="136" t="s">
        <v>24</v>
      </c>
      <c r="G100" s="129"/>
      <c r="H100" s="129"/>
      <c r="I100" s="129">
        <f>'D.1.1.1 000 Pol'!G8</f>
        <v>0</v>
      </c>
      <c r="J100" s="134" t="str">
        <f>IF(I133=0,"",I100/I133*100)</f>
        <v/>
      </c>
    </row>
    <row r="101" spans="1:10" ht="36.75" customHeight="1">
      <c r="A101" s="123"/>
      <c r="B101" s="128" t="s">
        <v>130</v>
      </c>
      <c r="C101" s="251" t="s">
        <v>131</v>
      </c>
      <c r="D101" s="252"/>
      <c r="E101" s="252"/>
      <c r="F101" s="136" t="s">
        <v>24</v>
      </c>
      <c r="G101" s="129"/>
      <c r="H101" s="129"/>
      <c r="I101" s="129">
        <f>'D.1.1.1 000 Pol'!G13</f>
        <v>0</v>
      </c>
      <c r="J101" s="134" t="str">
        <f>IF(I133=0,"",I101/I133*100)</f>
        <v/>
      </c>
    </row>
    <row r="102" spans="1:10" ht="36.75" customHeight="1">
      <c r="A102" s="123"/>
      <c r="B102" s="128" t="s">
        <v>132</v>
      </c>
      <c r="C102" s="251" t="s">
        <v>133</v>
      </c>
      <c r="D102" s="252"/>
      <c r="E102" s="252"/>
      <c r="F102" s="136" t="s">
        <v>24</v>
      </c>
      <c r="G102" s="129"/>
      <c r="H102" s="129"/>
      <c r="I102" s="129">
        <f>'D.1.1.1 000 Pol'!G16</f>
        <v>0</v>
      </c>
      <c r="J102" s="134" t="str">
        <f>IF(I133=0,"",I102/I133*100)</f>
        <v/>
      </c>
    </row>
    <row r="103" spans="1:10" ht="36.75" customHeight="1">
      <c r="A103" s="123"/>
      <c r="B103" s="128" t="s">
        <v>134</v>
      </c>
      <c r="C103" s="251" t="s">
        <v>135</v>
      </c>
      <c r="D103" s="252"/>
      <c r="E103" s="252"/>
      <c r="F103" s="136" t="s">
        <v>24</v>
      </c>
      <c r="G103" s="129"/>
      <c r="H103" s="129"/>
      <c r="I103" s="129">
        <f>'D.1.1.1 000 Pol'!G19</f>
        <v>0</v>
      </c>
      <c r="J103" s="134" t="str">
        <f>IF(I133=0,"",I103/I133*100)</f>
        <v/>
      </c>
    </row>
    <row r="104" spans="1:10" ht="36.75" customHeight="1">
      <c r="A104" s="123"/>
      <c r="B104" s="128" t="s">
        <v>136</v>
      </c>
      <c r="C104" s="251" t="s">
        <v>137</v>
      </c>
      <c r="D104" s="252"/>
      <c r="E104" s="252"/>
      <c r="F104" s="136" t="s">
        <v>25</v>
      </c>
      <c r="G104" s="129"/>
      <c r="H104" s="129"/>
      <c r="I104" s="129">
        <f>'D.1.4.4 001 Pol'!G392</f>
        <v>0</v>
      </c>
      <c r="J104" s="134" t="str">
        <f>IF(I133=0,"",I104/I133*100)</f>
        <v/>
      </c>
    </row>
    <row r="105" spans="1:10" ht="36.75" customHeight="1">
      <c r="A105" s="123"/>
      <c r="B105" s="128" t="s">
        <v>138</v>
      </c>
      <c r="C105" s="251" t="s">
        <v>139</v>
      </c>
      <c r="D105" s="252"/>
      <c r="E105" s="252"/>
      <c r="F105" s="136" t="s">
        <v>25</v>
      </c>
      <c r="G105" s="129"/>
      <c r="H105" s="129"/>
      <c r="I105" s="129">
        <f>'D.1.1.1 001 Pol'!G38+'D.1.1.1 002 Pol'!G158</f>
        <v>0</v>
      </c>
      <c r="J105" s="134" t="str">
        <f>IF(I133=0,"",I105/I133*100)</f>
        <v/>
      </c>
    </row>
    <row r="106" spans="1:10" ht="36.75" customHeight="1">
      <c r="A106" s="123"/>
      <c r="B106" s="128" t="s">
        <v>140</v>
      </c>
      <c r="C106" s="251" t="s">
        <v>141</v>
      </c>
      <c r="D106" s="252"/>
      <c r="E106" s="252"/>
      <c r="F106" s="136" t="s">
        <v>25</v>
      </c>
      <c r="G106" s="129"/>
      <c r="H106" s="129"/>
      <c r="I106" s="129">
        <f>'D.1.1.1 002 Pol'!G166</f>
        <v>0</v>
      </c>
      <c r="J106" s="134" t="str">
        <f>IF(I133=0,"",I106/I133*100)</f>
        <v/>
      </c>
    </row>
    <row r="107" spans="1:10" ht="36.75" customHeight="1">
      <c r="A107" s="123"/>
      <c r="B107" s="128" t="s">
        <v>142</v>
      </c>
      <c r="C107" s="251" t="s">
        <v>143</v>
      </c>
      <c r="D107" s="252"/>
      <c r="E107" s="252"/>
      <c r="F107" s="136" t="s">
        <v>25</v>
      </c>
      <c r="G107" s="129"/>
      <c r="H107" s="129"/>
      <c r="I107" s="129">
        <f>'D.1.1.1 001 Pol'!G40+'D.1.1.1 002 Pol'!G180</f>
        <v>0</v>
      </c>
      <c r="J107" s="134" t="str">
        <f>IF(I133=0,"",I107/I133*100)</f>
        <v/>
      </c>
    </row>
    <row r="108" spans="1:10" ht="36.75" customHeight="1">
      <c r="A108" s="123"/>
      <c r="B108" s="128" t="s">
        <v>144</v>
      </c>
      <c r="C108" s="251" t="s">
        <v>145</v>
      </c>
      <c r="D108" s="252"/>
      <c r="E108" s="252"/>
      <c r="F108" s="136" t="s">
        <v>25</v>
      </c>
      <c r="G108" s="129"/>
      <c r="H108" s="129"/>
      <c r="I108" s="129">
        <f>'D.1.4.1 001 Pol'!G15+'IO02 002 Pol'!G32</f>
        <v>0</v>
      </c>
      <c r="J108" s="134" t="str">
        <f>IF(I133=0,"",I108/I133*100)</f>
        <v/>
      </c>
    </row>
    <row r="109" spans="1:10" ht="36.75" customHeight="1">
      <c r="A109" s="123"/>
      <c r="B109" s="128" t="s">
        <v>146</v>
      </c>
      <c r="C109" s="251" t="s">
        <v>147</v>
      </c>
      <c r="D109" s="252"/>
      <c r="E109" s="252"/>
      <c r="F109" s="136" t="s">
        <v>25</v>
      </c>
      <c r="G109" s="129"/>
      <c r="H109" s="129"/>
      <c r="I109" s="129">
        <f>'D.1.4.1 001 Pol'!G35+'IO01 001 Pol'!G38</f>
        <v>0</v>
      </c>
      <c r="J109" s="134" t="str">
        <f>IF(I133=0,"",I109/I133*100)</f>
        <v/>
      </c>
    </row>
    <row r="110" spans="1:10" ht="36.75" customHeight="1">
      <c r="A110" s="123"/>
      <c r="B110" s="128" t="s">
        <v>148</v>
      </c>
      <c r="C110" s="251" t="s">
        <v>149</v>
      </c>
      <c r="D110" s="252"/>
      <c r="E110" s="252"/>
      <c r="F110" s="136" t="s">
        <v>25</v>
      </c>
      <c r="G110" s="129"/>
      <c r="H110" s="129"/>
      <c r="I110" s="129">
        <f>'D.1.4.2 001 Pol'!G15</f>
        <v>0</v>
      </c>
      <c r="J110" s="134" t="str">
        <f>IF(I133=0,"",I110/I133*100)</f>
        <v/>
      </c>
    </row>
    <row r="111" spans="1:10" ht="36.75" customHeight="1">
      <c r="A111" s="123"/>
      <c r="B111" s="128" t="s">
        <v>150</v>
      </c>
      <c r="C111" s="251" t="s">
        <v>151</v>
      </c>
      <c r="D111" s="252"/>
      <c r="E111" s="252"/>
      <c r="F111" s="136" t="s">
        <v>25</v>
      </c>
      <c r="G111" s="129"/>
      <c r="H111" s="129"/>
      <c r="I111" s="129">
        <f>'D.1.4.1 001 Pol'!G110</f>
        <v>0</v>
      </c>
      <c r="J111" s="134" t="str">
        <f>IF(I133=0,"",I111/I133*100)</f>
        <v/>
      </c>
    </row>
    <row r="112" spans="1:10" ht="36.75" customHeight="1">
      <c r="A112" s="123"/>
      <c r="B112" s="128" t="s">
        <v>152</v>
      </c>
      <c r="C112" s="251" t="s">
        <v>153</v>
      </c>
      <c r="D112" s="252"/>
      <c r="E112" s="252"/>
      <c r="F112" s="136" t="s">
        <v>25</v>
      </c>
      <c r="G112" s="129"/>
      <c r="H112" s="129"/>
      <c r="I112" s="129">
        <f>'D.1.4.1 001 Pol'!G138+'D.1.4.3 001 Pol'!G8</f>
        <v>0</v>
      </c>
      <c r="J112" s="134" t="str">
        <f>IF(I133=0,"",I112/I133*100)</f>
        <v/>
      </c>
    </row>
    <row r="113" spans="1:10" ht="36.75" customHeight="1">
      <c r="A113" s="123"/>
      <c r="B113" s="128" t="s">
        <v>154</v>
      </c>
      <c r="C113" s="251" t="s">
        <v>155</v>
      </c>
      <c r="D113" s="252"/>
      <c r="E113" s="252"/>
      <c r="F113" s="136" t="s">
        <v>25</v>
      </c>
      <c r="G113" s="129"/>
      <c r="H113" s="129"/>
      <c r="I113" s="129">
        <f>'D.1.4.3 001 Pol'!G29</f>
        <v>0</v>
      </c>
      <c r="J113" s="134" t="str">
        <f>IF(I133=0,"",I113/I133*100)</f>
        <v/>
      </c>
    </row>
    <row r="114" spans="1:10" ht="36.75" customHeight="1">
      <c r="A114" s="123"/>
      <c r="B114" s="128" t="s">
        <v>156</v>
      </c>
      <c r="C114" s="251" t="s">
        <v>157</v>
      </c>
      <c r="D114" s="252"/>
      <c r="E114" s="252"/>
      <c r="F114" s="136" t="s">
        <v>25</v>
      </c>
      <c r="G114" s="129"/>
      <c r="H114" s="129"/>
      <c r="I114" s="129">
        <f>'D.1.4.1 001 Pol'!G142+'D.1.4.3 001 Pol'!G53</f>
        <v>0</v>
      </c>
      <c r="J114" s="134" t="str">
        <f>IF(I133=0,"",I114/I133*100)</f>
        <v/>
      </c>
    </row>
    <row r="115" spans="1:10" ht="36.75" customHeight="1">
      <c r="A115" s="123"/>
      <c r="B115" s="128" t="s">
        <v>158</v>
      </c>
      <c r="C115" s="251" t="s">
        <v>159</v>
      </c>
      <c r="D115" s="252"/>
      <c r="E115" s="252"/>
      <c r="F115" s="136" t="s">
        <v>25</v>
      </c>
      <c r="G115" s="129"/>
      <c r="H115" s="129"/>
      <c r="I115" s="129">
        <f>'D.1.4.3 001 Pol'!G81</f>
        <v>0</v>
      </c>
      <c r="J115" s="134" t="str">
        <f>IF(I133=0,"",I115/I133*100)</f>
        <v/>
      </c>
    </row>
    <row r="116" spans="1:10" ht="36.75" customHeight="1">
      <c r="A116" s="123"/>
      <c r="B116" s="128" t="s">
        <v>160</v>
      </c>
      <c r="C116" s="251" t="s">
        <v>161</v>
      </c>
      <c r="D116" s="252"/>
      <c r="E116" s="252"/>
      <c r="F116" s="136" t="s">
        <v>25</v>
      </c>
      <c r="G116" s="129"/>
      <c r="H116" s="129"/>
      <c r="I116" s="129">
        <f>'D.1.1.1 001 Pol'!G43+'D.1.1.1 002 Pol'!G194</f>
        <v>0</v>
      </c>
      <c r="J116" s="134" t="str">
        <f>IF(I133=0,"",I116/I133*100)</f>
        <v/>
      </c>
    </row>
    <row r="117" spans="1:10" ht="36.75" customHeight="1">
      <c r="A117" s="123"/>
      <c r="B117" s="128" t="s">
        <v>162</v>
      </c>
      <c r="C117" s="251" t="s">
        <v>163</v>
      </c>
      <c r="D117" s="252"/>
      <c r="E117" s="252"/>
      <c r="F117" s="136" t="s">
        <v>25</v>
      </c>
      <c r="G117" s="129"/>
      <c r="H117" s="129"/>
      <c r="I117" s="129">
        <f>'D.1.1.1 002 Pol'!G198</f>
        <v>0</v>
      </c>
      <c r="J117" s="134" t="str">
        <f>IF(I133=0,"",I117/I133*100)</f>
        <v/>
      </c>
    </row>
    <row r="118" spans="1:10" ht="36.75" customHeight="1">
      <c r="A118" s="123"/>
      <c r="B118" s="128" t="s">
        <v>164</v>
      </c>
      <c r="C118" s="251" t="s">
        <v>165</v>
      </c>
      <c r="D118" s="252"/>
      <c r="E118" s="252"/>
      <c r="F118" s="136" t="s">
        <v>25</v>
      </c>
      <c r="G118" s="129"/>
      <c r="H118" s="129"/>
      <c r="I118" s="129">
        <f>'D.1.1.1 001 Pol'!G46+'D.1.1.1 002 Pol'!G201+'D.1.1.1 002 Pol'!G266</f>
        <v>0</v>
      </c>
      <c r="J118" s="134" t="str">
        <f>IF(I133=0,"",I118/I133*100)</f>
        <v/>
      </c>
    </row>
    <row r="119" spans="1:10" ht="36.75" customHeight="1">
      <c r="A119" s="123"/>
      <c r="B119" s="128" t="s">
        <v>166</v>
      </c>
      <c r="C119" s="251" t="s">
        <v>167</v>
      </c>
      <c r="D119" s="252"/>
      <c r="E119" s="252"/>
      <c r="F119" s="136" t="s">
        <v>25</v>
      </c>
      <c r="G119" s="129"/>
      <c r="H119" s="129"/>
      <c r="I119" s="129">
        <f>'D.1.1.1 002 Pol'!G209+'D.1.1.1 002 Pol'!G220</f>
        <v>0</v>
      </c>
      <c r="J119" s="134" t="str">
        <f>IF(I133=0,"",I119/I133*100)</f>
        <v/>
      </c>
    </row>
    <row r="120" spans="1:10" ht="36.75" customHeight="1">
      <c r="A120" s="123"/>
      <c r="B120" s="128" t="s">
        <v>168</v>
      </c>
      <c r="C120" s="251" t="s">
        <v>169</v>
      </c>
      <c r="D120" s="252"/>
      <c r="E120" s="252"/>
      <c r="F120" s="136" t="s">
        <v>25</v>
      </c>
      <c r="G120" s="129"/>
      <c r="H120" s="129"/>
      <c r="I120" s="129">
        <f>'D.1.1.1 001 Pol'!G48+'D.1.1.1 002 Pol'!G215+'D.1.1.1 002 Pol'!G255</f>
        <v>0</v>
      </c>
      <c r="J120" s="134" t="str">
        <f>IF(I133=0,"",I120/I133*100)</f>
        <v/>
      </c>
    </row>
    <row r="121" spans="1:10" ht="36.75" customHeight="1">
      <c r="A121" s="123"/>
      <c r="B121" s="128" t="s">
        <v>170</v>
      </c>
      <c r="C121" s="251" t="s">
        <v>171</v>
      </c>
      <c r="D121" s="252"/>
      <c r="E121" s="252"/>
      <c r="F121" s="136" t="s">
        <v>25</v>
      </c>
      <c r="G121" s="129"/>
      <c r="H121" s="129"/>
      <c r="I121" s="129">
        <f>'D.1.1.1 002 Pol'!G230</f>
        <v>0</v>
      </c>
      <c r="J121" s="134" t="str">
        <f>IF(I133=0,"",I121/I133*100)</f>
        <v/>
      </c>
    </row>
    <row r="122" spans="1:10" ht="36.75" customHeight="1">
      <c r="A122" s="123"/>
      <c r="B122" s="128" t="s">
        <v>172</v>
      </c>
      <c r="C122" s="251" t="s">
        <v>173</v>
      </c>
      <c r="D122" s="252"/>
      <c r="E122" s="252"/>
      <c r="F122" s="136" t="s">
        <v>25</v>
      </c>
      <c r="G122" s="129"/>
      <c r="H122" s="129"/>
      <c r="I122" s="129">
        <f>'D.1.1.1 001 Pol'!G51</f>
        <v>0</v>
      </c>
      <c r="J122" s="134" t="str">
        <f>IF(I133=0,"",I122/I133*100)</f>
        <v/>
      </c>
    </row>
    <row r="123" spans="1:10" ht="36.75" customHeight="1">
      <c r="A123" s="123"/>
      <c r="B123" s="128" t="s">
        <v>174</v>
      </c>
      <c r="C123" s="251" t="s">
        <v>175</v>
      </c>
      <c r="D123" s="252"/>
      <c r="E123" s="252"/>
      <c r="F123" s="136" t="s">
        <v>25</v>
      </c>
      <c r="G123" s="129"/>
      <c r="H123" s="129"/>
      <c r="I123" s="129">
        <f>'D.1.1.1 002 Pol'!G242</f>
        <v>0</v>
      </c>
      <c r="J123" s="134" t="str">
        <f>IF(I133=0,"",I123/I133*100)</f>
        <v/>
      </c>
    </row>
    <row r="124" spans="1:10" ht="36.75" customHeight="1">
      <c r="A124" s="123"/>
      <c r="B124" s="128" t="s">
        <v>176</v>
      </c>
      <c r="C124" s="251" t="s">
        <v>177</v>
      </c>
      <c r="D124" s="252"/>
      <c r="E124" s="252"/>
      <c r="F124" s="136" t="s">
        <v>25</v>
      </c>
      <c r="G124" s="129"/>
      <c r="H124" s="129"/>
      <c r="I124" s="129">
        <f>'D.1.1.1 002 Pol'!G246+'D.1.4.2 001 Pol'!G37</f>
        <v>0</v>
      </c>
      <c r="J124" s="134" t="str">
        <f>IF(I133=0,"",I124/I133*100)</f>
        <v/>
      </c>
    </row>
    <row r="125" spans="1:10" ht="36.75" customHeight="1">
      <c r="A125" s="123"/>
      <c r="B125" s="128" t="s">
        <v>178</v>
      </c>
      <c r="C125" s="251" t="s">
        <v>179</v>
      </c>
      <c r="D125" s="252"/>
      <c r="E125" s="252"/>
      <c r="F125" s="136" t="s">
        <v>25</v>
      </c>
      <c r="G125" s="129"/>
      <c r="H125" s="129"/>
      <c r="I125" s="129">
        <f>'D.1.1.1 002 Pol'!G252</f>
        <v>0</v>
      </c>
      <c r="J125" s="134" t="str">
        <f>IF(I133=0,"",I125/I133*100)</f>
        <v/>
      </c>
    </row>
    <row r="126" spans="1:10" ht="36.75" customHeight="1">
      <c r="A126" s="123"/>
      <c r="B126" s="128" t="s">
        <v>180</v>
      </c>
      <c r="C126" s="251" t="s">
        <v>69</v>
      </c>
      <c r="D126" s="252"/>
      <c r="E126" s="252"/>
      <c r="F126" s="136" t="s">
        <v>26</v>
      </c>
      <c r="G126" s="129"/>
      <c r="H126" s="129"/>
      <c r="I126" s="129">
        <f>'D.1.4.5 004 Pol'!G8+'D.1.4.5 005 Pol'!G38</f>
        <v>0</v>
      </c>
      <c r="J126" s="134" t="str">
        <f>IF(I133=0,"",I126/I133*100)</f>
        <v/>
      </c>
    </row>
    <row r="127" spans="1:10" ht="36.75" customHeight="1">
      <c r="A127" s="123"/>
      <c r="B127" s="128" t="s">
        <v>181</v>
      </c>
      <c r="C127" s="251" t="s">
        <v>71</v>
      </c>
      <c r="D127" s="252"/>
      <c r="E127" s="252"/>
      <c r="F127" s="136" t="s">
        <v>26</v>
      </c>
      <c r="G127" s="129"/>
      <c r="H127" s="129"/>
      <c r="I127" s="129">
        <f>'D.1.4.5 005 Pol'!G8</f>
        <v>0</v>
      </c>
      <c r="J127" s="134" t="str">
        <f>IF(I133=0,"",I127/I133*100)</f>
        <v/>
      </c>
    </row>
    <row r="128" spans="1:10" ht="36.75" customHeight="1">
      <c r="A128" s="123"/>
      <c r="B128" s="128" t="s">
        <v>182</v>
      </c>
      <c r="C128" s="251" t="s">
        <v>183</v>
      </c>
      <c r="D128" s="252"/>
      <c r="E128" s="252"/>
      <c r="F128" s="136" t="s">
        <v>26</v>
      </c>
      <c r="G128" s="129"/>
      <c r="H128" s="129"/>
      <c r="I128" s="129">
        <f>'IO01 001 Pol'!G48+'IO02 003 Pol'!G31+'IO02 004 Pol'!G35</f>
        <v>0</v>
      </c>
      <c r="J128" s="134" t="str">
        <f>IF(I133=0,"",I128/I133*100)</f>
        <v/>
      </c>
    </row>
    <row r="129" spans="1:10" ht="36.75" customHeight="1">
      <c r="A129" s="123"/>
      <c r="B129" s="128" t="s">
        <v>184</v>
      </c>
      <c r="C129" s="251" t="s">
        <v>185</v>
      </c>
      <c r="D129" s="252"/>
      <c r="E129" s="252"/>
      <c r="F129" s="136" t="s">
        <v>26</v>
      </c>
      <c r="G129" s="129"/>
      <c r="H129" s="129"/>
      <c r="I129" s="129">
        <f>'D.1.4.5 004 Pol'!G15+'D.1.4.5 005 Pol'!G35</f>
        <v>0</v>
      </c>
      <c r="J129" s="134" t="str">
        <f>IF(I133=0,"",I129/I133*100)</f>
        <v/>
      </c>
    </row>
    <row r="130" spans="1:10" ht="36.75" customHeight="1">
      <c r="A130" s="123"/>
      <c r="B130" s="128" t="s">
        <v>186</v>
      </c>
      <c r="C130" s="251" t="s">
        <v>187</v>
      </c>
      <c r="D130" s="252"/>
      <c r="E130" s="252"/>
      <c r="F130" s="136" t="s">
        <v>26</v>
      </c>
      <c r="G130" s="129"/>
      <c r="H130" s="129"/>
      <c r="I130" s="129">
        <f>'D.1.1.1 001 Pol'!G53</f>
        <v>0</v>
      </c>
      <c r="J130" s="134" t="str">
        <f>IF(I133=0,"",I130/I133*100)</f>
        <v/>
      </c>
    </row>
    <row r="131" spans="1:10" ht="36.75" customHeight="1">
      <c r="A131" s="123"/>
      <c r="B131" s="128" t="s">
        <v>188</v>
      </c>
      <c r="C131" s="251" t="s">
        <v>189</v>
      </c>
      <c r="D131" s="252"/>
      <c r="E131" s="252"/>
      <c r="F131" s="136" t="s">
        <v>190</v>
      </c>
      <c r="G131" s="129"/>
      <c r="H131" s="129"/>
      <c r="I131" s="129">
        <f>'D.1.1.1 001 Pol'!G55</f>
        <v>0</v>
      </c>
      <c r="J131" s="134" t="str">
        <f>IF(I133=0,"",I131/I133*100)</f>
        <v/>
      </c>
    </row>
    <row r="132" spans="1:10" ht="36.75" customHeight="1">
      <c r="A132" s="123"/>
      <c r="B132" s="128" t="s">
        <v>191</v>
      </c>
      <c r="C132" s="251" t="s">
        <v>28</v>
      </c>
      <c r="D132" s="252"/>
      <c r="E132" s="252"/>
      <c r="F132" s="136" t="s">
        <v>191</v>
      </c>
      <c r="G132" s="129"/>
      <c r="H132" s="129"/>
      <c r="I132" s="129">
        <f>'D.1.4.3 001 Pol'!G108+'IO01 001 Pol'!G50+'IO02 001 Pol'!G30+'IO02 002 Pol'!G34+'IO02 003 Pol'!G33+'IO02 004 Pol'!G37</f>
        <v>0</v>
      </c>
      <c r="J132" s="134" t="str">
        <f>IF(I133=0,"",I132/I133*100)</f>
        <v/>
      </c>
    </row>
    <row r="133" spans="1:10" ht="25.5" customHeight="1">
      <c r="A133" s="124"/>
      <c r="B133" s="130" t="s">
        <v>1</v>
      </c>
      <c r="C133" s="131"/>
      <c r="D133" s="132"/>
      <c r="E133" s="132"/>
      <c r="F133" s="137"/>
      <c r="G133" s="133"/>
      <c r="H133" s="133"/>
      <c r="I133" s="133">
        <f>SUM(I73:I132)</f>
        <v>0</v>
      </c>
      <c r="J133" s="135">
        <f>SUM(J73:J132)</f>
        <v>0</v>
      </c>
    </row>
    <row r="134" spans="1:10">
      <c r="F134" s="86"/>
      <c r="G134" s="86"/>
      <c r="H134" s="86"/>
      <c r="I134" s="86"/>
      <c r="J134" s="87"/>
    </row>
    <row r="135" spans="1:10">
      <c r="F135" s="86"/>
      <c r="G135" s="86"/>
      <c r="H135" s="86"/>
      <c r="I135" s="86"/>
      <c r="J135" s="87"/>
    </row>
    <row r="136" spans="1:10">
      <c r="F136" s="86"/>
      <c r="G136" s="86"/>
      <c r="H136" s="86"/>
      <c r="I136" s="86"/>
      <c r="J136" s="8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9">
    <mergeCell ref="C130:E130"/>
    <mergeCell ref="C131:E131"/>
    <mergeCell ref="C132:E132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64:E64"/>
    <mergeCell ref="C65:E65"/>
    <mergeCell ref="B66:E66"/>
    <mergeCell ref="C73:E73"/>
    <mergeCell ref="C74:E74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C27F-A441-40C5-8BAB-3D6292009CC9}">
  <sheetPr>
    <outlinePr summaryBelow="0"/>
  </sheetPr>
  <dimension ref="A1:BH5000"/>
  <sheetViews>
    <sheetView workbookViewId="0">
      <pane ySplit="7" topLeftCell="A31" activePane="bottomLeft" state="frozen"/>
      <selection pane="bottomLeft" activeCell="F38" sqref="F38:F43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74</v>
      </c>
      <c r="C3" s="261" t="s">
        <v>75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68</v>
      </c>
      <c r="C4" s="264" t="s">
        <v>79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SUMIF(AG9:AG17,"&lt;&gt;NOR",G9:G17)</f>
        <v>0</v>
      </c>
      <c r="H8" s="162"/>
      <c r="I8" s="162">
        <f>SUM(I9:I17)</f>
        <v>11872.35</v>
      </c>
      <c r="J8" s="162"/>
      <c r="K8" s="162">
        <f>SUM(K9:K17)</f>
        <v>52166.29</v>
      </c>
      <c r="L8" s="162"/>
      <c r="M8" s="162">
        <f>SUM(M9:M17)</f>
        <v>0</v>
      </c>
      <c r="N8" s="162"/>
      <c r="O8" s="162">
        <f>SUM(O9:O17)</f>
        <v>38.25</v>
      </c>
      <c r="P8" s="162"/>
      <c r="Q8" s="162">
        <f>SUM(Q9:Q17)</f>
        <v>0</v>
      </c>
      <c r="R8" s="162"/>
      <c r="S8" s="162"/>
      <c r="T8" s="163"/>
      <c r="U8" s="157"/>
      <c r="V8" s="157">
        <f>SUM(V9:V17)</f>
        <v>108.19</v>
      </c>
      <c r="W8" s="157"/>
      <c r="X8" s="157"/>
      <c r="AG8" t="s">
        <v>220</v>
      </c>
    </row>
    <row r="9" spans="1:60" outlineLevel="1">
      <c r="A9" s="175">
        <v>1</v>
      </c>
      <c r="B9" s="176" t="s">
        <v>1618</v>
      </c>
      <c r="C9" s="184" t="s">
        <v>1619</v>
      </c>
      <c r="D9" s="177" t="s">
        <v>264</v>
      </c>
      <c r="E9" s="178">
        <v>62.5</v>
      </c>
      <c r="F9" s="179"/>
      <c r="G9" s="180">
        <f t="shared" ref="G9:G15" si="0">ROUND(E9*F9,2)</f>
        <v>0</v>
      </c>
      <c r="H9" s="179">
        <v>0</v>
      </c>
      <c r="I9" s="180">
        <f t="shared" ref="I9:I15" si="1">ROUND(E9*H9,2)</f>
        <v>0</v>
      </c>
      <c r="J9" s="179">
        <v>55.1</v>
      </c>
      <c r="K9" s="180">
        <f t="shared" ref="K9:K15" si="2">ROUND(E9*J9,2)</f>
        <v>3443.75</v>
      </c>
      <c r="L9" s="180">
        <v>21</v>
      </c>
      <c r="M9" s="180">
        <f t="shared" ref="M9:M15" si="3">G9*(1+L9/100)</f>
        <v>0</v>
      </c>
      <c r="N9" s="180">
        <v>0</v>
      </c>
      <c r="O9" s="180">
        <f t="shared" ref="O9:O15" si="4">ROUND(E9*N9,2)</f>
        <v>0</v>
      </c>
      <c r="P9" s="180">
        <v>0</v>
      </c>
      <c r="Q9" s="180">
        <f t="shared" ref="Q9:Q15" si="5">ROUND(E9*P9,2)</f>
        <v>0</v>
      </c>
      <c r="R9" s="180"/>
      <c r="S9" s="180" t="s">
        <v>224</v>
      </c>
      <c r="T9" s="181" t="s">
        <v>225</v>
      </c>
      <c r="U9" s="156">
        <v>0.107</v>
      </c>
      <c r="V9" s="156">
        <f t="shared" ref="V9:V15" si="6">ROUND(E9*U9,2)</f>
        <v>6.69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1620</v>
      </c>
      <c r="C10" s="184" t="s">
        <v>1621</v>
      </c>
      <c r="D10" s="177" t="s">
        <v>264</v>
      </c>
      <c r="E10" s="178">
        <v>62.5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204.5</v>
      </c>
      <c r="K10" s="180">
        <f t="shared" si="2"/>
        <v>12781.25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0.2</v>
      </c>
      <c r="V10" s="156">
        <f t="shared" si="6"/>
        <v>12.5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1622</v>
      </c>
      <c r="C11" s="184" t="s">
        <v>1623</v>
      </c>
      <c r="D11" s="177" t="s">
        <v>264</v>
      </c>
      <c r="E11" s="178">
        <v>62.5</v>
      </c>
      <c r="F11" s="179"/>
      <c r="G11" s="180">
        <f t="shared" si="0"/>
        <v>0</v>
      </c>
      <c r="H11" s="179">
        <v>0</v>
      </c>
      <c r="I11" s="180">
        <f t="shared" si="1"/>
        <v>0</v>
      </c>
      <c r="J11" s="179">
        <v>118</v>
      </c>
      <c r="K11" s="180">
        <f t="shared" si="2"/>
        <v>7375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0.34499999999999997</v>
      </c>
      <c r="V11" s="156">
        <f t="shared" si="6"/>
        <v>21.56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1624</v>
      </c>
      <c r="C12" s="184" t="s">
        <v>1625</v>
      </c>
      <c r="D12" s="177" t="s">
        <v>264</v>
      </c>
      <c r="E12" s="178">
        <v>37.4</v>
      </c>
      <c r="F12" s="179"/>
      <c r="G12" s="180">
        <f t="shared" si="0"/>
        <v>0</v>
      </c>
      <c r="H12" s="179">
        <v>0</v>
      </c>
      <c r="I12" s="180">
        <f t="shared" si="1"/>
        <v>0</v>
      </c>
      <c r="J12" s="179">
        <v>71.5</v>
      </c>
      <c r="K12" s="180">
        <f t="shared" si="2"/>
        <v>2674.1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5.1999999999999998E-3</v>
      </c>
      <c r="V12" s="156">
        <f t="shared" si="6"/>
        <v>0.19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4" outlineLevel="1">
      <c r="A13" s="175">
        <v>5</v>
      </c>
      <c r="B13" s="176" t="s">
        <v>350</v>
      </c>
      <c r="C13" s="184" t="s">
        <v>1626</v>
      </c>
      <c r="D13" s="177" t="s">
        <v>264</v>
      </c>
      <c r="E13" s="178">
        <v>37.4</v>
      </c>
      <c r="F13" s="179"/>
      <c r="G13" s="180">
        <f t="shared" si="0"/>
        <v>0</v>
      </c>
      <c r="H13" s="179">
        <v>0</v>
      </c>
      <c r="I13" s="180">
        <f t="shared" si="1"/>
        <v>0</v>
      </c>
      <c r="J13" s="179">
        <v>245</v>
      </c>
      <c r="K13" s="180">
        <f t="shared" si="2"/>
        <v>9163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0.65200000000000002</v>
      </c>
      <c r="V13" s="156">
        <f t="shared" si="6"/>
        <v>24.38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352</v>
      </c>
      <c r="C14" s="184" t="s">
        <v>353</v>
      </c>
      <c r="D14" s="177" t="s">
        <v>264</v>
      </c>
      <c r="E14" s="178">
        <v>37.4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15.9</v>
      </c>
      <c r="K14" s="180">
        <f t="shared" si="2"/>
        <v>594.66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8.9999999999999993E-3</v>
      </c>
      <c r="V14" s="156">
        <f t="shared" si="6"/>
        <v>0.34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8">
        <v>7</v>
      </c>
      <c r="B15" s="169" t="s">
        <v>1627</v>
      </c>
      <c r="C15" s="185" t="s">
        <v>1628</v>
      </c>
      <c r="D15" s="170" t="s">
        <v>264</v>
      </c>
      <c r="E15" s="171">
        <v>33.75</v>
      </c>
      <c r="F15" s="172"/>
      <c r="G15" s="173">
        <f t="shared" si="0"/>
        <v>0</v>
      </c>
      <c r="H15" s="172">
        <v>0</v>
      </c>
      <c r="I15" s="173">
        <f t="shared" si="1"/>
        <v>0</v>
      </c>
      <c r="J15" s="172">
        <v>116.5</v>
      </c>
      <c r="K15" s="173">
        <f t="shared" si="2"/>
        <v>3931.88</v>
      </c>
      <c r="L15" s="173">
        <v>21</v>
      </c>
      <c r="M15" s="173">
        <f t="shared" si="3"/>
        <v>0</v>
      </c>
      <c r="N15" s="173">
        <v>0</v>
      </c>
      <c r="O15" s="173">
        <f t="shared" si="4"/>
        <v>0</v>
      </c>
      <c r="P15" s="173">
        <v>0</v>
      </c>
      <c r="Q15" s="173">
        <f t="shared" si="5"/>
        <v>0</v>
      </c>
      <c r="R15" s="173"/>
      <c r="S15" s="173" t="s">
        <v>224</v>
      </c>
      <c r="T15" s="174" t="s">
        <v>225</v>
      </c>
      <c r="U15" s="156">
        <v>0.20200000000000001</v>
      </c>
      <c r="V15" s="156">
        <f t="shared" si="6"/>
        <v>6.82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69" t="s">
        <v>1629</v>
      </c>
      <c r="D16" s="270"/>
      <c r="E16" s="270"/>
      <c r="F16" s="270"/>
      <c r="G16" s="270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292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1630</v>
      </c>
      <c r="C17" s="184" t="s">
        <v>1631</v>
      </c>
      <c r="D17" s="177" t="s">
        <v>264</v>
      </c>
      <c r="E17" s="178">
        <v>22.5</v>
      </c>
      <c r="F17" s="179"/>
      <c r="G17" s="180">
        <f>ROUND(E17*F17,2)</f>
        <v>0</v>
      </c>
      <c r="H17" s="179">
        <v>527.66</v>
      </c>
      <c r="I17" s="180">
        <f>ROUND(E17*H17,2)</f>
        <v>11872.35</v>
      </c>
      <c r="J17" s="179">
        <v>542.34</v>
      </c>
      <c r="K17" s="180">
        <f>ROUND(E17*J17,2)</f>
        <v>12202.65</v>
      </c>
      <c r="L17" s="180">
        <v>21</v>
      </c>
      <c r="M17" s="180">
        <f>G17*(1+L17/100)</f>
        <v>0</v>
      </c>
      <c r="N17" s="180">
        <v>1.7</v>
      </c>
      <c r="O17" s="180">
        <f>ROUND(E17*N17,2)</f>
        <v>38.25</v>
      </c>
      <c r="P17" s="180">
        <v>0</v>
      </c>
      <c r="Q17" s="180">
        <f>ROUND(E17*P17,2)</f>
        <v>0</v>
      </c>
      <c r="R17" s="180"/>
      <c r="S17" s="180" t="s">
        <v>224</v>
      </c>
      <c r="T17" s="181" t="s">
        <v>225</v>
      </c>
      <c r="U17" s="156">
        <v>1.587</v>
      </c>
      <c r="V17" s="156">
        <f>ROUND(E17*U17,2)</f>
        <v>35.71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14">
      <c r="A18" s="158" t="s">
        <v>219</v>
      </c>
      <c r="B18" s="159" t="s">
        <v>99</v>
      </c>
      <c r="C18" s="183" t="s">
        <v>101</v>
      </c>
      <c r="D18" s="160"/>
      <c r="E18" s="161"/>
      <c r="F18" s="162"/>
      <c r="G18" s="162">
        <f>SUMIF(AG19:AG19,"&lt;&gt;NOR",G19:G19)</f>
        <v>0</v>
      </c>
      <c r="H18" s="162"/>
      <c r="I18" s="162">
        <f>SUM(I19:I19)</f>
        <v>3960.94</v>
      </c>
      <c r="J18" s="162"/>
      <c r="K18" s="162">
        <f>SUM(K19:K19)</f>
        <v>3620.31</v>
      </c>
      <c r="L18" s="162"/>
      <c r="M18" s="162">
        <f>SUM(M19:M19)</f>
        <v>0</v>
      </c>
      <c r="N18" s="162"/>
      <c r="O18" s="162">
        <f>SUM(O19:O19)</f>
        <v>11.82</v>
      </c>
      <c r="P18" s="162"/>
      <c r="Q18" s="162">
        <f>SUM(Q19:Q19)</f>
        <v>0</v>
      </c>
      <c r="R18" s="162"/>
      <c r="S18" s="162"/>
      <c r="T18" s="163"/>
      <c r="U18" s="157"/>
      <c r="V18" s="157">
        <f>SUM(V19:V19)</f>
        <v>10.59</v>
      </c>
      <c r="W18" s="157"/>
      <c r="X18" s="157"/>
      <c r="AG18" t="s">
        <v>220</v>
      </c>
    </row>
    <row r="19" spans="1:60" outlineLevel="1">
      <c r="A19" s="175">
        <v>9</v>
      </c>
      <c r="B19" s="176" t="s">
        <v>1632</v>
      </c>
      <c r="C19" s="184" t="s">
        <v>1633</v>
      </c>
      <c r="D19" s="177" t="s">
        <v>264</v>
      </c>
      <c r="E19" s="178">
        <v>6.25</v>
      </c>
      <c r="F19" s="179"/>
      <c r="G19" s="180">
        <f>ROUND(E19*F19,2)</f>
        <v>0</v>
      </c>
      <c r="H19" s="179">
        <v>633.75</v>
      </c>
      <c r="I19" s="180">
        <f>ROUND(E19*H19,2)</f>
        <v>3960.94</v>
      </c>
      <c r="J19" s="179">
        <v>579.25</v>
      </c>
      <c r="K19" s="180">
        <f>ROUND(E19*J19,2)</f>
        <v>3620.31</v>
      </c>
      <c r="L19" s="180">
        <v>21</v>
      </c>
      <c r="M19" s="180">
        <f>G19*(1+L19/100)</f>
        <v>0</v>
      </c>
      <c r="N19" s="180">
        <v>1.8907700000000001</v>
      </c>
      <c r="O19" s="180">
        <f>ROUND(E19*N19,2)</f>
        <v>11.82</v>
      </c>
      <c r="P19" s="180">
        <v>0</v>
      </c>
      <c r="Q19" s="180">
        <f>ROUND(E19*P19,2)</f>
        <v>0</v>
      </c>
      <c r="R19" s="180"/>
      <c r="S19" s="180" t="s">
        <v>224</v>
      </c>
      <c r="T19" s="181" t="s">
        <v>225</v>
      </c>
      <c r="U19" s="156">
        <v>1.6950000000000001</v>
      </c>
      <c r="V19" s="156">
        <f>ROUND(E19*U19,2)</f>
        <v>10.59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14">
      <c r="A20" s="158" t="s">
        <v>219</v>
      </c>
      <c r="B20" s="159" t="s">
        <v>112</v>
      </c>
      <c r="C20" s="183" t="s">
        <v>113</v>
      </c>
      <c r="D20" s="160"/>
      <c r="E20" s="161"/>
      <c r="F20" s="162"/>
      <c r="G20" s="162">
        <f>SUMIF(AG21:AG34,"&lt;&gt;NOR",G21:G34)</f>
        <v>0</v>
      </c>
      <c r="H20" s="162"/>
      <c r="I20" s="162">
        <f>SUM(I21:I34)</f>
        <v>6843.61</v>
      </c>
      <c r="J20" s="162"/>
      <c r="K20" s="162">
        <f>SUM(K21:K34)</f>
        <v>27340.31</v>
      </c>
      <c r="L20" s="162"/>
      <c r="M20" s="162">
        <f>SUM(M21:M34)</f>
        <v>0</v>
      </c>
      <c r="N20" s="162"/>
      <c r="O20" s="162">
        <f>SUM(O21:O34)</f>
        <v>0.06</v>
      </c>
      <c r="P20" s="162"/>
      <c r="Q20" s="162">
        <f>SUM(Q21:Q34)</f>
        <v>0</v>
      </c>
      <c r="R20" s="162"/>
      <c r="S20" s="162"/>
      <c r="T20" s="163"/>
      <c r="U20" s="157"/>
      <c r="V20" s="157">
        <f>SUM(V21:V34)</f>
        <v>24.630000000000003</v>
      </c>
      <c r="W20" s="157"/>
      <c r="X20" s="157"/>
      <c r="AG20" t="s">
        <v>220</v>
      </c>
    </row>
    <row r="21" spans="1:60" outlineLevel="1">
      <c r="A21" s="175">
        <v>10</v>
      </c>
      <c r="B21" s="176" t="s">
        <v>1721</v>
      </c>
      <c r="C21" s="184" t="s">
        <v>1722</v>
      </c>
      <c r="D21" s="177" t="s">
        <v>309</v>
      </c>
      <c r="E21" s="178">
        <v>46</v>
      </c>
      <c r="F21" s="179"/>
      <c r="G21" s="180">
        <f t="shared" ref="G21:G34" si="7">ROUND(E21*F21,2)</f>
        <v>0</v>
      </c>
      <c r="H21" s="179">
        <v>0</v>
      </c>
      <c r="I21" s="180">
        <f t="shared" ref="I21:I34" si="8">ROUND(E21*H21,2)</f>
        <v>0</v>
      </c>
      <c r="J21" s="179">
        <v>20.3</v>
      </c>
      <c r="K21" s="180">
        <f t="shared" ref="K21:K34" si="9">ROUND(E21*J21,2)</f>
        <v>933.8</v>
      </c>
      <c r="L21" s="180">
        <v>21</v>
      </c>
      <c r="M21" s="180">
        <f t="shared" ref="M21:M34" si="10">G21*(1+L21/100)</f>
        <v>0</v>
      </c>
      <c r="N21" s="180">
        <v>0</v>
      </c>
      <c r="O21" s="180">
        <f t="shared" ref="O21:O34" si="11">ROUND(E21*N21,2)</f>
        <v>0</v>
      </c>
      <c r="P21" s="180">
        <v>0</v>
      </c>
      <c r="Q21" s="180">
        <f t="shared" ref="Q21:Q34" si="12">ROUND(E21*P21,2)</f>
        <v>0</v>
      </c>
      <c r="R21" s="180"/>
      <c r="S21" s="180" t="s">
        <v>224</v>
      </c>
      <c r="T21" s="181" t="s">
        <v>225</v>
      </c>
      <c r="U21" s="156">
        <v>3.7999999999999999E-2</v>
      </c>
      <c r="V21" s="156">
        <f t="shared" ref="V21:V34" si="13">ROUND(E21*U21,2)</f>
        <v>1.75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75">
        <v>11</v>
      </c>
      <c r="B22" s="176" t="s">
        <v>1713</v>
      </c>
      <c r="C22" s="184" t="s">
        <v>1714</v>
      </c>
      <c r="D22" s="177" t="s">
        <v>309</v>
      </c>
      <c r="E22" s="178">
        <v>33</v>
      </c>
      <c r="F22" s="179"/>
      <c r="G22" s="180">
        <f t="shared" si="7"/>
        <v>0</v>
      </c>
      <c r="H22" s="179">
        <v>0</v>
      </c>
      <c r="I22" s="180">
        <f t="shared" si="8"/>
        <v>0</v>
      </c>
      <c r="J22" s="179">
        <v>27.3</v>
      </c>
      <c r="K22" s="180">
        <f t="shared" si="9"/>
        <v>900.9</v>
      </c>
      <c r="L22" s="180">
        <v>21</v>
      </c>
      <c r="M22" s="180">
        <f t="shared" si="10"/>
        <v>0</v>
      </c>
      <c r="N22" s="180">
        <v>0</v>
      </c>
      <c r="O22" s="180">
        <f t="shared" si="11"/>
        <v>0</v>
      </c>
      <c r="P22" s="180">
        <v>0</v>
      </c>
      <c r="Q22" s="180">
        <f t="shared" si="12"/>
        <v>0</v>
      </c>
      <c r="R22" s="180"/>
      <c r="S22" s="180" t="s">
        <v>224</v>
      </c>
      <c r="T22" s="181" t="s">
        <v>225</v>
      </c>
      <c r="U22" s="156">
        <v>5.3999999999999999E-2</v>
      </c>
      <c r="V22" s="156">
        <f t="shared" si="13"/>
        <v>1.78</v>
      </c>
      <c r="W22" s="156"/>
      <c r="X22" s="156" t="s">
        <v>226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251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12</v>
      </c>
      <c r="B23" s="176" t="s">
        <v>1723</v>
      </c>
      <c r="C23" s="184" t="s">
        <v>1724</v>
      </c>
      <c r="D23" s="177" t="s">
        <v>279</v>
      </c>
      <c r="E23" s="178">
        <v>3</v>
      </c>
      <c r="F23" s="179"/>
      <c r="G23" s="180">
        <f t="shared" si="7"/>
        <v>0</v>
      </c>
      <c r="H23" s="179">
        <v>0</v>
      </c>
      <c r="I23" s="180">
        <f t="shared" si="8"/>
        <v>0</v>
      </c>
      <c r="J23" s="179">
        <v>91.5</v>
      </c>
      <c r="K23" s="180">
        <f t="shared" si="9"/>
        <v>274.5</v>
      </c>
      <c r="L23" s="180">
        <v>21</v>
      </c>
      <c r="M23" s="180">
        <f t="shared" si="10"/>
        <v>0</v>
      </c>
      <c r="N23" s="180">
        <v>0</v>
      </c>
      <c r="O23" s="180">
        <f t="shared" si="11"/>
        <v>0</v>
      </c>
      <c r="P23" s="180">
        <v>0</v>
      </c>
      <c r="Q23" s="180">
        <f t="shared" si="12"/>
        <v>0</v>
      </c>
      <c r="R23" s="180"/>
      <c r="S23" s="180" t="s">
        <v>224</v>
      </c>
      <c r="T23" s="181" t="s">
        <v>225</v>
      </c>
      <c r="U23" s="156">
        <v>0.19728000000000001</v>
      </c>
      <c r="V23" s="156">
        <f t="shared" si="13"/>
        <v>0.59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251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75">
        <v>13</v>
      </c>
      <c r="B24" s="176" t="s">
        <v>1715</v>
      </c>
      <c r="C24" s="184" t="s">
        <v>1716</v>
      </c>
      <c r="D24" s="177" t="s">
        <v>279</v>
      </c>
      <c r="E24" s="178">
        <v>3</v>
      </c>
      <c r="F24" s="179"/>
      <c r="G24" s="180">
        <f t="shared" si="7"/>
        <v>0</v>
      </c>
      <c r="H24" s="179">
        <v>0</v>
      </c>
      <c r="I24" s="180">
        <f t="shared" si="8"/>
        <v>0</v>
      </c>
      <c r="J24" s="179">
        <v>100.5</v>
      </c>
      <c r="K24" s="180">
        <f t="shared" si="9"/>
        <v>301.5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224</v>
      </c>
      <c r="T24" s="181" t="s">
        <v>225</v>
      </c>
      <c r="U24" s="156">
        <v>0.21648000000000001</v>
      </c>
      <c r="V24" s="156">
        <f t="shared" si="13"/>
        <v>0.65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251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14</v>
      </c>
      <c r="B25" s="176" t="s">
        <v>1638</v>
      </c>
      <c r="C25" s="184" t="s">
        <v>1639</v>
      </c>
      <c r="D25" s="177" t="s">
        <v>309</v>
      </c>
      <c r="E25" s="178">
        <v>79</v>
      </c>
      <c r="F25" s="179"/>
      <c r="G25" s="180">
        <f t="shared" si="7"/>
        <v>0</v>
      </c>
      <c r="H25" s="179">
        <v>0</v>
      </c>
      <c r="I25" s="180">
        <f t="shared" si="8"/>
        <v>0</v>
      </c>
      <c r="J25" s="179">
        <v>103</v>
      </c>
      <c r="K25" s="180">
        <f t="shared" si="9"/>
        <v>8137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224</v>
      </c>
      <c r="T25" s="181" t="s">
        <v>225</v>
      </c>
      <c r="U25" s="156">
        <v>0.192</v>
      </c>
      <c r="V25" s="156">
        <f t="shared" si="13"/>
        <v>15.17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15</v>
      </c>
      <c r="B26" s="176" t="s">
        <v>1644</v>
      </c>
      <c r="C26" s="184" t="s">
        <v>1645</v>
      </c>
      <c r="D26" s="177" t="s">
        <v>309</v>
      </c>
      <c r="E26" s="178">
        <v>78.099999999999994</v>
      </c>
      <c r="F26" s="179"/>
      <c r="G26" s="180">
        <f t="shared" si="7"/>
        <v>0</v>
      </c>
      <c r="H26" s="179">
        <v>3.79</v>
      </c>
      <c r="I26" s="180">
        <f t="shared" si="8"/>
        <v>296</v>
      </c>
      <c r="J26" s="179">
        <v>8.91</v>
      </c>
      <c r="K26" s="180">
        <f t="shared" si="9"/>
        <v>695.87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224</v>
      </c>
      <c r="T26" s="181" t="s">
        <v>225</v>
      </c>
      <c r="U26" s="156">
        <v>2.5999999999999999E-2</v>
      </c>
      <c r="V26" s="156">
        <f t="shared" si="13"/>
        <v>2.0299999999999998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75">
        <v>16</v>
      </c>
      <c r="B27" s="176" t="s">
        <v>1646</v>
      </c>
      <c r="C27" s="184" t="s">
        <v>1647</v>
      </c>
      <c r="D27" s="177" t="s">
        <v>309</v>
      </c>
      <c r="E27" s="178">
        <v>78.099999999999994</v>
      </c>
      <c r="F27" s="179"/>
      <c r="G27" s="180">
        <f t="shared" si="7"/>
        <v>0</v>
      </c>
      <c r="H27" s="179">
        <v>8.89</v>
      </c>
      <c r="I27" s="180">
        <f t="shared" si="8"/>
        <v>694.31</v>
      </c>
      <c r="J27" s="179">
        <v>11.61</v>
      </c>
      <c r="K27" s="180">
        <f t="shared" si="9"/>
        <v>906.74</v>
      </c>
      <c r="L27" s="180">
        <v>21</v>
      </c>
      <c r="M27" s="180">
        <f t="shared" si="10"/>
        <v>0</v>
      </c>
      <c r="N27" s="180">
        <v>5.0000000000000002E-5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224</v>
      </c>
      <c r="T27" s="181" t="s">
        <v>225</v>
      </c>
      <c r="U27" s="156">
        <v>3.4000000000000002E-2</v>
      </c>
      <c r="V27" s="156">
        <f t="shared" si="13"/>
        <v>2.66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251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17</v>
      </c>
      <c r="B28" s="176" t="s">
        <v>1097</v>
      </c>
      <c r="C28" s="184" t="s">
        <v>1718</v>
      </c>
      <c r="D28" s="177" t="s">
        <v>1214</v>
      </c>
      <c r="E28" s="178">
        <v>1</v>
      </c>
      <c r="F28" s="179"/>
      <c r="G28" s="180">
        <f t="shared" si="7"/>
        <v>0</v>
      </c>
      <c r="H28" s="179">
        <v>0</v>
      </c>
      <c r="I28" s="180">
        <f t="shared" si="8"/>
        <v>0</v>
      </c>
      <c r="J28" s="179">
        <v>5000</v>
      </c>
      <c r="K28" s="180">
        <f t="shared" si="9"/>
        <v>5000</v>
      </c>
      <c r="L28" s="180">
        <v>21</v>
      </c>
      <c r="M28" s="180">
        <f t="shared" si="10"/>
        <v>0</v>
      </c>
      <c r="N28" s="180">
        <v>0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224</v>
      </c>
      <c r="T28" s="181" t="s">
        <v>225</v>
      </c>
      <c r="U28" s="156">
        <v>0</v>
      </c>
      <c r="V28" s="156">
        <f t="shared" si="13"/>
        <v>0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251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75">
        <v>18</v>
      </c>
      <c r="B29" s="176" t="s">
        <v>1177</v>
      </c>
      <c r="C29" s="184" t="s">
        <v>1725</v>
      </c>
      <c r="D29" s="177" t="s">
        <v>817</v>
      </c>
      <c r="E29" s="178">
        <v>1</v>
      </c>
      <c r="F29" s="179"/>
      <c r="G29" s="180">
        <f t="shared" si="7"/>
        <v>0</v>
      </c>
      <c r="H29" s="179">
        <v>0</v>
      </c>
      <c r="I29" s="180">
        <f t="shared" si="8"/>
        <v>0</v>
      </c>
      <c r="J29" s="179">
        <v>890</v>
      </c>
      <c r="K29" s="180">
        <f t="shared" si="9"/>
        <v>890</v>
      </c>
      <c r="L29" s="180">
        <v>21</v>
      </c>
      <c r="M29" s="180">
        <f t="shared" si="10"/>
        <v>0</v>
      </c>
      <c r="N29" s="180">
        <v>0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224</v>
      </c>
      <c r="T29" s="181" t="s">
        <v>225</v>
      </c>
      <c r="U29" s="156">
        <v>0</v>
      </c>
      <c r="V29" s="156">
        <f t="shared" si="13"/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251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75">
        <v>19</v>
      </c>
      <c r="B30" s="176" t="s">
        <v>1661</v>
      </c>
      <c r="C30" s="184" t="s">
        <v>1726</v>
      </c>
      <c r="D30" s="177" t="s">
        <v>817</v>
      </c>
      <c r="E30" s="178">
        <v>1</v>
      </c>
      <c r="F30" s="179"/>
      <c r="G30" s="180">
        <f t="shared" si="7"/>
        <v>0</v>
      </c>
      <c r="H30" s="179">
        <v>0</v>
      </c>
      <c r="I30" s="180">
        <f t="shared" si="8"/>
        <v>0</v>
      </c>
      <c r="J30" s="179">
        <v>3200</v>
      </c>
      <c r="K30" s="180">
        <f t="shared" si="9"/>
        <v>3200</v>
      </c>
      <c r="L30" s="180">
        <v>21</v>
      </c>
      <c r="M30" s="180">
        <f t="shared" si="10"/>
        <v>0</v>
      </c>
      <c r="N30" s="180">
        <v>0</v>
      </c>
      <c r="O30" s="180">
        <f t="shared" si="11"/>
        <v>0</v>
      </c>
      <c r="P30" s="180">
        <v>0</v>
      </c>
      <c r="Q30" s="180">
        <f t="shared" si="12"/>
        <v>0</v>
      </c>
      <c r="R30" s="180"/>
      <c r="S30" s="180" t="s">
        <v>224</v>
      </c>
      <c r="T30" s="181" t="s">
        <v>225</v>
      </c>
      <c r="U30" s="156">
        <v>0</v>
      </c>
      <c r="V30" s="156">
        <f t="shared" si="13"/>
        <v>0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251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20</v>
      </c>
      <c r="B31" s="176" t="s">
        <v>1663</v>
      </c>
      <c r="C31" s="184" t="s">
        <v>1727</v>
      </c>
      <c r="D31" s="177" t="s">
        <v>817</v>
      </c>
      <c r="E31" s="178">
        <v>1</v>
      </c>
      <c r="F31" s="179"/>
      <c r="G31" s="180">
        <f t="shared" si="7"/>
        <v>0</v>
      </c>
      <c r="H31" s="179">
        <v>0</v>
      </c>
      <c r="I31" s="180">
        <f t="shared" si="8"/>
        <v>0</v>
      </c>
      <c r="J31" s="179">
        <v>3100</v>
      </c>
      <c r="K31" s="180">
        <f t="shared" si="9"/>
        <v>3100</v>
      </c>
      <c r="L31" s="180">
        <v>21</v>
      </c>
      <c r="M31" s="180">
        <f t="shared" si="10"/>
        <v>0</v>
      </c>
      <c r="N31" s="180">
        <v>0</v>
      </c>
      <c r="O31" s="180">
        <f t="shared" si="11"/>
        <v>0</v>
      </c>
      <c r="P31" s="180">
        <v>0</v>
      </c>
      <c r="Q31" s="180">
        <f t="shared" si="12"/>
        <v>0</v>
      </c>
      <c r="R31" s="180"/>
      <c r="S31" s="180" t="s">
        <v>224</v>
      </c>
      <c r="T31" s="181" t="s">
        <v>225</v>
      </c>
      <c r="U31" s="156">
        <v>0</v>
      </c>
      <c r="V31" s="156">
        <f t="shared" si="13"/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251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21</v>
      </c>
      <c r="B32" s="176" t="s">
        <v>1082</v>
      </c>
      <c r="C32" s="184" t="s">
        <v>1728</v>
      </c>
      <c r="D32" s="177" t="s">
        <v>1214</v>
      </c>
      <c r="E32" s="178">
        <v>1</v>
      </c>
      <c r="F32" s="179"/>
      <c r="G32" s="180">
        <f t="shared" si="7"/>
        <v>0</v>
      </c>
      <c r="H32" s="179">
        <v>0</v>
      </c>
      <c r="I32" s="180">
        <f t="shared" si="8"/>
        <v>0</v>
      </c>
      <c r="J32" s="179">
        <v>3000</v>
      </c>
      <c r="K32" s="180">
        <f t="shared" si="9"/>
        <v>3000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13"/>
        <v>0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251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75">
        <v>22</v>
      </c>
      <c r="B33" s="176" t="s">
        <v>1729</v>
      </c>
      <c r="C33" s="184" t="s">
        <v>1730</v>
      </c>
      <c r="D33" s="177" t="s">
        <v>309</v>
      </c>
      <c r="E33" s="178">
        <v>46</v>
      </c>
      <c r="F33" s="179"/>
      <c r="G33" s="180">
        <f t="shared" si="7"/>
        <v>0</v>
      </c>
      <c r="H33" s="179">
        <v>60.6</v>
      </c>
      <c r="I33" s="180">
        <f t="shared" si="8"/>
        <v>2787.6</v>
      </c>
      <c r="J33" s="179">
        <v>0</v>
      </c>
      <c r="K33" s="180">
        <f t="shared" si="9"/>
        <v>0</v>
      </c>
      <c r="L33" s="180">
        <v>21</v>
      </c>
      <c r="M33" s="180">
        <f t="shared" si="10"/>
        <v>0</v>
      </c>
      <c r="N33" s="180">
        <v>6.7000000000000002E-4</v>
      </c>
      <c r="O33" s="180">
        <f t="shared" si="11"/>
        <v>0.03</v>
      </c>
      <c r="P33" s="180">
        <v>0</v>
      </c>
      <c r="Q33" s="180">
        <f t="shared" si="12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13"/>
        <v>0</v>
      </c>
      <c r="W33" s="156"/>
      <c r="X33" s="156" t="s">
        <v>361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749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4" outlineLevel="1">
      <c r="A34" s="175">
        <v>23</v>
      </c>
      <c r="B34" s="176" t="s">
        <v>1731</v>
      </c>
      <c r="C34" s="184" t="s">
        <v>1732</v>
      </c>
      <c r="D34" s="177" t="s">
        <v>309</v>
      </c>
      <c r="E34" s="178">
        <v>33</v>
      </c>
      <c r="F34" s="179"/>
      <c r="G34" s="180">
        <f t="shared" si="7"/>
        <v>0</v>
      </c>
      <c r="H34" s="179">
        <v>92.9</v>
      </c>
      <c r="I34" s="180">
        <f t="shared" si="8"/>
        <v>3065.7</v>
      </c>
      <c r="J34" s="179">
        <v>0</v>
      </c>
      <c r="K34" s="180">
        <f t="shared" si="9"/>
        <v>0</v>
      </c>
      <c r="L34" s="180">
        <v>21</v>
      </c>
      <c r="M34" s="180">
        <f t="shared" si="10"/>
        <v>0</v>
      </c>
      <c r="N34" s="180">
        <v>1.06E-3</v>
      </c>
      <c r="O34" s="180">
        <f t="shared" si="11"/>
        <v>0.03</v>
      </c>
      <c r="P34" s="180">
        <v>0</v>
      </c>
      <c r="Q34" s="180">
        <f t="shared" si="12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13"/>
        <v>0</v>
      </c>
      <c r="W34" s="156"/>
      <c r="X34" s="156" t="s">
        <v>361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749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14">
      <c r="A35" s="158" t="s">
        <v>219</v>
      </c>
      <c r="B35" s="159" t="s">
        <v>182</v>
      </c>
      <c r="C35" s="183" t="s">
        <v>183</v>
      </c>
      <c r="D35" s="160"/>
      <c r="E35" s="161"/>
      <c r="F35" s="162"/>
      <c r="G35" s="162">
        <f>SUMIF(AG36:AG36,"&lt;&gt;NOR",G36:G36)</f>
        <v>0</v>
      </c>
      <c r="H35" s="162"/>
      <c r="I35" s="162">
        <f>SUM(I36:I36)</f>
        <v>1486.8</v>
      </c>
      <c r="J35" s="162"/>
      <c r="K35" s="162">
        <f>SUM(K36:K36)</f>
        <v>305.48</v>
      </c>
      <c r="L35" s="162"/>
      <c r="M35" s="162">
        <f>SUM(M36:M36)</f>
        <v>0</v>
      </c>
      <c r="N35" s="162"/>
      <c r="O35" s="162">
        <f>SUM(O36:O36)</f>
        <v>0</v>
      </c>
      <c r="P35" s="162"/>
      <c r="Q35" s="162">
        <f>SUM(Q36:Q36)</f>
        <v>0</v>
      </c>
      <c r="R35" s="162"/>
      <c r="S35" s="162"/>
      <c r="T35" s="163"/>
      <c r="U35" s="157"/>
      <c r="V35" s="157">
        <f>SUM(V36:V36)</f>
        <v>0.64</v>
      </c>
      <c r="W35" s="157"/>
      <c r="X35" s="157"/>
      <c r="AG35" t="s">
        <v>220</v>
      </c>
    </row>
    <row r="36" spans="1:60" outlineLevel="1">
      <c r="A36" s="175">
        <v>24</v>
      </c>
      <c r="B36" s="176" t="s">
        <v>1678</v>
      </c>
      <c r="C36" s="184" t="s">
        <v>1679</v>
      </c>
      <c r="D36" s="177" t="s">
        <v>279</v>
      </c>
      <c r="E36" s="178">
        <v>7</v>
      </c>
      <c r="F36" s="179"/>
      <c r="G36" s="180">
        <f>ROUND(E36*F36,2)</f>
        <v>0</v>
      </c>
      <c r="H36" s="179">
        <v>212.4</v>
      </c>
      <c r="I36" s="180">
        <f>ROUND(E36*H36,2)</f>
        <v>1486.8</v>
      </c>
      <c r="J36" s="179">
        <v>43.64</v>
      </c>
      <c r="K36" s="180">
        <f>ROUND(E36*J36,2)</f>
        <v>305.48</v>
      </c>
      <c r="L36" s="180">
        <v>21</v>
      </c>
      <c r="M36" s="180">
        <f>G36*(1+L36/100)</f>
        <v>0</v>
      </c>
      <c r="N36" s="180">
        <v>0</v>
      </c>
      <c r="O36" s="180">
        <f>ROUND(E36*N36,2)</f>
        <v>0</v>
      </c>
      <c r="P36" s="180">
        <v>0</v>
      </c>
      <c r="Q36" s="180">
        <f>ROUND(E36*P36,2)</f>
        <v>0</v>
      </c>
      <c r="R36" s="180"/>
      <c r="S36" s="180" t="s">
        <v>224</v>
      </c>
      <c r="T36" s="181" t="s">
        <v>225</v>
      </c>
      <c r="U36" s="156">
        <v>9.0999999999999998E-2</v>
      </c>
      <c r="V36" s="156">
        <f>ROUND(E36*U36,2)</f>
        <v>0.64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14">
      <c r="A37" s="158" t="s">
        <v>219</v>
      </c>
      <c r="B37" s="159" t="s">
        <v>191</v>
      </c>
      <c r="C37" s="183" t="s">
        <v>28</v>
      </c>
      <c r="D37" s="160"/>
      <c r="E37" s="161"/>
      <c r="F37" s="162"/>
      <c r="G37" s="162">
        <f>SUMIF(AG38:AG43,"&lt;&gt;NOR",G38:G43)</f>
        <v>0</v>
      </c>
      <c r="H37" s="162"/>
      <c r="I37" s="162">
        <f>SUM(I38:I43)</f>
        <v>0</v>
      </c>
      <c r="J37" s="162"/>
      <c r="K37" s="162">
        <f>SUM(K38:K43)</f>
        <v>24000</v>
      </c>
      <c r="L37" s="162"/>
      <c r="M37" s="162">
        <f>SUM(M38:M43)</f>
        <v>0</v>
      </c>
      <c r="N37" s="162"/>
      <c r="O37" s="162">
        <f>SUM(O38:O43)</f>
        <v>0</v>
      </c>
      <c r="P37" s="162"/>
      <c r="Q37" s="162">
        <f>SUM(Q38:Q43)</f>
        <v>0</v>
      </c>
      <c r="R37" s="162"/>
      <c r="S37" s="162"/>
      <c r="T37" s="163"/>
      <c r="U37" s="157"/>
      <c r="V37" s="157">
        <f>SUM(V38:V43)</f>
        <v>0</v>
      </c>
      <c r="W37" s="157"/>
      <c r="X37" s="157"/>
      <c r="AG37" t="s">
        <v>220</v>
      </c>
    </row>
    <row r="38" spans="1:60" outlineLevel="1">
      <c r="A38" s="175">
        <v>25</v>
      </c>
      <c r="B38" s="176" t="s">
        <v>1074</v>
      </c>
      <c r="C38" s="184" t="s">
        <v>1680</v>
      </c>
      <c r="D38" s="177" t="s">
        <v>1214</v>
      </c>
      <c r="E38" s="178">
        <v>1</v>
      </c>
      <c r="F38" s="179"/>
      <c r="G38" s="180">
        <f t="shared" ref="G38:G43" si="14">ROUND(E38*F38,2)</f>
        <v>0</v>
      </c>
      <c r="H38" s="179">
        <v>0</v>
      </c>
      <c r="I38" s="180">
        <f t="shared" ref="I38:I43" si="15">ROUND(E38*H38,2)</f>
        <v>0</v>
      </c>
      <c r="J38" s="179">
        <v>5000</v>
      </c>
      <c r="K38" s="180">
        <f t="shared" ref="K38:K43" si="16">ROUND(E38*J38,2)</f>
        <v>5000</v>
      </c>
      <c r="L38" s="180">
        <v>21</v>
      </c>
      <c r="M38" s="180">
        <f t="shared" ref="M38:M43" si="17">G38*(1+L38/100)</f>
        <v>0</v>
      </c>
      <c r="N38" s="180">
        <v>0</v>
      </c>
      <c r="O38" s="180">
        <f t="shared" ref="O38:O43" si="18">ROUND(E38*N38,2)</f>
        <v>0</v>
      </c>
      <c r="P38" s="180">
        <v>0</v>
      </c>
      <c r="Q38" s="180">
        <f t="shared" ref="Q38:Q43" si="19">ROUND(E38*P38,2)</f>
        <v>0</v>
      </c>
      <c r="R38" s="180"/>
      <c r="S38" s="180" t="s">
        <v>224</v>
      </c>
      <c r="T38" s="181" t="s">
        <v>225</v>
      </c>
      <c r="U38" s="156">
        <v>0</v>
      </c>
      <c r="V38" s="156">
        <f t="shared" ref="V38:V43" si="20">ROUND(E38*U38,2)</f>
        <v>0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251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75">
        <v>26</v>
      </c>
      <c r="B39" s="176" t="s">
        <v>1076</v>
      </c>
      <c r="C39" s="184" t="s">
        <v>1681</v>
      </c>
      <c r="D39" s="177" t="s">
        <v>1214</v>
      </c>
      <c r="E39" s="178">
        <v>1</v>
      </c>
      <c r="F39" s="179"/>
      <c r="G39" s="180">
        <f t="shared" si="14"/>
        <v>0</v>
      </c>
      <c r="H39" s="179">
        <v>0</v>
      </c>
      <c r="I39" s="180">
        <f t="shared" si="15"/>
        <v>0</v>
      </c>
      <c r="J39" s="179">
        <v>5000</v>
      </c>
      <c r="K39" s="180">
        <f t="shared" si="16"/>
        <v>5000</v>
      </c>
      <c r="L39" s="180">
        <v>21</v>
      </c>
      <c r="M39" s="180">
        <f t="shared" si="17"/>
        <v>0</v>
      </c>
      <c r="N39" s="180">
        <v>0</v>
      </c>
      <c r="O39" s="180">
        <f t="shared" si="18"/>
        <v>0</v>
      </c>
      <c r="P39" s="180">
        <v>0</v>
      </c>
      <c r="Q39" s="180">
        <f t="shared" si="19"/>
        <v>0</v>
      </c>
      <c r="R39" s="180"/>
      <c r="S39" s="180" t="s">
        <v>224</v>
      </c>
      <c r="T39" s="181" t="s">
        <v>225</v>
      </c>
      <c r="U39" s="156">
        <v>0</v>
      </c>
      <c r="V39" s="156">
        <f t="shared" si="20"/>
        <v>0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27</v>
      </c>
      <c r="B40" s="176" t="s">
        <v>1078</v>
      </c>
      <c r="C40" s="184" t="s">
        <v>1682</v>
      </c>
      <c r="D40" s="177" t="s">
        <v>1214</v>
      </c>
      <c r="E40" s="178">
        <v>1</v>
      </c>
      <c r="F40" s="179"/>
      <c r="G40" s="180">
        <f t="shared" si="14"/>
        <v>0</v>
      </c>
      <c r="H40" s="179">
        <v>0</v>
      </c>
      <c r="I40" s="180">
        <f t="shared" si="15"/>
        <v>0</v>
      </c>
      <c r="J40" s="179">
        <v>3000</v>
      </c>
      <c r="K40" s="180">
        <f t="shared" si="16"/>
        <v>3000</v>
      </c>
      <c r="L40" s="180">
        <v>21</v>
      </c>
      <c r="M40" s="180">
        <f t="shared" si="17"/>
        <v>0</v>
      </c>
      <c r="N40" s="180">
        <v>0</v>
      </c>
      <c r="O40" s="180">
        <f t="shared" si="18"/>
        <v>0</v>
      </c>
      <c r="P40" s="180">
        <v>0</v>
      </c>
      <c r="Q40" s="180">
        <f t="shared" si="19"/>
        <v>0</v>
      </c>
      <c r="R40" s="180"/>
      <c r="S40" s="180" t="s">
        <v>224</v>
      </c>
      <c r="T40" s="181" t="s">
        <v>225</v>
      </c>
      <c r="U40" s="156">
        <v>0</v>
      </c>
      <c r="V40" s="156">
        <f t="shared" si="20"/>
        <v>0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75">
        <v>28</v>
      </c>
      <c r="B41" s="176" t="s">
        <v>1080</v>
      </c>
      <c r="C41" s="184" t="s">
        <v>1683</v>
      </c>
      <c r="D41" s="177" t="s">
        <v>1214</v>
      </c>
      <c r="E41" s="178">
        <v>1</v>
      </c>
      <c r="F41" s="179"/>
      <c r="G41" s="180">
        <f t="shared" si="14"/>
        <v>0</v>
      </c>
      <c r="H41" s="179">
        <v>0</v>
      </c>
      <c r="I41" s="180">
        <f t="shared" si="15"/>
        <v>0</v>
      </c>
      <c r="J41" s="179">
        <v>1000</v>
      </c>
      <c r="K41" s="180">
        <f t="shared" si="16"/>
        <v>1000</v>
      </c>
      <c r="L41" s="180">
        <v>21</v>
      </c>
      <c r="M41" s="180">
        <f t="shared" si="17"/>
        <v>0</v>
      </c>
      <c r="N41" s="180">
        <v>0</v>
      </c>
      <c r="O41" s="180">
        <f t="shared" si="18"/>
        <v>0</v>
      </c>
      <c r="P41" s="180">
        <v>0</v>
      </c>
      <c r="Q41" s="180">
        <f t="shared" si="19"/>
        <v>0</v>
      </c>
      <c r="R41" s="180"/>
      <c r="S41" s="180" t="s">
        <v>224</v>
      </c>
      <c r="T41" s="181" t="s">
        <v>225</v>
      </c>
      <c r="U41" s="156">
        <v>0</v>
      </c>
      <c r="V41" s="156">
        <f t="shared" si="20"/>
        <v>0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251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75">
        <v>29</v>
      </c>
      <c r="B42" s="176" t="s">
        <v>1684</v>
      </c>
      <c r="C42" s="184" t="s">
        <v>131</v>
      </c>
      <c r="D42" s="177" t="s">
        <v>1214</v>
      </c>
      <c r="E42" s="178">
        <v>1</v>
      </c>
      <c r="F42" s="179"/>
      <c r="G42" s="180">
        <f t="shared" si="14"/>
        <v>0</v>
      </c>
      <c r="H42" s="179">
        <v>0</v>
      </c>
      <c r="I42" s="180">
        <f t="shared" si="15"/>
        <v>0</v>
      </c>
      <c r="J42" s="179">
        <v>5000</v>
      </c>
      <c r="K42" s="180">
        <f t="shared" si="16"/>
        <v>5000</v>
      </c>
      <c r="L42" s="180">
        <v>21</v>
      </c>
      <c r="M42" s="180">
        <f t="shared" si="17"/>
        <v>0</v>
      </c>
      <c r="N42" s="180">
        <v>0</v>
      </c>
      <c r="O42" s="180">
        <f t="shared" si="18"/>
        <v>0</v>
      </c>
      <c r="P42" s="180">
        <v>0</v>
      </c>
      <c r="Q42" s="180">
        <f t="shared" si="19"/>
        <v>0</v>
      </c>
      <c r="R42" s="180"/>
      <c r="S42" s="180" t="s">
        <v>224</v>
      </c>
      <c r="T42" s="181" t="s">
        <v>225</v>
      </c>
      <c r="U42" s="156">
        <v>0</v>
      </c>
      <c r="V42" s="156">
        <f t="shared" si="20"/>
        <v>0</v>
      </c>
      <c r="W42" s="156"/>
      <c r="X42" s="156" t="s">
        <v>226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251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68">
        <v>30</v>
      </c>
      <c r="B43" s="169" t="s">
        <v>1685</v>
      </c>
      <c r="C43" s="185" t="s">
        <v>1686</v>
      </c>
      <c r="D43" s="170" t="s">
        <v>1214</v>
      </c>
      <c r="E43" s="171">
        <v>1</v>
      </c>
      <c r="F43" s="172"/>
      <c r="G43" s="173">
        <f t="shared" si="14"/>
        <v>0</v>
      </c>
      <c r="H43" s="172">
        <v>0</v>
      </c>
      <c r="I43" s="173">
        <f t="shared" si="15"/>
        <v>0</v>
      </c>
      <c r="J43" s="172">
        <v>5000</v>
      </c>
      <c r="K43" s="173">
        <f t="shared" si="16"/>
        <v>5000</v>
      </c>
      <c r="L43" s="173">
        <v>21</v>
      </c>
      <c r="M43" s="173">
        <f t="shared" si="17"/>
        <v>0</v>
      </c>
      <c r="N43" s="173">
        <v>0</v>
      </c>
      <c r="O43" s="173">
        <f t="shared" si="18"/>
        <v>0</v>
      </c>
      <c r="P43" s="173">
        <v>0</v>
      </c>
      <c r="Q43" s="173">
        <f t="shared" si="19"/>
        <v>0</v>
      </c>
      <c r="R43" s="173"/>
      <c r="S43" s="173" t="s">
        <v>224</v>
      </c>
      <c r="T43" s="174" t="s">
        <v>225</v>
      </c>
      <c r="U43" s="156">
        <v>0</v>
      </c>
      <c r="V43" s="156">
        <f t="shared" si="20"/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251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3"/>
      <c r="B44" s="4"/>
      <c r="C44" s="186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206</v>
      </c>
    </row>
    <row r="45" spans="1:60">
      <c r="A45" s="150"/>
      <c r="B45" s="151" t="s">
        <v>29</v>
      </c>
      <c r="C45" s="187"/>
      <c r="D45" s="152"/>
      <c r="E45" s="153"/>
      <c r="F45" s="153"/>
      <c r="G45" s="182">
        <f>G8+G18+G20+G35+G37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f>SUMIF(L7:L43,AE44,G7:G43)</f>
        <v>0</v>
      </c>
      <c r="AF45">
        <f>SUMIF(L7:L43,AF44,G7:G43)</f>
        <v>0</v>
      </c>
      <c r="AG45" t="s">
        <v>244</v>
      </c>
    </row>
    <row r="46" spans="1:60">
      <c r="C46" s="188"/>
      <c r="D46" s="10"/>
      <c r="AG46" t="s">
        <v>245</v>
      </c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Tw8hC6BeJEaEu+KchU4ylAVy1/ESJFx86H+p5YXsDv58rqDOinM/kr1V2fUEYeDh8LPbaMxzgWNnP4nc4wVl3A==" saltValue="9ZID91c8YxhFVHpwhgqnKA==" spinCount="100000" sheet="1"/>
  <mergeCells count="5">
    <mergeCell ref="A1:G1"/>
    <mergeCell ref="C2:G2"/>
    <mergeCell ref="C3:G3"/>
    <mergeCell ref="C4:G4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baseColWidth="10" defaultColWidth="9.1640625" defaultRowHeight="13"/>
  <cols>
    <col min="1" max="1" width="4.33203125" style="3" customWidth="1"/>
    <col min="2" max="2" width="14.5" style="3" customWidth="1"/>
    <col min="3" max="3" width="38.33203125" style="7" customWidth="1"/>
    <col min="4" max="4" width="4.5" style="3" customWidth="1"/>
    <col min="5" max="5" width="10.5" style="3" customWidth="1"/>
    <col min="6" max="6" width="9.83203125" style="3" customWidth="1"/>
    <col min="7" max="7" width="12.6640625" style="3" customWidth="1"/>
    <col min="8" max="16384" width="9.1640625" style="3"/>
  </cols>
  <sheetData>
    <row r="1" spans="1:7" ht="16">
      <c r="A1" s="256" t="s">
        <v>6</v>
      </c>
      <c r="B1" s="256"/>
      <c r="C1" s="257"/>
      <c r="D1" s="256"/>
      <c r="E1" s="256"/>
      <c r="F1" s="256"/>
      <c r="G1" s="256"/>
    </row>
    <row r="2" spans="1:7" ht="25" customHeight="1">
      <c r="A2" s="50" t="s">
        <v>7</v>
      </c>
      <c r="B2" s="49"/>
      <c r="C2" s="258"/>
      <c r="D2" s="258"/>
      <c r="E2" s="258"/>
      <c r="F2" s="258"/>
      <c r="G2" s="259"/>
    </row>
    <row r="3" spans="1:7" ht="25" customHeight="1">
      <c r="A3" s="50" t="s">
        <v>8</v>
      </c>
      <c r="B3" s="49"/>
      <c r="C3" s="258"/>
      <c r="D3" s="258"/>
      <c r="E3" s="258"/>
      <c r="F3" s="258"/>
      <c r="G3" s="259"/>
    </row>
    <row r="4" spans="1:7" ht="25" customHeight="1">
      <c r="A4" s="50" t="s">
        <v>9</v>
      </c>
      <c r="B4" s="49"/>
      <c r="C4" s="258"/>
      <c r="D4" s="258"/>
      <c r="E4" s="258"/>
      <c r="F4" s="258"/>
      <c r="G4" s="259"/>
    </row>
    <row r="5" spans="1:7">
      <c r="B5" s="4"/>
      <c r="C5" s="5"/>
      <c r="D5" s="6"/>
    </row>
  </sheetData>
  <sheetProtection algorithmName="SHA-512" hashValue="aCMD1snDZCEUz3c5VMCiBP/AWagWtefP4wXpE+b88HUVYOcInTh0NJtrOTdOEbzZuvauZc6wFvCX92XRcQHuFg==" saltValue="Uh5XDi1nM0lvDSWjX48In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21EB-10DC-46D2-B71A-5BB3F2933B08}">
  <sheetPr>
    <outlinePr summaryBelow="0"/>
  </sheetPr>
  <dimension ref="A1:BH5000"/>
  <sheetViews>
    <sheetView workbookViewId="0">
      <pane ySplit="7" topLeftCell="A8" activePane="bottomLeft" state="frozen"/>
      <selection pane="bottomLeft" activeCell="F20" sqref="F20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47</v>
      </c>
      <c r="C3" s="261" t="s">
        <v>44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48</v>
      </c>
      <c r="C4" s="264" t="s">
        <v>49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128</v>
      </c>
      <c r="C8" s="183" t="s">
        <v>129</v>
      </c>
      <c r="D8" s="160"/>
      <c r="E8" s="161"/>
      <c r="F8" s="162"/>
      <c r="G8" s="162">
        <f>SUMIF(AG9:AG12,"&lt;&gt;NOR",G9:G12)</f>
        <v>0</v>
      </c>
      <c r="H8" s="162"/>
      <c r="I8" s="162">
        <f>SUM(I9:I12)</f>
        <v>0</v>
      </c>
      <c r="J8" s="162"/>
      <c r="K8" s="162">
        <f>SUM(K9:K12)</f>
        <v>160000</v>
      </c>
      <c r="L8" s="162"/>
      <c r="M8" s="162">
        <f>SUM(M9:M12)</f>
        <v>0</v>
      </c>
      <c r="N8" s="162"/>
      <c r="O8" s="162">
        <f>SUM(O9:O12)</f>
        <v>0</v>
      </c>
      <c r="P8" s="162"/>
      <c r="Q8" s="162">
        <f>SUM(Q9:Q12)</f>
        <v>0</v>
      </c>
      <c r="R8" s="162"/>
      <c r="S8" s="162"/>
      <c r="T8" s="163"/>
      <c r="U8" s="157"/>
      <c r="V8" s="157">
        <f>SUM(V9:V12)</f>
        <v>0</v>
      </c>
      <c r="W8" s="157"/>
      <c r="X8" s="157"/>
      <c r="AG8" t="s">
        <v>220</v>
      </c>
    </row>
    <row r="9" spans="1:60" outlineLevel="1">
      <c r="A9" s="175">
        <v>1</v>
      </c>
      <c r="B9" s="176" t="s">
        <v>221</v>
      </c>
      <c r="C9" s="184" t="s">
        <v>222</v>
      </c>
      <c r="D9" s="177" t="s">
        <v>223</v>
      </c>
      <c r="E9" s="178">
        <v>1</v>
      </c>
      <c r="F9" s="179"/>
      <c r="G9" s="180">
        <f>ROUND(E9*F9,2)</f>
        <v>0</v>
      </c>
      <c r="H9" s="179">
        <v>0</v>
      </c>
      <c r="I9" s="180">
        <f>ROUND(E9*H9,2)</f>
        <v>0</v>
      </c>
      <c r="J9" s="179">
        <v>25000</v>
      </c>
      <c r="K9" s="180">
        <f>ROUND(E9*J9,2)</f>
        <v>25000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228</v>
      </c>
      <c r="C10" s="184" t="s">
        <v>229</v>
      </c>
      <c r="D10" s="177" t="s">
        <v>223</v>
      </c>
      <c r="E10" s="178">
        <v>1</v>
      </c>
      <c r="F10" s="179"/>
      <c r="G10" s="180">
        <f>ROUND(E10*F10,2)</f>
        <v>0</v>
      </c>
      <c r="H10" s="179">
        <v>0</v>
      </c>
      <c r="I10" s="180">
        <f>ROUND(E10*H10,2)</f>
        <v>0</v>
      </c>
      <c r="J10" s="179">
        <v>25000</v>
      </c>
      <c r="K10" s="180">
        <f>ROUND(E10*J10,2)</f>
        <v>25000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224</v>
      </c>
      <c r="T10" s="181" t="s">
        <v>225</v>
      </c>
      <c r="U10" s="156">
        <v>0</v>
      </c>
      <c r="V10" s="156">
        <f>ROUND(E10*U10,2)</f>
        <v>0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227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230</v>
      </c>
      <c r="C11" s="184" t="s">
        <v>231</v>
      </c>
      <c r="D11" s="177" t="s">
        <v>223</v>
      </c>
      <c r="E11" s="178">
        <v>1</v>
      </c>
      <c r="F11" s="179"/>
      <c r="G11" s="180">
        <f>ROUND(E11*F11,2)</f>
        <v>0</v>
      </c>
      <c r="H11" s="179">
        <v>0</v>
      </c>
      <c r="I11" s="180">
        <f>ROUND(E11*H11,2)</f>
        <v>0</v>
      </c>
      <c r="J11" s="179">
        <v>25000</v>
      </c>
      <c r="K11" s="180">
        <f>ROUND(E11*J11,2)</f>
        <v>25000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224</v>
      </c>
      <c r="T11" s="181" t="s">
        <v>225</v>
      </c>
      <c r="U11" s="156">
        <v>0</v>
      </c>
      <c r="V11" s="156">
        <f>ROUND(E11*U11,2)</f>
        <v>0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227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232</v>
      </c>
      <c r="C12" s="184" t="s">
        <v>233</v>
      </c>
      <c r="D12" s="177" t="s">
        <v>223</v>
      </c>
      <c r="E12" s="178">
        <v>1</v>
      </c>
      <c r="F12" s="179"/>
      <c r="G12" s="180">
        <f>ROUND(E12*F12,2)</f>
        <v>0</v>
      </c>
      <c r="H12" s="179">
        <v>0</v>
      </c>
      <c r="I12" s="180">
        <f>ROUND(E12*H12,2)</f>
        <v>0</v>
      </c>
      <c r="J12" s="179">
        <v>85000</v>
      </c>
      <c r="K12" s="180">
        <f>ROUND(E12*J12,2)</f>
        <v>85000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224</v>
      </c>
      <c r="T12" s="181" t="s">
        <v>225</v>
      </c>
      <c r="U12" s="156">
        <v>0</v>
      </c>
      <c r="V12" s="156">
        <f>ROUND(E12*U12,2)</f>
        <v>0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227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14">
      <c r="A13" s="158" t="s">
        <v>219</v>
      </c>
      <c r="B13" s="159" t="s">
        <v>130</v>
      </c>
      <c r="C13" s="183" t="s">
        <v>131</v>
      </c>
      <c r="D13" s="160"/>
      <c r="E13" s="161"/>
      <c r="F13" s="162"/>
      <c r="G13" s="162">
        <f>SUMIF(AG14:AG15,"&lt;&gt;NOR",G14:G15)</f>
        <v>0</v>
      </c>
      <c r="H13" s="162"/>
      <c r="I13" s="162">
        <f>SUM(I14:I15)</f>
        <v>0</v>
      </c>
      <c r="J13" s="162"/>
      <c r="K13" s="162">
        <f>SUM(K14:K15)</f>
        <v>189000</v>
      </c>
      <c r="L13" s="162"/>
      <c r="M13" s="162">
        <f>SUM(M14:M15)</f>
        <v>0</v>
      </c>
      <c r="N13" s="162"/>
      <c r="O13" s="162">
        <f>SUM(O14:O15)</f>
        <v>0</v>
      </c>
      <c r="P13" s="162"/>
      <c r="Q13" s="162">
        <f>SUM(Q14:Q15)</f>
        <v>0</v>
      </c>
      <c r="R13" s="162"/>
      <c r="S13" s="162"/>
      <c r="T13" s="163"/>
      <c r="U13" s="157"/>
      <c r="V13" s="157">
        <f>SUM(V14:V15)</f>
        <v>0</v>
      </c>
      <c r="W13" s="157"/>
      <c r="X13" s="157"/>
      <c r="AG13" t="s">
        <v>220</v>
      </c>
    </row>
    <row r="14" spans="1:60" outlineLevel="1">
      <c r="A14" s="175">
        <v>5</v>
      </c>
      <c r="B14" s="176" t="s">
        <v>234</v>
      </c>
      <c r="C14" s="184" t="s">
        <v>235</v>
      </c>
      <c r="D14" s="177" t="s">
        <v>223</v>
      </c>
      <c r="E14" s="178">
        <v>1</v>
      </c>
      <c r="F14" s="179"/>
      <c r="G14" s="180">
        <f>ROUND(E14*F14,2)</f>
        <v>0</v>
      </c>
      <c r="H14" s="179">
        <v>0</v>
      </c>
      <c r="I14" s="180">
        <f>ROUND(E14*H14,2)</f>
        <v>0</v>
      </c>
      <c r="J14" s="179">
        <v>176500</v>
      </c>
      <c r="K14" s="180">
        <f>ROUND(E14*J14,2)</f>
        <v>176500</v>
      </c>
      <c r="L14" s="180">
        <v>21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224</v>
      </c>
      <c r="T14" s="181" t="s">
        <v>225</v>
      </c>
      <c r="U14" s="156">
        <v>0</v>
      </c>
      <c r="V14" s="156">
        <f>ROUND(E14*U14,2)</f>
        <v>0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227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75">
        <v>6</v>
      </c>
      <c r="B15" s="176" t="s">
        <v>236</v>
      </c>
      <c r="C15" s="184" t="s">
        <v>237</v>
      </c>
      <c r="D15" s="177" t="s">
        <v>223</v>
      </c>
      <c r="E15" s="178">
        <v>1</v>
      </c>
      <c r="F15" s="179"/>
      <c r="G15" s="180">
        <f>ROUND(E15*F15,2)</f>
        <v>0</v>
      </c>
      <c r="H15" s="179">
        <v>0</v>
      </c>
      <c r="I15" s="180">
        <f>ROUND(E15*H15,2)</f>
        <v>0</v>
      </c>
      <c r="J15" s="179">
        <v>12500</v>
      </c>
      <c r="K15" s="180">
        <f>ROUND(E15*J15,2)</f>
        <v>12500</v>
      </c>
      <c r="L15" s="180">
        <v>21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224</v>
      </c>
      <c r="T15" s="181" t="s">
        <v>225</v>
      </c>
      <c r="U15" s="156">
        <v>0</v>
      </c>
      <c r="V15" s="156">
        <f>ROUND(E15*U15,2)</f>
        <v>0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227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14">
      <c r="A16" s="158" t="s">
        <v>219</v>
      </c>
      <c r="B16" s="159" t="s">
        <v>132</v>
      </c>
      <c r="C16" s="183" t="s">
        <v>133</v>
      </c>
      <c r="D16" s="160"/>
      <c r="E16" s="161"/>
      <c r="F16" s="162"/>
      <c r="G16" s="162">
        <f>SUMIF(AG17:AG18,"&lt;&gt;NOR",G17:G18)</f>
        <v>0</v>
      </c>
      <c r="H16" s="162"/>
      <c r="I16" s="162">
        <f>SUM(I17:I18)</f>
        <v>0</v>
      </c>
      <c r="J16" s="162"/>
      <c r="K16" s="162">
        <f>SUM(K17:K18)</f>
        <v>130000</v>
      </c>
      <c r="L16" s="162"/>
      <c r="M16" s="162">
        <f>SUM(M17:M18)</f>
        <v>0</v>
      </c>
      <c r="N16" s="162"/>
      <c r="O16" s="162">
        <f>SUM(O17:O18)</f>
        <v>0</v>
      </c>
      <c r="P16" s="162"/>
      <c r="Q16" s="162">
        <f>SUM(Q17:Q18)</f>
        <v>0</v>
      </c>
      <c r="R16" s="162"/>
      <c r="S16" s="162"/>
      <c r="T16" s="163"/>
      <c r="U16" s="157"/>
      <c r="V16" s="157">
        <f>SUM(V17:V18)</f>
        <v>0</v>
      </c>
      <c r="W16" s="157"/>
      <c r="X16" s="157"/>
      <c r="AG16" t="s">
        <v>220</v>
      </c>
    </row>
    <row r="17" spans="1:60" outlineLevel="1">
      <c r="A17" s="175">
        <v>7</v>
      </c>
      <c r="B17" s="176" t="s">
        <v>238</v>
      </c>
      <c r="C17" s="184" t="s">
        <v>239</v>
      </c>
      <c r="D17" s="177" t="s">
        <v>223</v>
      </c>
      <c r="E17" s="178">
        <v>1</v>
      </c>
      <c r="F17" s="179"/>
      <c r="G17" s="180">
        <f>ROUND(E17*F17,2)</f>
        <v>0</v>
      </c>
      <c r="H17" s="179">
        <v>0</v>
      </c>
      <c r="I17" s="180">
        <f>ROUND(E17*H17,2)</f>
        <v>0</v>
      </c>
      <c r="J17" s="179">
        <v>35000</v>
      </c>
      <c r="K17" s="180">
        <f>ROUND(E17*J17,2)</f>
        <v>35000</v>
      </c>
      <c r="L17" s="180">
        <v>21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224</v>
      </c>
      <c r="T17" s="181" t="s">
        <v>225</v>
      </c>
      <c r="U17" s="156">
        <v>0</v>
      </c>
      <c r="V17" s="156">
        <f>ROUND(E17*U17,2)</f>
        <v>0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227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8</v>
      </c>
      <c r="B18" s="176" t="s">
        <v>240</v>
      </c>
      <c r="C18" s="184" t="s">
        <v>241</v>
      </c>
      <c r="D18" s="177" t="s">
        <v>223</v>
      </c>
      <c r="E18" s="178">
        <v>1</v>
      </c>
      <c r="F18" s="179"/>
      <c r="G18" s="180">
        <f>ROUND(E18*F18,2)</f>
        <v>0</v>
      </c>
      <c r="H18" s="179">
        <v>0</v>
      </c>
      <c r="I18" s="180">
        <f>ROUND(E18*H18,2)</f>
        <v>0</v>
      </c>
      <c r="J18" s="179">
        <v>95000</v>
      </c>
      <c r="K18" s="180">
        <f>ROUND(E18*J18,2)</f>
        <v>95000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/>
      <c r="S18" s="180" t="s">
        <v>224</v>
      </c>
      <c r="T18" s="181" t="s">
        <v>225</v>
      </c>
      <c r="U18" s="156">
        <v>0</v>
      </c>
      <c r="V18" s="156">
        <f>ROUND(E18*U18,2)</f>
        <v>0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227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14">
      <c r="A19" s="158" t="s">
        <v>219</v>
      </c>
      <c r="B19" s="159" t="s">
        <v>134</v>
      </c>
      <c r="C19" s="183" t="s">
        <v>135</v>
      </c>
      <c r="D19" s="160"/>
      <c r="E19" s="161"/>
      <c r="F19" s="162"/>
      <c r="G19" s="162">
        <f>SUMIF(AG20:AG20,"&lt;&gt;NOR",G20:G20)</f>
        <v>0</v>
      </c>
      <c r="H19" s="162"/>
      <c r="I19" s="162">
        <f>SUM(I20:I20)</f>
        <v>0</v>
      </c>
      <c r="J19" s="162"/>
      <c r="K19" s="162">
        <f>SUM(K20:K20)</f>
        <v>50000</v>
      </c>
      <c r="L19" s="162"/>
      <c r="M19" s="162">
        <f>SUM(M20:M20)</f>
        <v>0</v>
      </c>
      <c r="N19" s="162"/>
      <c r="O19" s="162">
        <f>SUM(O20:O20)</f>
        <v>0</v>
      </c>
      <c r="P19" s="162"/>
      <c r="Q19" s="162">
        <f>SUM(Q20:Q20)</f>
        <v>0</v>
      </c>
      <c r="R19" s="162"/>
      <c r="S19" s="162"/>
      <c r="T19" s="163"/>
      <c r="U19" s="157"/>
      <c r="V19" s="157">
        <f>SUM(V20:V20)</f>
        <v>0</v>
      </c>
      <c r="W19" s="157"/>
      <c r="X19" s="157"/>
      <c r="AG19" t="s">
        <v>220</v>
      </c>
    </row>
    <row r="20" spans="1:60" outlineLevel="1">
      <c r="A20" s="168">
        <v>9</v>
      </c>
      <c r="B20" s="169" t="s">
        <v>242</v>
      </c>
      <c r="C20" s="185" t="s">
        <v>243</v>
      </c>
      <c r="D20" s="170" t="s">
        <v>223</v>
      </c>
      <c r="E20" s="171">
        <v>1</v>
      </c>
      <c r="F20" s="172"/>
      <c r="G20" s="173">
        <f>ROUND(E20*F20,2)</f>
        <v>0</v>
      </c>
      <c r="H20" s="172">
        <v>0</v>
      </c>
      <c r="I20" s="173">
        <f>ROUND(E20*H20,2)</f>
        <v>0</v>
      </c>
      <c r="J20" s="172">
        <v>50000</v>
      </c>
      <c r="K20" s="173">
        <f>ROUND(E20*J20,2)</f>
        <v>50000</v>
      </c>
      <c r="L20" s="173">
        <v>21</v>
      </c>
      <c r="M20" s="173">
        <f>G20*(1+L20/100)</f>
        <v>0</v>
      </c>
      <c r="N20" s="173">
        <v>0</v>
      </c>
      <c r="O20" s="173">
        <f>ROUND(E20*N20,2)</f>
        <v>0</v>
      </c>
      <c r="P20" s="173">
        <v>0</v>
      </c>
      <c r="Q20" s="173">
        <f>ROUND(E20*P20,2)</f>
        <v>0</v>
      </c>
      <c r="R20" s="173"/>
      <c r="S20" s="173" t="s">
        <v>224</v>
      </c>
      <c r="T20" s="174" t="s">
        <v>225</v>
      </c>
      <c r="U20" s="156">
        <v>0</v>
      </c>
      <c r="V20" s="156">
        <f>ROUND(E20*U20,2)</f>
        <v>0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227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>
      <c r="A21" s="3"/>
      <c r="B21" s="4"/>
      <c r="C21" s="1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v>15</v>
      </c>
      <c r="AF21">
        <v>21</v>
      </c>
      <c r="AG21" t="s">
        <v>206</v>
      </c>
    </row>
    <row r="22" spans="1:60">
      <c r="A22" s="150"/>
      <c r="B22" s="151" t="s">
        <v>29</v>
      </c>
      <c r="C22" s="187"/>
      <c r="D22" s="152"/>
      <c r="E22" s="153"/>
      <c r="F22" s="153"/>
      <c r="G22" s="182">
        <f>G8+G13+G16+G19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f>SUMIF(L7:L20,AE21,G7:G20)</f>
        <v>0</v>
      </c>
      <c r="AF22">
        <f>SUMIF(L7:L20,AF21,G7:G20)</f>
        <v>0</v>
      </c>
      <c r="AG22" t="s">
        <v>244</v>
      </c>
    </row>
    <row r="23" spans="1:60">
      <c r="C23" s="188"/>
      <c r="D23" s="10"/>
      <c r="AG23" t="s">
        <v>245</v>
      </c>
    </row>
    <row r="24" spans="1:60">
      <c r="D24" s="10"/>
    </row>
    <row r="25" spans="1:60">
      <c r="D25" s="10"/>
    </row>
    <row r="26" spans="1:60">
      <c r="D26" s="10"/>
    </row>
    <row r="27" spans="1:60">
      <c r="D27" s="10"/>
    </row>
    <row r="28" spans="1:60">
      <c r="D28" s="10"/>
    </row>
    <row r="29" spans="1:60">
      <c r="D29" s="10"/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6CuRkRwkxU2w8wR306JeacTfX11TX8HIukXyd3otP25K4XONicJyTi8e9CV+fT2/2ykRPi/2rgDgPu7/+Ay9FQ==" saltValue="sawEwtB2Lyfm0T2Urg5c/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8755-B042-41C1-9062-97B0D2518171}">
  <sheetPr>
    <outlinePr summaryBelow="0"/>
  </sheetPr>
  <dimension ref="A1:BH5000"/>
  <sheetViews>
    <sheetView workbookViewId="0">
      <pane ySplit="7" topLeftCell="A50" activePane="bottomLeft" state="frozen"/>
      <selection pane="bottomLeft" activeCell="F56" sqref="F56:F59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47</v>
      </c>
      <c r="C3" s="261" t="s">
        <v>44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51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SUMIF(AG9:AG11,"&lt;&gt;NOR",G9:G11)</f>
        <v>0</v>
      </c>
      <c r="H8" s="162"/>
      <c r="I8" s="162">
        <f>SUM(I9:I11)</f>
        <v>0</v>
      </c>
      <c r="J8" s="162"/>
      <c r="K8" s="162">
        <f>SUM(K9:K11)</f>
        <v>10002.59</v>
      </c>
      <c r="L8" s="162"/>
      <c r="M8" s="162">
        <f>SUM(M9:M11)</f>
        <v>0</v>
      </c>
      <c r="N8" s="162"/>
      <c r="O8" s="162">
        <f>SUM(O9:O11)</f>
        <v>0</v>
      </c>
      <c r="P8" s="162"/>
      <c r="Q8" s="162">
        <f>SUM(Q9:Q11)</f>
        <v>80.92</v>
      </c>
      <c r="R8" s="162"/>
      <c r="S8" s="162"/>
      <c r="T8" s="163"/>
      <c r="U8" s="157"/>
      <c r="V8" s="157">
        <f>SUM(V9:V11)</f>
        <v>23.12</v>
      </c>
      <c r="W8" s="157"/>
      <c r="X8" s="157"/>
      <c r="AG8" t="s">
        <v>220</v>
      </c>
    </row>
    <row r="9" spans="1:60" ht="24" outlineLevel="1">
      <c r="A9" s="168">
        <v>1</v>
      </c>
      <c r="B9" s="169" t="s">
        <v>246</v>
      </c>
      <c r="C9" s="185" t="s">
        <v>247</v>
      </c>
      <c r="D9" s="170" t="s">
        <v>248</v>
      </c>
      <c r="E9" s="171">
        <v>121.68600000000001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54.8</v>
      </c>
      <c r="K9" s="173">
        <f>ROUND(E9*J9,2)</f>
        <v>6668.39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0.22500000000000001</v>
      </c>
      <c r="Q9" s="173">
        <f>ROUND(E9*P9,2)</f>
        <v>27.38</v>
      </c>
      <c r="R9" s="173" t="s">
        <v>249</v>
      </c>
      <c r="S9" s="173" t="s">
        <v>250</v>
      </c>
      <c r="T9" s="174" t="s">
        <v>250</v>
      </c>
      <c r="U9" s="156">
        <v>0.14199999999999999</v>
      </c>
      <c r="V9" s="156">
        <f>ROUND(E9*U9,2)</f>
        <v>17.28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67" t="s">
        <v>252</v>
      </c>
      <c r="D10" s="268"/>
      <c r="E10" s="268"/>
      <c r="F10" s="268"/>
      <c r="G10" s="268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253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2</v>
      </c>
      <c r="B11" s="176" t="s">
        <v>254</v>
      </c>
      <c r="C11" s="184" t="s">
        <v>255</v>
      </c>
      <c r="D11" s="177" t="s">
        <v>248</v>
      </c>
      <c r="E11" s="178">
        <v>121.68600000000001</v>
      </c>
      <c r="F11" s="179"/>
      <c r="G11" s="180">
        <f>ROUND(E11*F11,2)</f>
        <v>0</v>
      </c>
      <c r="H11" s="179">
        <v>0</v>
      </c>
      <c r="I11" s="180">
        <f>ROUND(E11*H11,2)</f>
        <v>0</v>
      </c>
      <c r="J11" s="179">
        <v>27.4</v>
      </c>
      <c r="K11" s="180">
        <f>ROUND(E11*J11,2)</f>
        <v>3334.2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0.44</v>
      </c>
      <c r="Q11" s="180">
        <f>ROUND(E11*P11,2)</f>
        <v>53.54</v>
      </c>
      <c r="R11" s="180" t="s">
        <v>249</v>
      </c>
      <c r="S11" s="180" t="s">
        <v>250</v>
      </c>
      <c r="T11" s="181" t="s">
        <v>250</v>
      </c>
      <c r="U11" s="156">
        <v>4.8000000000000001E-2</v>
      </c>
      <c r="V11" s="156">
        <f>ROUND(E11*U11,2)</f>
        <v>5.84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14">
      <c r="A12" s="158" t="s">
        <v>219</v>
      </c>
      <c r="B12" s="159" t="s">
        <v>89</v>
      </c>
      <c r="C12" s="183" t="s">
        <v>91</v>
      </c>
      <c r="D12" s="160"/>
      <c r="E12" s="161"/>
      <c r="F12" s="162"/>
      <c r="G12" s="162">
        <f>SUMIF(AG13:AG13,"&lt;&gt;NOR",G13:G13)</f>
        <v>0</v>
      </c>
      <c r="H12" s="162"/>
      <c r="I12" s="162">
        <f>SUM(I13:I13)</f>
        <v>0</v>
      </c>
      <c r="J12" s="162"/>
      <c r="K12" s="162">
        <f>SUM(K13:K13)</f>
        <v>64214.64</v>
      </c>
      <c r="L12" s="162"/>
      <c r="M12" s="162">
        <f>SUM(M13:M13)</f>
        <v>0</v>
      </c>
      <c r="N12" s="162"/>
      <c r="O12" s="162">
        <f>SUM(O13:O13)</f>
        <v>0</v>
      </c>
      <c r="P12" s="162"/>
      <c r="Q12" s="162">
        <f>SUM(Q13:Q13)</f>
        <v>7.38</v>
      </c>
      <c r="R12" s="162"/>
      <c r="S12" s="162"/>
      <c r="T12" s="163"/>
      <c r="U12" s="157"/>
      <c r="V12" s="157">
        <f>SUM(V13:V13)</f>
        <v>117.88</v>
      </c>
      <c r="W12" s="157"/>
      <c r="X12" s="157"/>
      <c r="AG12" t="s">
        <v>220</v>
      </c>
    </row>
    <row r="13" spans="1:60" outlineLevel="1">
      <c r="A13" s="175">
        <v>3</v>
      </c>
      <c r="B13" s="176" t="s">
        <v>256</v>
      </c>
      <c r="C13" s="184" t="s">
        <v>257</v>
      </c>
      <c r="D13" s="177" t="s">
        <v>248</v>
      </c>
      <c r="E13" s="178">
        <v>117.18</v>
      </c>
      <c r="F13" s="179"/>
      <c r="G13" s="180">
        <f>ROUND(E13*F13,2)</f>
        <v>0</v>
      </c>
      <c r="H13" s="179">
        <v>0</v>
      </c>
      <c r="I13" s="180">
        <f>ROUND(E13*H13,2)</f>
        <v>0</v>
      </c>
      <c r="J13" s="179">
        <v>548</v>
      </c>
      <c r="K13" s="180">
        <f>ROUND(E13*J13,2)</f>
        <v>64214.64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6.3E-2</v>
      </c>
      <c r="Q13" s="180">
        <f>ROUND(E13*P13,2)</f>
        <v>7.38</v>
      </c>
      <c r="R13" s="180" t="s">
        <v>258</v>
      </c>
      <c r="S13" s="180" t="s">
        <v>250</v>
      </c>
      <c r="T13" s="181" t="s">
        <v>250</v>
      </c>
      <c r="U13" s="156">
        <v>1.006</v>
      </c>
      <c r="V13" s="156">
        <f>ROUND(E13*U13,2)</f>
        <v>117.88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251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14">
      <c r="A14" s="158" t="s">
        <v>219</v>
      </c>
      <c r="B14" s="159" t="s">
        <v>117</v>
      </c>
      <c r="C14" s="183" t="s">
        <v>118</v>
      </c>
      <c r="D14" s="160"/>
      <c r="E14" s="161"/>
      <c r="F14" s="162"/>
      <c r="G14" s="162">
        <f>SUMIF(AG15:AG15,"&lt;&gt;NOR",G15:G15)</f>
        <v>0</v>
      </c>
      <c r="H14" s="162"/>
      <c r="I14" s="162">
        <f>SUM(I15:I15)</f>
        <v>21613.71</v>
      </c>
      <c r="J14" s="162"/>
      <c r="K14" s="162">
        <f>SUM(K15:K15)</f>
        <v>40711.410000000003</v>
      </c>
      <c r="L14" s="162"/>
      <c r="M14" s="162">
        <f>SUM(M15:M15)</f>
        <v>0</v>
      </c>
      <c r="N14" s="162"/>
      <c r="O14" s="162">
        <f>SUM(O15:O15)</f>
        <v>0.73</v>
      </c>
      <c r="P14" s="162"/>
      <c r="Q14" s="162">
        <f>SUM(Q15:Q15)</f>
        <v>0</v>
      </c>
      <c r="R14" s="162"/>
      <c r="S14" s="162"/>
      <c r="T14" s="163"/>
      <c r="U14" s="157"/>
      <c r="V14" s="157">
        <f>SUM(V15:V15)</f>
        <v>98.43</v>
      </c>
      <c r="W14" s="157"/>
      <c r="X14" s="157"/>
      <c r="AG14" t="s">
        <v>220</v>
      </c>
    </row>
    <row r="15" spans="1:60" outlineLevel="1">
      <c r="A15" s="175">
        <v>4</v>
      </c>
      <c r="B15" s="176" t="s">
        <v>259</v>
      </c>
      <c r="C15" s="184" t="s">
        <v>260</v>
      </c>
      <c r="D15" s="177" t="s">
        <v>248</v>
      </c>
      <c r="E15" s="178">
        <v>459.964</v>
      </c>
      <c r="F15" s="179"/>
      <c r="G15" s="180">
        <f>ROUND(E15*F15,2)</f>
        <v>0</v>
      </c>
      <c r="H15" s="179">
        <v>46.99</v>
      </c>
      <c r="I15" s="180">
        <f>ROUND(E15*H15,2)</f>
        <v>21613.71</v>
      </c>
      <c r="J15" s="179">
        <v>88.51</v>
      </c>
      <c r="K15" s="180">
        <f>ROUND(E15*J15,2)</f>
        <v>40711.410000000003</v>
      </c>
      <c r="L15" s="180">
        <v>21</v>
      </c>
      <c r="M15" s="180">
        <f>G15*(1+L15/100)</f>
        <v>0</v>
      </c>
      <c r="N15" s="180">
        <v>1.58E-3</v>
      </c>
      <c r="O15" s="180">
        <f>ROUND(E15*N15,2)</f>
        <v>0.73</v>
      </c>
      <c r="P15" s="180">
        <v>0</v>
      </c>
      <c r="Q15" s="180">
        <f>ROUND(E15*P15,2)</f>
        <v>0</v>
      </c>
      <c r="R15" s="180" t="s">
        <v>261</v>
      </c>
      <c r="S15" s="180" t="s">
        <v>250</v>
      </c>
      <c r="T15" s="181" t="s">
        <v>250</v>
      </c>
      <c r="U15" s="156">
        <v>0.214</v>
      </c>
      <c r="V15" s="156">
        <f>ROUND(E15*U15,2)</f>
        <v>98.43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14">
      <c r="A16" s="158" t="s">
        <v>219</v>
      </c>
      <c r="B16" s="159" t="s">
        <v>119</v>
      </c>
      <c r="C16" s="183" t="s">
        <v>120</v>
      </c>
      <c r="D16" s="160"/>
      <c r="E16" s="161"/>
      <c r="F16" s="162"/>
      <c r="G16" s="162">
        <f>SUMIF(AG17:AG37,"&lt;&gt;NOR",G17:G37)</f>
        <v>0</v>
      </c>
      <c r="H16" s="162"/>
      <c r="I16" s="162">
        <f>SUM(I17:I37)</f>
        <v>3321.11</v>
      </c>
      <c r="J16" s="162"/>
      <c r="K16" s="162">
        <f>SUM(K17:K37)</f>
        <v>761483.89999999991</v>
      </c>
      <c r="L16" s="162"/>
      <c r="M16" s="162">
        <f>SUM(M17:M37)</f>
        <v>0</v>
      </c>
      <c r="N16" s="162"/>
      <c r="O16" s="162">
        <f>SUM(O17:O37)</f>
        <v>0.15000000000000002</v>
      </c>
      <c r="P16" s="162"/>
      <c r="Q16" s="162">
        <f>SUM(Q17:Q37)</f>
        <v>419.04000000000008</v>
      </c>
      <c r="R16" s="162"/>
      <c r="S16" s="162"/>
      <c r="T16" s="163"/>
      <c r="U16" s="157"/>
      <c r="V16" s="157">
        <f>SUM(V17:V37)</f>
        <v>1073.7</v>
      </c>
      <c r="W16" s="157"/>
      <c r="X16" s="157"/>
      <c r="AG16" t="s">
        <v>220</v>
      </c>
    </row>
    <row r="17" spans="1:60" outlineLevel="1">
      <c r="A17" s="168">
        <v>5</v>
      </c>
      <c r="B17" s="169" t="s">
        <v>262</v>
      </c>
      <c r="C17" s="185" t="s">
        <v>263</v>
      </c>
      <c r="D17" s="170" t="s">
        <v>264</v>
      </c>
      <c r="E17" s="171">
        <v>99.256249999999994</v>
      </c>
      <c r="F17" s="172"/>
      <c r="G17" s="173">
        <f>ROUND(E17*F17,2)</f>
        <v>0</v>
      </c>
      <c r="H17" s="172">
        <v>0</v>
      </c>
      <c r="I17" s="173">
        <f>ROUND(E17*H17,2)</f>
        <v>0</v>
      </c>
      <c r="J17" s="172">
        <v>3345</v>
      </c>
      <c r="K17" s="173">
        <f>ROUND(E17*J17,2)</f>
        <v>332012.15999999997</v>
      </c>
      <c r="L17" s="173">
        <v>21</v>
      </c>
      <c r="M17" s="173">
        <f>G17*(1+L17/100)</f>
        <v>0</v>
      </c>
      <c r="N17" s="173">
        <v>0</v>
      </c>
      <c r="O17" s="173">
        <f>ROUND(E17*N17,2)</f>
        <v>0</v>
      </c>
      <c r="P17" s="173">
        <v>2</v>
      </c>
      <c r="Q17" s="173">
        <f>ROUND(E17*P17,2)</f>
        <v>198.51</v>
      </c>
      <c r="R17" s="173" t="s">
        <v>265</v>
      </c>
      <c r="S17" s="173" t="s">
        <v>250</v>
      </c>
      <c r="T17" s="174" t="s">
        <v>250</v>
      </c>
      <c r="U17" s="156">
        <v>6.4359999999999999</v>
      </c>
      <c r="V17" s="156">
        <f>ROUND(E17*U17,2)</f>
        <v>638.80999999999995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67" t="s">
        <v>266</v>
      </c>
      <c r="D18" s="268"/>
      <c r="E18" s="268"/>
      <c r="F18" s="268"/>
      <c r="G18" s="268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253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68">
        <v>6</v>
      </c>
      <c r="B19" s="169" t="s">
        <v>267</v>
      </c>
      <c r="C19" s="185" t="s">
        <v>268</v>
      </c>
      <c r="D19" s="170" t="s">
        <v>248</v>
      </c>
      <c r="E19" s="171">
        <v>67.209999999999994</v>
      </c>
      <c r="F19" s="172"/>
      <c r="G19" s="173">
        <f>ROUND(E19*F19,2)</f>
        <v>0</v>
      </c>
      <c r="H19" s="172">
        <v>15.3</v>
      </c>
      <c r="I19" s="173">
        <f>ROUND(E19*H19,2)</f>
        <v>1028.31</v>
      </c>
      <c r="J19" s="172">
        <v>147.19999999999999</v>
      </c>
      <c r="K19" s="173">
        <f>ROUND(E19*J19,2)</f>
        <v>9893.31</v>
      </c>
      <c r="L19" s="173">
        <v>21</v>
      </c>
      <c r="M19" s="173">
        <f>G19*(1+L19/100)</f>
        <v>0</v>
      </c>
      <c r="N19" s="173">
        <v>6.7000000000000002E-4</v>
      </c>
      <c r="O19" s="173">
        <f>ROUND(E19*N19,2)</f>
        <v>0.05</v>
      </c>
      <c r="P19" s="173">
        <v>0.31900000000000001</v>
      </c>
      <c r="Q19" s="173">
        <f>ROUND(E19*P19,2)</f>
        <v>21.44</v>
      </c>
      <c r="R19" s="173" t="s">
        <v>265</v>
      </c>
      <c r="S19" s="173" t="s">
        <v>250</v>
      </c>
      <c r="T19" s="174" t="s">
        <v>250</v>
      </c>
      <c r="U19" s="156">
        <v>0.317</v>
      </c>
      <c r="V19" s="156">
        <f>ROUND(E19*U19,2)</f>
        <v>21.31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267" t="s">
        <v>269</v>
      </c>
      <c r="D20" s="268"/>
      <c r="E20" s="268"/>
      <c r="F20" s="268"/>
      <c r="G20" s="268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253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89" t="str">
        <f>C20</f>
        <v>nebo vybourání otvorů průřezové plochy přes 4 m2 v příčkách, včetně pomocného lešení o výšce podlahy do 1900 mm a pro zatížení do 1,5 kPa  (150 kg/m2),</v>
      </c>
      <c r="BB20" s="147"/>
      <c r="BC20" s="147"/>
      <c r="BD20" s="147"/>
      <c r="BE20" s="147"/>
      <c r="BF20" s="147"/>
      <c r="BG20" s="147"/>
      <c r="BH20" s="147"/>
    </row>
    <row r="21" spans="1:60" outlineLevel="1">
      <c r="A21" s="168">
        <v>7</v>
      </c>
      <c r="B21" s="169" t="s">
        <v>270</v>
      </c>
      <c r="C21" s="185" t="s">
        <v>271</v>
      </c>
      <c r="D21" s="170" t="s">
        <v>264</v>
      </c>
      <c r="E21" s="171">
        <v>51.505000000000003</v>
      </c>
      <c r="F21" s="172"/>
      <c r="G21" s="173">
        <f>ROUND(E21*F21,2)</f>
        <v>0</v>
      </c>
      <c r="H21" s="172">
        <v>29.37</v>
      </c>
      <c r="I21" s="173">
        <f>ROUND(E21*H21,2)</f>
        <v>1512.7</v>
      </c>
      <c r="J21" s="172">
        <v>871.63</v>
      </c>
      <c r="K21" s="173">
        <f>ROUND(E21*J21,2)</f>
        <v>44893.3</v>
      </c>
      <c r="L21" s="173">
        <v>21</v>
      </c>
      <c r="M21" s="173">
        <f>G21*(1+L21/100)</f>
        <v>0</v>
      </c>
      <c r="N21" s="173">
        <v>1.2800000000000001E-3</v>
      </c>
      <c r="O21" s="173">
        <f>ROUND(E21*N21,2)</f>
        <v>7.0000000000000007E-2</v>
      </c>
      <c r="P21" s="173">
        <v>1.95</v>
      </c>
      <c r="Q21" s="173">
        <f>ROUND(E21*P21,2)</f>
        <v>100.43</v>
      </c>
      <c r="R21" s="173" t="s">
        <v>265</v>
      </c>
      <c r="S21" s="173" t="s">
        <v>250</v>
      </c>
      <c r="T21" s="174" t="s">
        <v>250</v>
      </c>
      <c r="U21" s="156">
        <v>1.7010000000000001</v>
      </c>
      <c r="V21" s="156">
        <f>ROUND(E21*U21,2)</f>
        <v>87.61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4" outlineLevel="1">
      <c r="A22" s="154"/>
      <c r="B22" s="155"/>
      <c r="C22" s="267" t="s">
        <v>272</v>
      </c>
      <c r="D22" s="268"/>
      <c r="E22" s="268"/>
      <c r="F22" s="268"/>
      <c r="G22" s="268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253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89" t="str">
        <f>C22</f>
        <v>nebo vybourání otvorů průřezové plochy přes 4 m2 ve zdivu nadzákladovém, včetně pomocného lešení o výšce podlahy do 1900 mm a pro zatížení do 1,5 kPa  (150 kg/m2)</v>
      </c>
      <c r="BB22" s="147"/>
      <c r="BC22" s="147"/>
      <c r="BD22" s="147"/>
      <c r="BE22" s="147"/>
      <c r="BF22" s="147"/>
      <c r="BG22" s="147"/>
      <c r="BH22" s="147"/>
    </row>
    <row r="23" spans="1:60" ht="24" outlineLevel="1">
      <c r="A23" s="168">
        <v>8</v>
      </c>
      <c r="B23" s="169" t="s">
        <v>273</v>
      </c>
      <c r="C23" s="185" t="s">
        <v>274</v>
      </c>
      <c r="D23" s="170" t="s">
        <v>264</v>
      </c>
      <c r="E23" s="171">
        <v>1.0125</v>
      </c>
      <c r="F23" s="172"/>
      <c r="G23" s="173">
        <f>ROUND(E23*F23,2)</f>
        <v>0</v>
      </c>
      <c r="H23" s="172">
        <v>0</v>
      </c>
      <c r="I23" s="173">
        <f>ROUND(E23*H23,2)</f>
        <v>0</v>
      </c>
      <c r="J23" s="172">
        <v>1153</v>
      </c>
      <c r="K23" s="173">
        <f>ROUND(E23*J23,2)</f>
        <v>1167.4100000000001</v>
      </c>
      <c r="L23" s="173">
        <v>21</v>
      </c>
      <c r="M23" s="173">
        <f>G23*(1+L23/100)</f>
        <v>0</v>
      </c>
      <c r="N23" s="173">
        <v>0</v>
      </c>
      <c r="O23" s="173">
        <f>ROUND(E23*N23,2)</f>
        <v>0</v>
      </c>
      <c r="P23" s="173">
        <v>1.671</v>
      </c>
      <c r="Q23" s="173">
        <f>ROUND(E23*P23,2)</f>
        <v>1.69</v>
      </c>
      <c r="R23" s="173" t="s">
        <v>265</v>
      </c>
      <c r="S23" s="173" t="s">
        <v>250</v>
      </c>
      <c r="T23" s="174" t="s">
        <v>250</v>
      </c>
      <c r="U23" s="156">
        <v>2.79</v>
      </c>
      <c r="V23" s="156">
        <f>ROUND(E23*U23,2)</f>
        <v>2.82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251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4" outlineLevel="1">
      <c r="A24" s="154"/>
      <c r="B24" s="155"/>
      <c r="C24" s="267" t="s">
        <v>272</v>
      </c>
      <c r="D24" s="268"/>
      <c r="E24" s="268"/>
      <c r="F24" s="268"/>
      <c r="G24" s="268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253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89" t="str">
        <f>C24</f>
        <v>nebo vybourání otvorů průřezové plochy přes 4 m2 ve zdivu nadzákladovém, včetně pomocného lešení o výšce podlahy do 1900 mm a pro zatížení do 1,5 kPa  (150 kg/m2)</v>
      </c>
      <c r="BB24" s="147"/>
      <c r="BC24" s="147"/>
      <c r="BD24" s="147"/>
      <c r="BE24" s="147"/>
      <c r="BF24" s="147"/>
      <c r="BG24" s="147"/>
      <c r="BH24" s="147"/>
    </row>
    <row r="25" spans="1:60" ht="24" outlineLevel="1">
      <c r="A25" s="175">
        <v>9</v>
      </c>
      <c r="B25" s="176" t="s">
        <v>275</v>
      </c>
      <c r="C25" s="184" t="s">
        <v>276</v>
      </c>
      <c r="D25" s="177" t="s">
        <v>264</v>
      </c>
      <c r="E25" s="178">
        <v>38.72</v>
      </c>
      <c r="F25" s="179"/>
      <c r="G25" s="180">
        <f>ROUND(E25*F25,2)</f>
        <v>0</v>
      </c>
      <c r="H25" s="179">
        <v>0</v>
      </c>
      <c r="I25" s="180">
        <f>ROUND(E25*H25,2)</f>
        <v>0</v>
      </c>
      <c r="J25" s="179">
        <v>2200</v>
      </c>
      <c r="K25" s="180">
        <f>ROUND(E25*J25,2)</f>
        <v>85184</v>
      </c>
      <c r="L25" s="180">
        <v>21</v>
      </c>
      <c r="M25" s="180">
        <f>G25*(1+L25/100)</f>
        <v>0</v>
      </c>
      <c r="N25" s="180">
        <v>0</v>
      </c>
      <c r="O25" s="180">
        <f>ROUND(E25*N25,2)</f>
        <v>0</v>
      </c>
      <c r="P25" s="180">
        <v>2.2000000000000002</v>
      </c>
      <c r="Q25" s="180">
        <f>ROUND(E25*P25,2)</f>
        <v>85.18</v>
      </c>
      <c r="R25" s="180" t="s">
        <v>265</v>
      </c>
      <c r="S25" s="180" t="s">
        <v>250</v>
      </c>
      <c r="T25" s="181" t="s">
        <v>250</v>
      </c>
      <c r="U25" s="156">
        <v>5.0750000000000002</v>
      </c>
      <c r="V25" s="156">
        <f>ROUND(E25*U25,2)</f>
        <v>196.5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251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8">
        <v>10</v>
      </c>
      <c r="B26" s="169" t="s">
        <v>277</v>
      </c>
      <c r="C26" s="185" t="s">
        <v>278</v>
      </c>
      <c r="D26" s="170" t="s">
        <v>279</v>
      </c>
      <c r="E26" s="171">
        <v>5</v>
      </c>
      <c r="F26" s="172"/>
      <c r="G26" s="173">
        <f>ROUND(E26*F26,2)</f>
        <v>0</v>
      </c>
      <c r="H26" s="172">
        <v>0</v>
      </c>
      <c r="I26" s="173">
        <f>ROUND(E26*H26,2)</f>
        <v>0</v>
      </c>
      <c r="J26" s="172">
        <v>10.1</v>
      </c>
      <c r="K26" s="173">
        <f>ROUND(E26*J26,2)</f>
        <v>50.5</v>
      </c>
      <c r="L26" s="173">
        <v>21</v>
      </c>
      <c r="M26" s="173">
        <f>G26*(1+L26/100)</f>
        <v>0</v>
      </c>
      <c r="N26" s="173">
        <v>0</v>
      </c>
      <c r="O26" s="173">
        <f>ROUND(E26*N26,2)</f>
        <v>0</v>
      </c>
      <c r="P26" s="173">
        <v>0</v>
      </c>
      <c r="Q26" s="173">
        <f>ROUND(E26*P26,2)</f>
        <v>0</v>
      </c>
      <c r="R26" s="173" t="s">
        <v>265</v>
      </c>
      <c r="S26" s="173" t="s">
        <v>250</v>
      </c>
      <c r="T26" s="174" t="s">
        <v>250</v>
      </c>
      <c r="U26" s="156">
        <v>0.03</v>
      </c>
      <c r="V26" s="156">
        <f>ROUND(E26*U26,2)</f>
        <v>0.15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251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67" t="s">
        <v>280</v>
      </c>
      <c r="D27" s="268"/>
      <c r="E27" s="268"/>
      <c r="F27" s="268"/>
      <c r="G27" s="268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253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68">
        <v>11</v>
      </c>
      <c r="B28" s="169" t="s">
        <v>281</v>
      </c>
      <c r="C28" s="185" t="s">
        <v>282</v>
      </c>
      <c r="D28" s="170" t="s">
        <v>279</v>
      </c>
      <c r="E28" s="171">
        <v>10</v>
      </c>
      <c r="F28" s="172"/>
      <c r="G28" s="173">
        <f>ROUND(E28*F28,2)</f>
        <v>0</v>
      </c>
      <c r="H28" s="172">
        <v>0</v>
      </c>
      <c r="I28" s="173">
        <f>ROUND(E28*H28,2)</f>
        <v>0</v>
      </c>
      <c r="J28" s="172">
        <v>20.2</v>
      </c>
      <c r="K28" s="173">
        <f>ROUND(E28*J28,2)</f>
        <v>202</v>
      </c>
      <c r="L28" s="173">
        <v>21</v>
      </c>
      <c r="M28" s="173">
        <f>G28*(1+L28/100)</f>
        <v>0</v>
      </c>
      <c r="N28" s="173">
        <v>0</v>
      </c>
      <c r="O28" s="173">
        <f>ROUND(E28*N28,2)</f>
        <v>0</v>
      </c>
      <c r="P28" s="173">
        <v>0</v>
      </c>
      <c r="Q28" s="173">
        <f>ROUND(E28*P28,2)</f>
        <v>0</v>
      </c>
      <c r="R28" s="173" t="s">
        <v>265</v>
      </c>
      <c r="S28" s="173" t="s">
        <v>250</v>
      </c>
      <c r="T28" s="174" t="s">
        <v>250</v>
      </c>
      <c r="U28" s="156">
        <v>0.06</v>
      </c>
      <c r="V28" s="156">
        <f>ROUND(E28*U28,2)</f>
        <v>0.6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251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54"/>
      <c r="B29" s="155"/>
      <c r="C29" s="267" t="s">
        <v>280</v>
      </c>
      <c r="D29" s="268"/>
      <c r="E29" s="268"/>
      <c r="F29" s="268"/>
      <c r="G29" s="268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253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68">
        <v>12</v>
      </c>
      <c r="B30" s="169" t="s">
        <v>283</v>
      </c>
      <c r="C30" s="185" t="s">
        <v>284</v>
      </c>
      <c r="D30" s="170" t="s">
        <v>279</v>
      </c>
      <c r="E30" s="171">
        <v>21</v>
      </c>
      <c r="F30" s="172"/>
      <c r="G30" s="173">
        <f>ROUND(E30*F30,2)</f>
        <v>0</v>
      </c>
      <c r="H30" s="172">
        <v>0</v>
      </c>
      <c r="I30" s="173">
        <f>ROUND(E30*H30,2)</f>
        <v>0</v>
      </c>
      <c r="J30" s="172">
        <v>16.8</v>
      </c>
      <c r="K30" s="173">
        <f>ROUND(E30*J30,2)</f>
        <v>352.8</v>
      </c>
      <c r="L30" s="173">
        <v>21</v>
      </c>
      <c r="M30" s="173">
        <f>G30*(1+L30/100)</f>
        <v>0</v>
      </c>
      <c r="N30" s="173">
        <v>0</v>
      </c>
      <c r="O30" s="173">
        <f>ROUND(E30*N30,2)</f>
        <v>0</v>
      </c>
      <c r="P30" s="173">
        <v>0</v>
      </c>
      <c r="Q30" s="173">
        <f>ROUND(E30*P30,2)</f>
        <v>0</v>
      </c>
      <c r="R30" s="173" t="s">
        <v>265</v>
      </c>
      <c r="S30" s="173" t="s">
        <v>250</v>
      </c>
      <c r="T30" s="174" t="s">
        <v>250</v>
      </c>
      <c r="U30" s="156">
        <v>0.05</v>
      </c>
      <c r="V30" s="156">
        <f>ROUND(E30*U30,2)</f>
        <v>1.05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251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67" t="s">
        <v>280</v>
      </c>
      <c r="D31" s="268"/>
      <c r="E31" s="268"/>
      <c r="F31" s="268"/>
      <c r="G31" s="268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253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4" outlineLevel="1">
      <c r="A32" s="175">
        <v>13</v>
      </c>
      <c r="B32" s="176" t="s">
        <v>285</v>
      </c>
      <c r="C32" s="184" t="s">
        <v>286</v>
      </c>
      <c r="D32" s="177" t="s">
        <v>248</v>
      </c>
      <c r="E32" s="178">
        <v>21</v>
      </c>
      <c r="F32" s="179"/>
      <c r="G32" s="180">
        <f>ROUND(E32*F32,2)</f>
        <v>0</v>
      </c>
      <c r="H32" s="179">
        <v>26.9</v>
      </c>
      <c r="I32" s="180">
        <f>ROUND(E32*H32,2)</f>
        <v>564.9</v>
      </c>
      <c r="J32" s="179">
        <v>352.6</v>
      </c>
      <c r="K32" s="180">
        <f>ROUND(E32*J32,2)</f>
        <v>7404.6</v>
      </c>
      <c r="L32" s="180">
        <v>21</v>
      </c>
      <c r="M32" s="180">
        <f>G32*(1+L32/100)</f>
        <v>0</v>
      </c>
      <c r="N32" s="180">
        <v>1.17E-3</v>
      </c>
      <c r="O32" s="180">
        <f>ROUND(E32*N32,2)</f>
        <v>0.02</v>
      </c>
      <c r="P32" s="180">
        <v>7.5999999999999998E-2</v>
      </c>
      <c r="Q32" s="180">
        <f>ROUND(E32*P32,2)</f>
        <v>1.6</v>
      </c>
      <c r="R32" s="180" t="s">
        <v>265</v>
      </c>
      <c r="S32" s="180" t="s">
        <v>250</v>
      </c>
      <c r="T32" s="181" t="s">
        <v>250</v>
      </c>
      <c r="U32" s="156">
        <v>0.93899999999999995</v>
      </c>
      <c r="V32" s="156">
        <f>ROUND(E32*U32,2)</f>
        <v>19.72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251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75">
        <v>14</v>
      </c>
      <c r="B33" s="176" t="s">
        <v>287</v>
      </c>
      <c r="C33" s="184" t="s">
        <v>288</v>
      </c>
      <c r="D33" s="177" t="s">
        <v>248</v>
      </c>
      <c r="E33" s="178">
        <v>8</v>
      </c>
      <c r="F33" s="179"/>
      <c r="G33" s="180">
        <f>ROUND(E33*F33,2)</f>
        <v>0</v>
      </c>
      <c r="H33" s="179">
        <v>26.9</v>
      </c>
      <c r="I33" s="180">
        <f>ROUND(E33*H33,2)</f>
        <v>215.2</v>
      </c>
      <c r="J33" s="179">
        <v>183.1</v>
      </c>
      <c r="K33" s="180">
        <f>ROUND(E33*J33,2)</f>
        <v>1464.8</v>
      </c>
      <c r="L33" s="180">
        <v>21</v>
      </c>
      <c r="M33" s="180">
        <f>G33*(1+L33/100)</f>
        <v>0</v>
      </c>
      <c r="N33" s="180">
        <v>1.17E-3</v>
      </c>
      <c r="O33" s="180">
        <f>ROUND(E33*N33,2)</f>
        <v>0.01</v>
      </c>
      <c r="P33" s="180">
        <v>0.03</v>
      </c>
      <c r="Q33" s="180">
        <f>ROUND(E33*P33,2)</f>
        <v>0.24</v>
      </c>
      <c r="R33" s="180" t="s">
        <v>265</v>
      </c>
      <c r="S33" s="180" t="s">
        <v>250</v>
      </c>
      <c r="T33" s="181" t="s">
        <v>250</v>
      </c>
      <c r="U33" s="156">
        <v>0.48099999999999998</v>
      </c>
      <c r="V33" s="156">
        <f>ROUND(E33*U33,2)</f>
        <v>3.85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251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68">
        <v>15</v>
      </c>
      <c r="B34" s="169" t="s">
        <v>289</v>
      </c>
      <c r="C34" s="185" t="s">
        <v>290</v>
      </c>
      <c r="D34" s="170" t="s">
        <v>248</v>
      </c>
      <c r="E34" s="171">
        <v>236.43700000000001</v>
      </c>
      <c r="F34" s="172"/>
      <c r="G34" s="173">
        <f>ROUND(E34*F34,2)</f>
        <v>0</v>
      </c>
      <c r="H34" s="172">
        <v>0</v>
      </c>
      <c r="I34" s="173">
        <f>ROUND(E34*H34,2)</f>
        <v>0</v>
      </c>
      <c r="J34" s="172">
        <v>685</v>
      </c>
      <c r="K34" s="173">
        <f>ROUND(E34*J34,2)</f>
        <v>161959.35</v>
      </c>
      <c r="L34" s="173">
        <v>21</v>
      </c>
      <c r="M34" s="173">
        <f>G34*(1+L34/100)</f>
        <v>0</v>
      </c>
      <c r="N34" s="173">
        <v>0</v>
      </c>
      <c r="O34" s="173">
        <f>ROUND(E34*N34,2)</f>
        <v>0</v>
      </c>
      <c r="P34" s="173">
        <v>2.1080000000000002E-2</v>
      </c>
      <c r="Q34" s="173">
        <f>ROUND(E34*P34,2)</f>
        <v>4.9800000000000004</v>
      </c>
      <c r="R34" s="173"/>
      <c r="S34" s="173" t="s">
        <v>224</v>
      </c>
      <c r="T34" s="174" t="s">
        <v>225</v>
      </c>
      <c r="U34" s="156">
        <v>0.22559999999999999</v>
      </c>
      <c r="V34" s="156">
        <f>ROUND(E34*U34,2)</f>
        <v>53.34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251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4" outlineLevel="1">
      <c r="A35" s="154"/>
      <c r="B35" s="155"/>
      <c r="C35" s="269" t="s">
        <v>291</v>
      </c>
      <c r="D35" s="270"/>
      <c r="E35" s="270"/>
      <c r="F35" s="270"/>
      <c r="G35" s="270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292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89" t="str">
        <f>C35</f>
        <v>Vybourání vnitřních montovaných příček tl. 100mm za azbestocementových desek při demontáži je bezpodmínečné postupovat podle bezpečnostních pravidel pro práci s nebezpečným odpadem</v>
      </c>
      <c r="BB35" s="147"/>
      <c r="BC35" s="147"/>
      <c r="BD35" s="147"/>
      <c r="BE35" s="147"/>
      <c r="BF35" s="147"/>
      <c r="BG35" s="147"/>
      <c r="BH35" s="147"/>
    </row>
    <row r="36" spans="1:60" outlineLevel="1">
      <c r="A36" s="168">
        <v>16</v>
      </c>
      <c r="B36" s="169" t="s">
        <v>293</v>
      </c>
      <c r="C36" s="185" t="s">
        <v>294</v>
      </c>
      <c r="D36" s="170" t="s">
        <v>248</v>
      </c>
      <c r="E36" s="171">
        <v>154.834</v>
      </c>
      <c r="F36" s="172"/>
      <c r="G36" s="173">
        <f>ROUND(E36*F36,2)</f>
        <v>0</v>
      </c>
      <c r="H36" s="172">
        <v>0</v>
      </c>
      <c r="I36" s="173">
        <f>ROUND(E36*H36,2)</f>
        <v>0</v>
      </c>
      <c r="J36" s="172">
        <v>755</v>
      </c>
      <c r="K36" s="173">
        <f>ROUND(E36*J36,2)</f>
        <v>116899.67</v>
      </c>
      <c r="L36" s="173">
        <v>21</v>
      </c>
      <c r="M36" s="173">
        <f>G36*(1+L36/100)</f>
        <v>0</v>
      </c>
      <c r="N36" s="173">
        <v>0</v>
      </c>
      <c r="O36" s="173">
        <f>ROUND(E36*N36,2)</f>
        <v>0</v>
      </c>
      <c r="P36" s="173">
        <v>3.2079999999999997E-2</v>
      </c>
      <c r="Q36" s="173">
        <f>ROUND(E36*P36,2)</f>
        <v>4.97</v>
      </c>
      <c r="R36" s="173"/>
      <c r="S36" s="173" t="s">
        <v>224</v>
      </c>
      <c r="T36" s="174" t="s">
        <v>225</v>
      </c>
      <c r="U36" s="156">
        <v>0.30959999999999999</v>
      </c>
      <c r="V36" s="156">
        <f>ROUND(E36*U36,2)</f>
        <v>47.94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4" outlineLevel="1">
      <c r="A37" s="154"/>
      <c r="B37" s="155"/>
      <c r="C37" s="269" t="s">
        <v>295</v>
      </c>
      <c r="D37" s="270"/>
      <c r="E37" s="270"/>
      <c r="F37" s="270"/>
      <c r="G37" s="270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292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89" t="str">
        <f>C37</f>
        <v>Vybourání vnější montnované sendvičové steny tl. 200mm s pláštem z azbestocementových desek při demontáži je bezpodmínečné postupovat podle bezpečnostních pravidel pro práci s nebezpečným odpadem</v>
      </c>
      <c r="BB37" s="147"/>
      <c r="BC37" s="147"/>
      <c r="BD37" s="147"/>
      <c r="BE37" s="147"/>
      <c r="BF37" s="147"/>
      <c r="BG37" s="147"/>
      <c r="BH37" s="147"/>
    </row>
    <row r="38" spans="1:60" ht="14">
      <c r="A38" s="158" t="s">
        <v>219</v>
      </c>
      <c r="B38" s="159" t="s">
        <v>138</v>
      </c>
      <c r="C38" s="183" t="s">
        <v>139</v>
      </c>
      <c r="D38" s="160"/>
      <c r="E38" s="161"/>
      <c r="F38" s="162"/>
      <c r="G38" s="162">
        <f>SUMIF(AG39:AG39,"&lt;&gt;NOR",G39:G39)</f>
        <v>0</v>
      </c>
      <c r="H38" s="162"/>
      <c r="I38" s="162">
        <f>SUM(I39:I39)</f>
        <v>0</v>
      </c>
      <c r="J38" s="162"/>
      <c r="K38" s="162">
        <f>SUM(K39:K39)</f>
        <v>8469.85</v>
      </c>
      <c r="L38" s="162"/>
      <c r="M38" s="162">
        <f>SUM(M39:M39)</f>
        <v>0</v>
      </c>
      <c r="N38" s="162"/>
      <c r="O38" s="162">
        <f>SUM(O39:O39)</f>
        <v>0</v>
      </c>
      <c r="P38" s="162"/>
      <c r="Q38" s="162">
        <f>SUM(Q39:Q39)</f>
        <v>2.36</v>
      </c>
      <c r="R38" s="162"/>
      <c r="S38" s="162"/>
      <c r="T38" s="163"/>
      <c r="U38" s="157"/>
      <c r="V38" s="157">
        <f>SUM(V39:V39)</f>
        <v>19.84</v>
      </c>
      <c r="W38" s="157"/>
      <c r="X38" s="157"/>
      <c r="AG38" t="s">
        <v>220</v>
      </c>
    </row>
    <row r="39" spans="1:60" outlineLevel="1">
      <c r="A39" s="175">
        <v>17</v>
      </c>
      <c r="B39" s="176" t="s">
        <v>296</v>
      </c>
      <c r="C39" s="184" t="s">
        <v>297</v>
      </c>
      <c r="D39" s="177" t="s">
        <v>248</v>
      </c>
      <c r="E39" s="178">
        <v>483.99149999999997</v>
      </c>
      <c r="F39" s="179"/>
      <c r="G39" s="180">
        <f>ROUND(E39*F39,2)</f>
        <v>0</v>
      </c>
      <c r="H39" s="179">
        <v>0</v>
      </c>
      <c r="I39" s="180">
        <f>ROUND(E39*H39,2)</f>
        <v>0</v>
      </c>
      <c r="J39" s="179">
        <v>17.5</v>
      </c>
      <c r="K39" s="180">
        <f>ROUND(E39*J39,2)</f>
        <v>8469.85</v>
      </c>
      <c r="L39" s="180">
        <v>21</v>
      </c>
      <c r="M39" s="180">
        <f>G39*(1+L39/100)</f>
        <v>0</v>
      </c>
      <c r="N39" s="180">
        <v>0</v>
      </c>
      <c r="O39" s="180">
        <f>ROUND(E39*N39,2)</f>
        <v>0</v>
      </c>
      <c r="P39" s="180">
        <v>4.8700000000000002E-3</v>
      </c>
      <c r="Q39" s="180">
        <f>ROUND(E39*P39,2)</f>
        <v>2.36</v>
      </c>
      <c r="R39" s="180" t="s">
        <v>298</v>
      </c>
      <c r="S39" s="180" t="s">
        <v>250</v>
      </c>
      <c r="T39" s="181" t="s">
        <v>250</v>
      </c>
      <c r="U39" s="156">
        <v>4.1000000000000002E-2</v>
      </c>
      <c r="V39" s="156">
        <f>ROUND(E39*U39,2)</f>
        <v>19.84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14">
      <c r="A40" s="158" t="s">
        <v>219</v>
      </c>
      <c r="B40" s="159" t="s">
        <v>142</v>
      </c>
      <c r="C40" s="183" t="s">
        <v>143</v>
      </c>
      <c r="D40" s="160"/>
      <c r="E40" s="161"/>
      <c r="F40" s="162"/>
      <c r="G40" s="162">
        <f>SUMIF(AG41:AG42,"&lt;&gt;NOR",G41:G42)</f>
        <v>0</v>
      </c>
      <c r="H40" s="162"/>
      <c r="I40" s="162">
        <f>SUM(I41:I42)</f>
        <v>0</v>
      </c>
      <c r="J40" s="162"/>
      <c r="K40" s="162">
        <f>SUM(K41:K42)</f>
        <v>19841.599999999999</v>
      </c>
      <c r="L40" s="162"/>
      <c r="M40" s="162">
        <f>SUM(M41:M42)</f>
        <v>0</v>
      </c>
      <c r="N40" s="162"/>
      <c r="O40" s="162">
        <f>SUM(O41:O42)</f>
        <v>0</v>
      </c>
      <c r="P40" s="162"/>
      <c r="Q40" s="162">
        <f>SUM(Q41:Q42)</f>
        <v>1.8900000000000001</v>
      </c>
      <c r="R40" s="162"/>
      <c r="S40" s="162"/>
      <c r="T40" s="163"/>
      <c r="U40" s="157"/>
      <c r="V40" s="157">
        <f>SUM(V41:V42)</f>
        <v>46.519999999999996</v>
      </c>
      <c r="W40" s="157"/>
      <c r="X40" s="157"/>
      <c r="AG40" t="s">
        <v>220</v>
      </c>
    </row>
    <row r="41" spans="1:60" ht="24" outlineLevel="1">
      <c r="A41" s="175">
        <v>18</v>
      </c>
      <c r="B41" s="176" t="s">
        <v>299</v>
      </c>
      <c r="C41" s="184" t="s">
        <v>300</v>
      </c>
      <c r="D41" s="177" t="s">
        <v>248</v>
      </c>
      <c r="E41" s="178">
        <v>459.964</v>
      </c>
      <c r="F41" s="179"/>
      <c r="G41" s="180">
        <f>ROUND(E41*F41,2)</f>
        <v>0</v>
      </c>
      <c r="H41" s="179">
        <v>0</v>
      </c>
      <c r="I41" s="180">
        <f>ROUND(E41*H41,2)</f>
        <v>0</v>
      </c>
      <c r="J41" s="179">
        <v>16.2</v>
      </c>
      <c r="K41" s="180">
        <f>ROUND(E41*J41,2)</f>
        <v>7451.42</v>
      </c>
      <c r="L41" s="180">
        <v>21</v>
      </c>
      <c r="M41" s="180">
        <f>G41*(1+L41/100)</f>
        <v>0</v>
      </c>
      <c r="N41" s="180">
        <v>0</v>
      </c>
      <c r="O41" s="180">
        <f>ROUND(E41*N41,2)</f>
        <v>0</v>
      </c>
      <c r="P41" s="180">
        <v>2E-3</v>
      </c>
      <c r="Q41" s="180">
        <f>ROUND(E41*P41,2)</f>
        <v>0.92</v>
      </c>
      <c r="R41" s="180" t="s">
        <v>301</v>
      </c>
      <c r="S41" s="180" t="s">
        <v>250</v>
      </c>
      <c r="T41" s="181" t="s">
        <v>250</v>
      </c>
      <c r="U41" s="156">
        <v>3.7999999999999999E-2</v>
      </c>
      <c r="V41" s="156">
        <f>ROUND(E41*U41,2)</f>
        <v>17.48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251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36" outlineLevel="1">
      <c r="A42" s="175">
        <v>19</v>
      </c>
      <c r="B42" s="176" t="s">
        <v>302</v>
      </c>
      <c r="C42" s="184" t="s">
        <v>303</v>
      </c>
      <c r="D42" s="177" t="s">
        <v>248</v>
      </c>
      <c r="E42" s="178">
        <v>483.99149999999997</v>
      </c>
      <c r="F42" s="179"/>
      <c r="G42" s="180">
        <f>ROUND(E42*F42,2)</f>
        <v>0</v>
      </c>
      <c r="H42" s="179">
        <v>0</v>
      </c>
      <c r="I42" s="180">
        <f>ROUND(E42*H42,2)</f>
        <v>0</v>
      </c>
      <c r="J42" s="179">
        <v>25.6</v>
      </c>
      <c r="K42" s="180">
        <f>ROUND(E42*J42,2)</f>
        <v>12390.18</v>
      </c>
      <c r="L42" s="180">
        <v>21</v>
      </c>
      <c r="M42" s="180">
        <f>G42*(1+L42/100)</f>
        <v>0</v>
      </c>
      <c r="N42" s="180">
        <v>0</v>
      </c>
      <c r="O42" s="180">
        <f>ROUND(E42*N42,2)</f>
        <v>0</v>
      </c>
      <c r="P42" s="180">
        <v>2E-3</v>
      </c>
      <c r="Q42" s="180">
        <f>ROUND(E42*P42,2)</f>
        <v>0.97</v>
      </c>
      <c r="R42" s="180" t="s">
        <v>301</v>
      </c>
      <c r="S42" s="180" t="s">
        <v>250</v>
      </c>
      <c r="T42" s="181" t="s">
        <v>250</v>
      </c>
      <c r="U42" s="156">
        <v>0.06</v>
      </c>
      <c r="V42" s="156">
        <f>ROUND(E42*U42,2)</f>
        <v>29.04</v>
      </c>
      <c r="W42" s="156"/>
      <c r="X42" s="156" t="s">
        <v>226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251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14">
      <c r="A43" s="158" t="s">
        <v>219</v>
      </c>
      <c r="B43" s="159" t="s">
        <v>160</v>
      </c>
      <c r="C43" s="183" t="s">
        <v>161</v>
      </c>
      <c r="D43" s="160"/>
      <c r="E43" s="161"/>
      <c r="F43" s="162"/>
      <c r="G43" s="162">
        <f>SUMIF(AG44:AG45,"&lt;&gt;NOR",G44:G45)</f>
        <v>0</v>
      </c>
      <c r="H43" s="162"/>
      <c r="I43" s="162">
        <f>SUM(I44:I45)</f>
        <v>2026.86</v>
      </c>
      <c r="J43" s="162"/>
      <c r="K43" s="162">
        <f>SUM(K44:K45)</f>
        <v>26096.22</v>
      </c>
      <c r="L43" s="162"/>
      <c r="M43" s="162">
        <f>SUM(M44:M45)</f>
        <v>0</v>
      </c>
      <c r="N43" s="162"/>
      <c r="O43" s="162">
        <f>SUM(O44:O45)</f>
        <v>0.09</v>
      </c>
      <c r="P43" s="162"/>
      <c r="Q43" s="162">
        <f>SUM(Q44:Q45)</f>
        <v>3.37</v>
      </c>
      <c r="R43" s="162"/>
      <c r="S43" s="162"/>
      <c r="T43" s="163"/>
      <c r="U43" s="157"/>
      <c r="V43" s="157">
        <f>SUM(V44:V45)</f>
        <v>54.57</v>
      </c>
      <c r="W43" s="157"/>
      <c r="X43" s="157"/>
      <c r="AG43" t="s">
        <v>220</v>
      </c>
    </row>
    <row r="44" spans="1:60" outlineLevel="1">
      <c r="A44" s="175">
        <v>20</v>
      </c>
      <c r="B44" s="176" t="s">
        <v>304</v>
      </c>
      <c r="C44" s="184" t="s">
        <v>305</v>
      </c>
      <c r="D44" s="177" t="s">
        <v>248</v>
      </c>
      <c r="E44" s="178">
        <v>4.5999999999999996</v>
      </c>
      <c r="F44" s="179"/>
      <c r="G44" s="180">
        <f>ROUND(E44*F44,2)</f>
        <v>0</v>
      </c>
      <c r="H44" s="179">
        <v>0</v>
      </c>
      <c r="I44" s="180">
        <f>ROUND(E44*H44,2)</f>
        <v>0</v>
      </c>
      <c r="J44" s="179">
        <v>207</v>
      </c>
      <c r="K44" s="180">
        <f>ROUND(E44*J44,2)</f>
        <v>952.2</v>
      </c>
      <c r="L44" s="180">
        <v>21</v>
      </c>
      <c r="M44" s="180">
        <f>G44*(1+L44/100)</f>
        <v>0</v>
      </c>
      <c r="N44" s="180">
        <v>0</v>
      </c>
      <c r="O44" s="180">
        <f>ROUND(E44*N44,2)</f>
        <v>0</v>
      </c>
      <c r="P44" s="180">
        <v>1.7000000000000001E-2</v>
      </c>
      <c r="Q44" s="180">
        <f>ROUND(E44*P44,2)</f>
        <v>0.08</v>
      </c>
      <c r="R44" s="180" t="s">
        <v>306</v>
      </c>
      <c r="S44" s="180" t="s">
        <v>250</v>
      </c>
      <c r="T44" s="181" t="s">
        <v>250</v>
      </c>
      <c r="U44" s="156">
        <v>0.43</v>
      </c>
      <c r="V44" s="156">
        <f>ROUND(E44*U44,2)</f>
        <v>1.98</v>
      </c>
      <c r="W44" s="156"/>
      <c r="X44" s="156" t="s">
        <v>226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251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4" outlineLevel="1">
      <c r="A45" s="175">
        <v>21</v>
      </c>
      <c r="B45" s="176" t="s">
        <v>307</v>
      </c>
      <c r="C45" s="184" t="s">
        <v>308</v>
      </c>
      <c r="D45" s="177" t="s">
        <v>309</v>
      </c>
      <c r="E45" s="178">
        <v>547.79999999999995</v>
      </c>
      <c r="F45" s="179"/>
      <c r="G45" s="180">
        <f>ROUND(E45*F45,2)</f>
        <v>0</v>
      </c>
      <c r="H45" s="179">
        <v>3.7</v>
      </c>
      <c r="I45" s="180">
        <f>ROUND(E45*H45,2)</f>
        <v>2026.86</v>
      </c>
      <c r="J45" s="179">
        <v>45.9</v>
      </c>
      <c r="K45" s="180">
        <f>ROUND(E45*J45,2)</f>
        <v>25144.02</v>
      </c>
      <c r="L45" s="180">
        <v>21</v>
      </c>
      <c r="M45" s="180">
        <f>G45*(1+L45/100)</f>
        <v>0</v>
      </c>
      <c r="N45" s="180">
        <v>1.6000000000000001E-4</v>
      </c>
      <c r="O45" s="180">
        <f>ROUND(E45*N45,2)</f>
        <v>0.09</v>
      </c>
      <c r="P45" s="180">
        <v>6.0000000000000001E-3</v>
      </c>
      <c r="Q45" s="180">
        <f>ROUND(E45*P45,2)</f>
        <v>3.29</v>
      </c>
      <c r="R45" s="180" t="s">
        <v>306</v>
      </c>
      <c r="S45" s="180" t="s">
        <v>250</v>
      </c>
      <c r="T45" s="181" t="s">
        <v>250</v>
      </c>
      <c r="U45" s="156">
        <v>9.6000000000000002E-2</v>
      </c>
      <c r="V45" s="156">
        <f>ROUND(E45*U45,2)</f>
        <v>52.59</v>
      </c>
      <c r="W45" s="156"/>
      <c r="X45" s="156" t="s">
        <v>226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251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14">
      <c r="A46" s="158" t="s">
        <v>219</v>
      </c>
      <c r="B46" s="159" t="s">
        <v>164</v>
      </c>
      <c r="C46" s="183" t="s">
        <v>165</v>
      </c>
      <c r="D46" s="160"/>
      <c r="E46" s="161"/>
      <c r="F46" s="162"/>
      <c r="G46" s="162">
        <f>SUMIF(AG47:AG47,"&lt;&gt;NOR",G47:G47)</f>
        <v>0</v>
      </c>
      <c r="H46" s="162"/>
      <c r="I46" s="162">
        <f>SUM(I47:I47)</f>
        <v>0</v>
      </c>
      <c r="J46" s="162"/>
      <c r="K46" s="162">
        <f>SUM(K47:K47)</f>
        <v>29687.51</v>
      </c>
      <c r="L46" s="162"/>
      <c r="M46" s="162">
        <f>SUM(M47:M47)</f>
        <v>0</v>
      </c>
      <c r="N46" s="162"/>
      <c r="O46" s="162">
        <f>SUM(O47:O47)</f>
        <v>0</v>
      </c>
      <c r="P46" s="162"/>
      <c r="Q46" s="162">
        <f>SUM(Q47:Q47)</f>
        <v>4.05</v>
      </c>
      <c r="R46" s="162"/>
      <c r="S46" s="162"/>
      <c r="T46" s="163"/>
      <c r="U46" s="157"/>
      <c r="V46" s="157">
        <f>SUM(V47:V47)</f>
        <v>50.96</v>
      </c>
      <c r="W46" s="157"/>
      <c r="X46" s="157"/>
      <c r="AG46" t="s">
        <v>220</v>
      </c>
    </row>
    <row r="47" spans="1:60" outlineLevel="1">
      <c r="A47" s="175">
        <v>22</v>
      </c>
      <c r="B47" s="176" t="s">
        <v>310</v>
      </c>
      <c r="C47" s="184" t="s">
        <v>311</v>
      </c>
      <c r="D47" s="177" t="s">
        <v>248</v>
      </c>
      <c r="E47" s="178">
        <v>553.87149999999997</v>
      </c>
      <c r="F47" s="179"/>
      <c r="G47" s="180">
        <f>ROUND(E47*F47,2)</f>
        <v>0</v>
      </c>
      <c r="H47" s="179">
        <v>0</v>
      </c>
      <c r="I47" s="180">
        <f>ROUND(E47*H47,2)</f>
        <v>0</v>
      </c>
      <c r="J47" s="179">
        <v>53.6</v>
      </c>
      <c r="K47" s="180">
        <f>ROUND(E47*J47,2)</f>
        <v>29687.51</v>
      </c>
      <c r="L47" s="180">
        <v>21</v>
      </c>
      <c r="M47" s="180">
        <f>G47*(1+L47/100)</f>
        <v>0</v>
      </c>
      <c r="N47" s="180">
        <v>0</v>
      </c>
      <c r="O47" s="180">
        <f>ROUND(E47*N47,2)</f>
        <v>0</v>
      </c>
      <c r="P47" s="180">
        <v>7.3200000000000001E-3</v>
      </c>
      <c r="Q47" s="180">
        <f>ROUND(E47*P47,2)</f>
        <v>4.05</v>
      </c>
      <c r="R47" s="180" t="s">
        <v>312</v>
      </c>
      <c r="S47" s="180" t="s">
        <v>250</v>
      </c>
      <c r="T47" s="181" t="s">
        <v>250</v>
      </c>
      <c r="U47" s="156">
        <v>9.1999999999999998E-2</v>
      </c>
      <c r="V47" s="156">
        <f>ROUND(E47*U47,2)</f>
        <v>50.96</v>
      </c>
      <c r="W47" s="156"/>
      <c r="X47" s="156" t="s">
        <v>226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14">
      <c r="A48" s="158" t="s">
        <v>219</v>
      </c>
      <c r="B48" s="159" t="s">
        <v>168</v>
      </c>
      <c r="C48" s="183" t="s">
        <v>169</v>
      </c>
      <c r="D48" s="160"/>
      <c r="E48" s="161"/>
      <c r="F48" s="162"/>
      <c r="G48" s="162">
        <f>SUMIF(AG49:AG50,"&lt;&gt;NOR",G49:G50)</f>
        <v>0</v>
      </c>
      <c r="H48" s="162"/>
      <c r="I48" s="162">
        <f>SUM(I49:I50)</f>
        <v>0</v>
      </c>
      <c r="J48" s="162"/>
      <c r="K48" s="162">
        <f>SUM(K49:K50)</f>
        <v>107861.56</v>
      </c>
      <c r="L48" s="162"/>
      <c r="M48" s="162">
        <f>SUM(M49:M50)</f>
        <v>0</v>
      </c>
      <c r="N48" s="162"/>
      <c r="O48" s="162">
        <f>SUM(O49:O50)</f>
        <v>0</v>
      </c>
      <c r="P48" s="162"/>
      <c r="Q48" s="162">
        <f>SUM(Q49:Q50)</f>
        <v>2.7600000000000002</v>
      </c>
      <c r="R48" s="162"/>
      <c r="S48" s="162"/>
      <c r="T48" s="163"/>
      <c r="U48" s="157"/>
      <c r="V48" s="157">
        <f>SUM(V49:V50)</f>
        <v>234.59</v>
      </c>
      <c r="W48" s="157"/>
      <c r="X48" s="157"/>
      <c r="AG48" t="s">
        <v>220</v>
      </c>
    </row>
    <row r="49" spans="1:60" outlineLevel="1">
      <c r="A49" s="175">
        <v>23</v>
      </c>
      <c r="B49" s="176" t="s">
        <v>313</v>
      </c>
      <c r="C49" s="184" t="s">
        <v>314</v>
      </c>
      <c r="D49" s="177" t="s">
        <v>248</v>
      </c>
      <c r="E49" s="178">
        <v>459.964</v>
      </c>
      <c r="F49" s="179"/>
      <c r="G49" s="180">
        <f>ROUND(E49*F49,2)</f>
        <v>0</v>
      </c>
      <c r="H49" s="179">
        <v>0</v>
      </c>
      <c r="I49" s="180">
        <f>ROUND(E49*H49,2)</f>
        <v>0</v>
      </c>
      <c r="J49" s="179">
        <v>185</v>
      </c>
      <c r="K49" s="180">
        <f>ROUND(E49*J49,2)</f>
        <v>85093.34</v>
      </c>
      <c r="L49" s="180">
        <v>21</v>
      </c>
      <c r="M49" s="180">
        <f>G49*(1+L49/100)</f>
        <v>0</v>
      </c>
      <c r="N49" s="180">
        <v>0</v>
      </c>
      <c r="O49" s="180">
        <f>ROUND(E49*N49,2)</f>
        <v>0</v>
      </c>
      <c r="P49" s="180">
        <v>4.0000000000000001E-3</v>
      </c>
      <c r="Q49" s="180">
        <f>ROUND(E49*P49,2)</f>
        <v>1.84</v>
      </c>
      <c r="R49" s="180" t="s">
        <v>315</v>
      </c>
      <c r="S49" s="180" t="s">
        <v>250</v>
      </c>
      <c r="T49" s="181" t="s">
        <v>250</v>
      </c>
      <c r="U49" s="156">
        <v>0.41</v>
      </c>
      <c r="V49" s="156">
        <f>ROUND(E49*U49,2)</f>
        <v>188.59</v>
      </c>
      <c r="W49" s="156"/>
      <c r="X49" s="156" t="s">
        <v>226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75">
        <v>24</v>
      </c>
      <c r="B50" s="176" t="s">
        <v>316</v>
      </c>
      <c r="C50" s="184" t="s">
        <v>317</v>
      </c>
      <c r="D50" s="177" t="s">
        <v>248</v>
      </c>
      <c r="E50" s="178">
        <v>459.964</v>
      </c>
      <c r="F50" s="179"/>
      <c r="G50" s="180">
        <f>ROUND(E50*F50,2)</f>
        <v>0</v>
      </c>
      <c r="H50" s="179">
        <v>0</v>
      </c>
      <c r="I50" s="180">
        <f>ROUND(E50*H50,2)</f>
        <v>0</v>
      </c>
      <c r="J50" s="179">
        <v>49.5</v>
      </c>
      <c r="K50" s="180">
        <f>ROUND(E50*J50,2)</f>
        <v>22768.22</v>
      </c>
      <c r="L50" s="180">
        <v>21</v>
      </c>
      <c r="M50" s="180">
        <f>G50*(1+L50/100)</f>
        <v>0</v>
      </c>
      <c r="N50" s="180">
        <v>0</v>
      </c>
      <c r="O50" s="180">
        <f>ROUND(E50*N50,2)</f>
        <v>0</v>
      </c>
      <c r="P50" s="180">
        <v>2E-3</v>
      </c>
      <c r="Q50" s="180">
        <f>ROUND(E50*P50,2)</f>
        <v>0.92</v>
      </c>
      <c r="R50" s="180" t="s">
        <v>315</v>
      </c>
      <c r="S50" s="180" t="s">
        <v>250</v>
      </c>
      <c r="T50" s="181" t="s">
        <v>250</v>
      </c>
      <c r="U50" s="156">
        <v>0.1</v>
      </c>
      <c r="V50" s="156">
        <f>ROUND(E50*U50,2)</f>
        <v>46</v>
      </c>
      <c r="W50" s="156"/>
      <c r="X50" s="156" t="s">
        <v>226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251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14">
      <c r="A51" s="158" t="s">
        <v>219</v>
      </c>
      <c r="B51" s="159" t="s">
        <v>172</v>
      </c>
      <c r="C51" s="183" t="s">
        <v>173</v>
      </c>
      <c r="D51" s="160"/>
      <c r="E51" s="161"/>
      <c r="F51" s="162"/>
      <c r="G51" s="162">
        <f>SUMIF(AG52:AG52,"&lt;&gt;NOR",G52:G52)</f>
        <v>0</v>
      </c>
      <c r="H51" s="162"/>
      <c r="I51" s="162">
        <f>SUM(I52:I52)</f>
        <v>0</v>
      </c>
      <c r="J51" s="162"/>
      <c r="K51" s="162">
        <f>SUM(K52:K52)</f>
        <v>18490.55</v>
      </c>
      <c r="L51" s="162"/>
      <c r="M51" s="162">
        <f>SUM(M52:M52)</f>
        <v>0</v>
      </c>
      <c r="N51" s="162"/>
      <c r="O51" s="162">
        <f>SUM(O52:O52)</f>
        <v>0</v>
      </c>
      <c r="P51" s="162"/>
      <c r="Q51" s="162">
        <f>SUM(Q52:Q52)</f>
        <v>0.46</v>
      </c>
      <c r="R51" s="162"/>
      <c r="S51" s="162"/>
      <c r="T51" s="163"/>
      <c r="U51" s="157"/>
      <c r="V51" s="157">
        <f>SUM(V52:V52)</f>
        <v>48.3</v>
      </c>
      <c r="W51" s="157"/>
      <c r="X51" s="157"/>
      <c r="AG51" t="s">
        <v>220</v>
      </c>
    </row>
    <row r="52" spans="1:60" outlineLevel="1">
      <c r="A52" s="175">
        <v>25</v>
      </c>
      <c r="B52" s="176" t="s">
        <v>318</v>
      </c>
      <c r="C52" s="184" t="s">
        <v>319</v>
      </c>
      <c r="D52" s="177" t="s">
        <v>248</v>
      </c>
      <c r="E52" s="178">
        <v>459.964</v>
      </c>
      <c r="F52" s="179"/>
      <c r="G52" s="180">
        <f>ROUND(E52*F52,2)</f>
        <v>0</v>
      </c>
      <c r="H52" s="179">
        <v>0</v>
      </c>
      <c r="I52" s="180">
        <f>ROUND(E52*H52,2)</f>
        <v>0</v>
      </c>
      <c r="J52" s="179">
        <v>40.200000000000003</v>
      </c>
      <c r="K52" s="180">
        <f>ROUND(E52*J52,2)</f>
        <v>18490.55</v>
      </c>
      <c r="L52" s="180">
        <v>21</v>
      </c>
      <c r="M52" s="180">
        <f>G52*(1+L52/100)</f>
        <v>0</v>
      </c>
      <c r="N52" s="180">
        <v>0</v>
      </c>
      <c r="O52" s="180">
        <f>ROUND(E52*N52,2)</f>
        <v>0</v>
      </c>
      <c r="P52" s="180">
        <v>1E-3</v>
      </c>
      <c r="Q52" s="180">
        <f>ROUND(E52*P52,2)</f>
        <v>0.46</v>
      </c>
      <c r="R52" s="180" t="s">
        <v>320</v>
      </c>
      <c r="S52" s="180" t="s">
        <v>250</v>
      </c>
      <c r="T52" s="181" t="s">
        <v>250</v>
      </c>
      <c r="U52" s="156">
        <v>0.105</v>
      </c>
      <c r="V52" s="156">
        <f>ROUND(E52*U52,2)</f>
        <v>48.3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251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14">
      <c r="A53" s="158" t="s">
        <v>219</v>
      </c>
      <c r="B53" s="159" t="s">
        <v>186</v>
      </c>
      <c r="C53" s="183" t="s">
        <v>187</v>
      </c>
      <c r="D53" s="160"/>
      <c r="E53" s="161"/>
      <c r="F53" s="162"/>
      <c r="G53" s="162">
        <f>SUMIF(AG54:AG54,"&lt;&gt;NOR",G54:G54)</f>
        <v>0</v>
      </c>
      <c r="H53" s="162"/>
      <c r="I53" s="162">
        <f>SUM(I54:I54)</f>
        <v>0</v>
      </c>
      <c r="J53" s="162"/>
      <c r="K53" s="162">
        <f>SUM(K54:K54)</f>
        <v>29250</v>
      </c>
      <c r="L53" s="162"/>
      <c r="M53" s="162">
        <f>SUM(M54:M54)</f>
        <v>0</v>
      </c>
      <c r="N53" s="162"/>
      <c r="O53" s="162">
        <f>SUM(O54:O54)</f>
        <v>0</v>
      </c>
      <c r="P53" s="162"/>
      <c r="Q53" s="162">
        <f>SUM(Q54:Q54)</f>
        <v>0</v>
      </c>
      <c r="R53" s="162"/>
      <c r="S53" s="162"/>
      <c r="T53" s="163"/>
      <c r="U53" s="157"/>
      <c r="V53" s="157">
        <f>SUM(V54:V54)</f>
        <v>0</v>
      </c>
      <c r="W53" s="157"/>
      <c r="X53" s="157"/>
      <c r="AG53" t="s">
        <v>220</v>
      </c>
    </row>
    <row r="54" spans="1:60" outlineLevel="1">
      <c r="A54" s="175">
        <v>26</v>
      </c>
      <c r="B54" s="176" t="s">
        <v>321</v>
      </c>
      <c r="C54" s="184" t="s">
        <v>322</v>
      </c>
      <c r="D54" s="177" t="s">
        <v>323</v>
      </c>
      <c r="E54" s="178">
        <v>65</v>
      </c>
      <c r="F54" s="179"/>
      <c r="G54" s="180">
        <f>ROUND(E54*F54,2)</f>
        <v>0</v>
      </c>
      <c r="H54" s="179">
        <v>0</v>
      </c>
      <c r="I54" s="180">
        <f>ROUND(E54*H54,2)</f>
        <v>0</v>
      </c>
      <c r="J54" s="179">
        <v>450</v>
      </c>
      <c r="K54" s="180">
        <f>ROUND(E54*J54,2)</f>
        <v>29250</v>
      </c>
      <c r="L54" s="180">
        <v>21</v>
      </c>
      <c r="M54" s="180">
        <f>G54*(1+L54/100)</f>
        <v>0</v>
      </c>
      <c r="N54" s="180">
        <v>0</v>
      </c>
      <c r="O54" s="180">
        <f>ROUND(E54*N54,2)</f>
        <v>0</v>
      </c>
      <c r="P54" s="180">
        <v>0</v>
      </c>
      <c r="Q54" s="180">
        <f>ROUND(E54*P54,2)</f>
        <v>0</v>
      </c>
      <c r="R54" s="180"/>
      <c r="S54" s="180" t="s">
        <v>224</v>
      </c>
      <c r="T54" s="181" t="s">
        <v>225</v>
      </c>
      <c r="U54" s="156">
        <v>0</v>
      </c>
      <c r="V54" s="156">
        <f>ROUND(E54*U54,2)</f>
        <v>0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251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14">
      <c r="A55" s="158" t="s">
        <v>219</v>
      </c>
      <c r="B55" s="159" t="s">
        <v>188</v>
      </c>
      <c r="C55" s="183" t="s">
        <v>189</v>
      </c>
      <c r="D55" s="160"/>
      <c r="E55" s="161"/>
      <c r="F55" s="162"/>
      <c r="G55" s="162">
        <f>SUMIF(AG56:AG59,"&lt;&gt;NOR",G56:G59)</f>
        <v>0</v>
      </c>
      <c r="H55" s="162"/>
      <c r="I55" s="162">
        <f>SUM(I56:I59)</f>
        <v>0</v>
      </c>
      <c r="J55" s="162"/>
      <c r="K55" s="162">
        <f>SUM(K56:K59)</f>
        <v>463382.56</v>
      </c>
      <c r="L55" s="162"/>
      <c r="M55" s="162">
        <f>SUM(M56:M59)</f>
        <v>0</v>
      </c>
      <c r="N55" s="162"/>
      <c r="O55" s="162">
        <f>SUM(O56:O59)</f>
        <v>0</v>
      </c>
      <c r="P55" s="162"/>
      <c r="Q55" s="162">
        <f>SUM(Q56:Q59)</f>
        <v>0</v>
      </c>
      <c r="R55" s="162"/>
      <c r="S55" s="162"/>
      <c r="T55" s="163"/>
      <c r="U55" s="157"/>
      <c r="V55" s="157">
        <f>SUM(V56:V59)</f>
        <v>255.9</v>
      </c>
      <c r="W55" s="157"/>
      <c r="X55" s="157"/>
      <c r="AG55" t="s">
        <v>220</v>
      </c>
    </row>
    <row r="56" spans="1:60" outlineLevel="1">
      <c r="A56" s="175">
        <v>27</v>
      </c>
      <c r="B56" s="176" t="s">
        <v>324</v>
      </c>
      <c r="C56" s="184" t="s">
        <v>325</v>
      </c>
      <c r="D56" s="177" t="s">
        <v>326</v>
      </c>
      <c r="E56" s="178">
        <v>9.9511599999999998</v>
      </c>
      <c r="F56" s="179"/>
      <c r="G56" s="180">
        <f>ROUND(E56*F56,2)</f>
        <v>0</v>
      </c>
      <c r="H56" s="179">
        <v>0</v>
      </c>
      <c r="I56" s="180">
        <f>ROUND(E56*H56,2)</f>
        <v>0</v>
      </c>
      <c r="J56" s="179">
        <v>2520</v>
      </c>
      <c r="K56" s="180">
        <f>ROUND(E56*J56,2)</f>
        <v>25076.92</v>
      </c>
      <c r="L56" s="180">
        <v>21</v>
      </c>
      <c r="M56" s="180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0" t="s">
        <v>265</v>
      </c>
      <c r="S56" s="180" t="s">
        <v>250</v>
      </c>
      <c r="T56" s="181" t="s">
        <v>250</v>
      </c>
      <c r="U56" s="156">
        <v>0</v>
      </c>
      <c r="V56" s="156">
        <f>ROUND(E56*U56,2)</f>
        <v>0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251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75">
        <v>28</v>
      </c>
      <c r="B57" s="176" t="s">
        <v>327</v>
      </c>
      <c r="C57" s="184" t="s">
        <v>328</v>
      </c>
      <c r="D57" s="177" t="s">
        <v>326</v>
      </c>
      <c r="E57" s="178">
        <v>512.2867</v>
      </c>
      <c r="F57" s="179"/>
      <c r="G57" s="180">
        <f>ROUND(E57*F57,2)</f>
        <v>0</v>
      </c>
      <c r="H57" s="179">
        <v>0</v>
      </c>
      <c r="I57" s="180">
        <f>ROUND(E57*H57,2)</f>
        <v>0</v>
      </c>
      <c r="J57" s="179">
        <v>300</v>
      </c>
      <c r="K57" s="180">
        <f>ROUND(E57*J57,2)</f>
        <v>153686.01</v>
      </c>
      <c r="L57" s="180">
        <v>21</v>
      </c>
      <c r="M57" s="180">
        <f>G57*(1+L57/100)</f>
        <v>0</v>
      </c>
      <c r="N57" s="180">
        <v>0</v>
      </c>
      <c r="O57" s="180">
        <f>ROUND(E57*N57,2)</f>
        <v>0</v>
      </c>
      <c r="P57" s="180">
        <v>0</v>
      </c>
      <c r="Q57" s="180">
        <f>ROUND(E57*P57,2)</f>
        <v>0</v>
      </c>
      <c r="R57" s="180"/>
      <c r="S57" s="180" t="s">
        <v>224</v>
      </c>
      <c r="T57" s="181" t="s">
        <v>225</v>
      </c>
      <c r="U57" s="156">
        <v>0</v>
      </c>
      <c r="V57" s="156">
        <f>ROUND(E57*U57,2)</f>
        <v>0</v>
      </c>
      <c r="W57" s="156"/>
      <c r="X57" s="156" t="s">
        <v>226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329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>
      <c r="A58" s="175">
        <v>29</v>
      </c>
      <c r="B58" s="176" t="s">
        <v>330</v>
      </c>
      <c r="C58" s="184" t="s">
        <v>331</v>
      </c>
      <c r="D58" s="177" t="s">
        <v>326</v>
      </c>
      <c r="E58" s="178">
        <v>522.23785999999996</v>
      </c>
      <c r="F58" s="179"/>
      <c r="G58" s="180">
        <f>ROUND(E58*F58,2)</f>
        <v>0</v>
      </c>
      <c r="H58" s="179">
        <v>0</v>
      </c>
      <c r="I58" s="180">
        <f>ROUND(E58*H58,2)</f>
        <v>0</v>
      </c>
      <c r="J58" s="179">
        <v>227</v>
      </c>
      <c r="K58" s="180">
        <f>ROUND(E58*J58,2)</f>
        <v>118547.99</v>
      </c>
      <c r="L58" s="180">
        <v>21</v>
      </c>
      <c r="M58" s="180">
        <f>G58*(1+L58/100)</f>
        <v>0</v>
      </c>
      <c r="N58" s="180">
        <v>0</v>
      </c>
      <c r="O58" s="180">
        <f>ROUND(E58*N58,2)</f>
        <v>0</v>
      </c>
      <c r="P58" s="180">
        <v>0</v>
      </c>
      <c r="Q58" s="180">
        <f>ROUND(E58*P58,2)</f>
        <v>0</v>
      </c>
      <c r="R58" s="180" t="s">
        <v>265</v>
      </c>
      <c r="S58" s="180" t="s">
        <v>250</v>
      </c>
      <c r="T58" s="181" t="s">
        <v>250</v>
      </c>
      <c r="U58" s="156">
        <v>0.49</v>
      </c>
      <c r="V58" s="156">
        <f>ROUND(E58*U58,2)</f>
        <v>255.9</v>
      </c>
      <c r="W58" s="156"/>
      <c r="X58" s="156" t="s">
        <v>332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333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>
      <c r="A59" s="168">
        <v>30</v>
      </c>
      <c r="B59" s="169" t="s">
        <v>334</v>
      </c>
      <c r="C59" s="185" t="s">
        <v>335</v>
      </c>
      <c r="D59" s="170" t="s">
        <v>326</v>
      </c>
      <c r="E59" s="171">
        <v>10444.75722</v>
      </c>
      <c r="F59" s="172"/>
      <c r="G59" s="173">
        <f>ROUND(E59*F59,2)</f>
        <v>0</v>
      </c>
      <c r="H59" s="172">
        <v>0</v>
      </c>
      <c r="I59" s="173">
        <f>ROUND(E59*H59,2)</f>
        <v>0</v>
      </c>
      <c r="J59" s="172">
        <v>15.9</v>
      </c>
      <c r="K59" s="173">
        <f>ROUND(E59*J59,2)</f>
        <v>166071.64000000001</v>
      </c>
      <c r="L59" s="173">
        <v>21</v>
      </c>
      <c r="M59" s="173">
        <f>G59*(1+L59/100)</f>
        <v>0</v>
      </c>
      <c r="N59" s="173">
        <v>0</v>
      </c>
      <c r="O59" s="173">
        <f>ROUND(E59*N59,2)</f>
        <v>0</v>
      </c>
      <c r="P59" s="173">
        <v>0</v>
      </c>
      <c r="Q59" s="173">
        <f>ROUND(E59*P59,2)</f>
        <v>0</v>
      </c>
      <c r="R59" s="173" t="s">
        <v>265</v>
      </c>
      <c r="S59" s="173" t="s">
        <v>250</v>
      </c>
      <c r="T59" s="174" t="s">
        <v>250</v>
      </c>
      <c r="U59" s="156">
        <v>0</v>
      </c>
      <c r="V59" s="156">
        <f>ROUND(E59*U59,2)</f>
        <v>0</v>
      </c>
      <c r="W59" s="156"/>
      <c r="X59" s="156" t="s">
        <v>332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333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>
      <c r="A60" s="3"/>
      <c r="B60" s="4"/>
      <c r="C60" s="186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v>15</v>
      </c>
      <c r="AF60">
        <v>21</v>
      </c>
      <c r="AG60" t="s">
        <v>206</v>
      </c>
    </row>
    <row r="61" spans="1:60">
      <c r="A61" s="150"/>
      <c r="B61" s="151" t="s">
        <v>29</v>
      </c>
      <c r="C61" s="187"/>
      <c r="D61" s="152"/>
      <c r="E61" s="153"/>
      <c r="F61" s="153"/>
      <c r="G61" s="182">
        <f>G8+G12+G14+G16+G38+G40+G43+G46+G48+G51+G53+G55</f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AE61">
        <f>SUMIF(L7:L59,AE60,G7:G59)</f>
        <v>0</v>
      </c>
      <c r="AF61">
        <f>SUMIF(L7:L59,AF60,G7:G59)</f>
        <v>0</v>
      </c>
      <c r="AG61" t="s">
        <v>244</v>
      </c>
    </row>
    <row r="62" spans="1:60">
      <c r="C62" s="188"/>
      <c r="D62" s="10"/>
      <c r="AG62" t="s">
        <v>245</v>
      </c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XwQ8jTb/h7/na4PXnX4+MQzwrEVHoD9+UzIfgKSZ4T7pGAWNOkrV/+LaQzLwbkf2rWS/OQohnbPNONaulbynQA==" saltValue="+TMK9bbto1LgQpUDNY6ETA==" spinCount="100000" sheet="1"/>
  <mergeCells count="14">
    <mergeCell ref="C35:G35"/>
    <mergeCell ref="C37:G37"/>
    <mergeCell ref="C20:G20"/>
    <mergeCell ref="C22:G22"/>
    <mergeCell ref="C24:G24"/>
    <mergeCell ref="C27:G27"/>
    <mergeCell ref="C29:G29"/>
    <mergeCell ref="C31:G31"/>
    <mergeCell ref="C18:G18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E34C-80A1-4C10-93E5-A55FC57DE4C1}">
  <sheetPr>
    <outlinePr summaryBelow="0"/>
  </sheetPr>
  <dimension ref="A1:BH5000"/>
  <sheetViews>
    <sheetView tabSelected="1" workbookViewId="0">
      <pane ySplit="7" topLeftCell="A168" activePane="bottomLeft" state="frozen"/>
      <selection pane="bottomLeft" activeCell="F171" sqref="F171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47</v>
      </c>
      <c r="C3" s="261" t="s">
        <v>44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52</v>
      </c>
      <c r="C4" s="264" t="s">
        <v>44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84</v>
      </c>
      <c r="C8" s="183" t="s">
        <v>86</v>
      </c>
      <c r="D8" s="160"/>
      <c r="E8" s="161"/>
      <c r="F8" s="162"/>
      <c r="G8" s="162">
        <f>SUMIF(AG9:AG23,"&lt;&gt;NOR",G9:G23)</f>
        <v>0</v>
      </c>
      <c r="H8" s="162"/>
      <c r="I8" s="162">
        <f>SUM(I9:I23)</f>
        <v>8438.7999999999993</v>
      </c>
      <c r="J8" s="162"/>
      <c r="K8" s="162">
        <f>SUM(K9:K23)</f>
        <v>736178.87</v>
      </c>
      <c r="L8" s="162"/>
      <c r="M8" s="162">
        <f>SUM(M9:M23)</f>
        <v>0</v>
      </c>
      <c r="N8" s="162"/>
      <c r="O8" s="162">
        <f>SUM(O9:O23)</f>
        <v>23.12</v>
      </c>
      <c r="P8" s="162"/>
      <c r="Q8" s="162">
        <f>SUM(Q9:Q23)</f>
        <v>0</v>
      </c>
      <c r="R8" s="162"/>
      <c r="S8" s="162"/>
      <c r="T8" s="163"/>
      <c r="U8" s="157"/>
      <c r="V8" s="157">
        <f>SUM(V9:V23)</f>
        <v>648.9</v>
      </c>
      <c r="W8" s="157"/>
      <c r="X8" s="157"/>
      <c r="AG8" t="s">
        <v>220</v>
      </c>
    </row>
    <row r="9" spans="1:60" outlineLevel="1">
      <c r="A9" s="168">
        <v>1</v>
      </c>
      <c r="B9" s="169" t="s">
        <v>336</v>
      </c>
      <c r="C9" s="185" t="s">
        <v>337</v>
      </c>
      <c r="D9" s="170" t="s">
        <v>264</v>
      </c>
      <c r="E9" s="171">
        <v>297.428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134</v>
      </c>
      <c r="K9" s="173">
        <f>ROUND(E9*J9,2)</f>
        <v>39855.35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3" t="s">
        <v>338</v>
      </c>
      <c r="S9" s="173" t="s">
        <v>250</v>
      </c>
      <c r="T9" s="174" t="s">
        <v>250</v>
      </c>
      <c r="U9" s="156">
        <v>0.12</v>
      </c>
      <c r="V9" s="156">
        <f>ROUND(E9*U9,2)</f>
        <v>35.69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4" outlineLevel="1">
      <c r="A10" s="154"/>
      <c r="B10" s="155"/>
      <c r="C10" s="267" t="s">
        <v>339</v>
      </c>
      <c r="D10" s="268"/>
      <c r="E10" s="268"/>
      <c r="F10" s="268"/>
      <c r="G10" s="268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253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89" t="str">
        <f>C10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68">
        <v>2</v>
      </c>
      <c r="B11" s="169" t="s">
        <v>340</v>
      </c>
      <c r="C11" s="185" t="s">
        <v>341</v>
      </c>
      <c r="D11" s="170" t="s">
        <v>264</v>
      </c>
      <c r="E11" s="171">
        <v>297.428</v>
      </c>
      <c r="F11" s="172"/>
      <c r="G11" s="173">
        <f>ROUND(E11*F11,2)</f>
        <v>0</v>
      </c>
      <c r="H11" s="172">
        <v>0</v>
      </c>
      <c r="I11" s="173">
        <f>ROUND(E11*H11,2)</f>
        <v>0</v>
      </c>
      <c r="J11" s="172">
        <v>23.8</v>
      </c>
      <c r="K11" s="173">
        <f>ROUND(E11*J11,2)</f>
        <v>7078.79</v>
      </c>
      <c r="L11" s="173">
        <v>21</v>
      </c>
      <c r="M11" s="173">
        <f>G11*(1+L11/100)</f>
        <v>0</v>
      </c>
      <c r="N11" s="173">
        <v>0</v>
      </c>
      <c r="O11" s="173">
        <f>ROUND(E11*N11,2)</f>
        <v>0</v>
      </c>
      <c r="P11" s="173">
        <v>0</v>
      </c>
      <c r="Q11" s="173">
        <f>ROUND(E11*P11,2)</f>
        <v>0</v>
      </c>
      <c r="R11" s="173" t="s">
        <v>338</v>
      </c>
      <c r="S11" s="173" t="s">
        <v>250</v>
      </c>
      <c r="T11" s="174" t="s">
        <v>250</v>
      </c>
      <c r="U11" s="156">
        <v>4.3099999999999999E-2</v>
      </c>
      <c r="V11" s="156">
        <f>ROUND(E11*U11,2)</f>
        <v>12.82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227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4" outlineLevel="1">
      <c r="A12" s="154"/>
      <c r="B12" s="155"/>
      <c r="C12" s="267" t="s">
        <v>339</v>
      </c>
      <c r="D12" s="268"/>
      <c r="E12" s="268"/>
      <c r="F12" s="268"/>
      <c r="G12" s="268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253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89" t="str">
        <f>C12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3</v>
      </c>
      <c r="B13" s="176" t="s">
        <v>342</v>
      </c>
      <c r="C13" s="184" t="s">
        <v>343</v>
      </c>
      <c r="D13" s="177" t="s">
        <v>264</v>
      </c>
      <c r="E13" s="178">
        <v>359.92399999999998</v>
      </c>
      <c r="F13" s="179"/>
      <c r="G13" s="180">
        <f>ROUND(E13*F13,2)</f>
        <v>0</v>
      </c>
      <c r="H13" s="179">
        <v>0</v>
      </c>
      <c r="I13" s="180">
        <f>ROUND(E13*H13,2)</f>
        <v>0</v>
      </c>
      <c r="J13" s="179">
        <v>435</v>
      </c>
      <c r="K13" s="180">
        <f>ROUND(E13*J13,2)</f>
        <v>156566.94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224</v>
      </c>
      <c r="T13" s="181" t="s">
        <v>225</v>
      </c>
      <c r="U13" s="156">
        <v>0</v>
      </c>
      <c r="V13" s="156">
        <f>ROUND(E13*U13,2)</f>
        <v>0</v>
      </c>
      <c r="W13" s="156"/>
      <c r="X13" s="156" t="s">
        <v>226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227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68">
        <v>4</v>
      </c>
      <c r="B14" s="169" t="s">
        <v>344</v>
      </c>
      <c r="C14" s="185" t="s">
        <v>345</v>
      </c>
      <c r="D14" s="170" t="s">
        <v>264</v>
      </c>
      <c r="E14" s="171">
        <v>359.92399999999998</v>
      </c>
      <c r="F14" s="172"/>
      <c r="G14" s="173">
        <f>ROUND(E14*F14,2)</f>
        <v>0</v>
      </c>
      <c r="H14" s="172">
        <v>0</v>
      </c>
      <c r="I14" s="173">
        <f>ROUND(E14*H14,2)</f>
        <v>0</v>
      </c>
      <c r="J14" s="172">
        <v>170.5</v>
      </c>
      <c r="K14" s="173">
        <f>ROUND(E14*J14,2)</f>
        <v>61367.040000000001</v>
      </c>
      <c r="L14" s="173">
        <v>21</v>
      </c>
      <c r="M14" s="173">
        <f>G14*(1+L14/100)</f>
        <v>0</v>
      </c>
      <c r="N14" s="173">
        <v>0</v>
      </c>
      <c r="O14" s="173">
        <f>ROUND(E14*N14,2)</f>
        <v>0</v>
      </c>
      <c r="P14" s="173">
        <v>0</v>
      </c>
      <c r="Q14" s="173">
        <f>ROUND(E14*P14,2)</f>
        <v>0</v>
      </c>
      <c r="R14" s="173" t="s">
        <v>338</v>
      </c>
      <c r="S14" s="173" t="s">
        <v>250</v>
      </c>
      <c r="T14" s="174" t="s">
        <v>250</v>
      </c>
      <c r="U14" s="156">
        <v>0.38979999999999998</v>
      </c>
      <c r="V14" s="156">
        <f>ROUND(E14*U14,2)</f>
        <v>140.30000000000001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227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4" outlineLevel="1">
      <c r="A15" s="154"/>
      <c r="B15" s="155"/>
      <c r="C15" s="267" t="s">
        <v>346</v>
      </c>
      <c r="D15" s="268"/>
      <c r="E15" s="268"/>
      <c r="F15" s="268"/>
      <c r="G15" s="268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253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89" t="str">
        <f>C15</f>
        <v>zapažených i nezapažených s urovnáním dna do předepsaného profilu a spádu, s přehozením výkopku na přilehlém terénu na vzdálenost do 3 m od podélné osy rýhy nebo s naložením výkopku na dopravní prostředek.</v>
      </c>
      <c r="BB15" s="147"/>
      <c r="BC15" s="147"/>
      <c r="BD15" s="147"/>
      <c r="BE15" s="147"/>
      <c r="BF15" s="147"/>
      <c r="BG15" s="147"/>
      <c r="BH15" s="147"/>
    </row>
    <row r="16" spans="1:60" outlineLevel="1">
      <c r="A16" s="168">
        <v>5</v>
      </c>
      <c r="B16" s="169" t="s">
        <v>347</v>
      </c>
      <c r="C16" s="185" t="s">
        <v>348</v>
      </c>
      <c r="D16" s="170" t="s">
        <v>264</v>
      </c>
      <c r="E16" s="171">
        <v>657.34799999999996</v>
      </c>
      <c r="F16" s="172"/>
      <c r="G16" s="173">
        <f>ROUND(E16*F16,2)</f>
        <v>0</v>
      </c>
      <c r="H16" s="172">
        <v>0</v>
      </c>
      <c r="I16" s="173">
        <f>ROUND(E16*H16,2)</f>
        <v>0</v>
      </c>
      <c r="J16" s="172">
        <v>177.5</v>
      </c>
      <c r="K16" s="173">
        <f>ROUND(E16*J16,2)</f>
        <v>116679.27</v>
      </c>
      <c r="L16" s="173">
        <v>21</v>
      </c>
      <c r="M16" s="173">
        <f>G16*(1+L16/100)</f>
        <v>0</v>
      </c>
      <c r="N16" s="173">
        <v>0</v>
      </c>
      <c r="O16" s="173">
        <f>ROUND(E16*N16,2)</f>
        <v>0</v>
      </c>
      <c r="P16" s="173">
        <v>0</v>
      </c>
      <c r="Q16" s="173">
        <f>ROUND(E16*P16,2)</f>
        <v>0</v>
      </c>
      <c r="R16" s="173" t="s">
        <v>338</v>
      </c>
      <c r="S16" s="173" t="s">
        <v>250</v>
      </c>
      <c r="T16" s="174" t="s">
        <v>250</v>
      </c>
      <c r="U16" s="156">
        <v>1.0999999999999999E-2</v>
      </c>
      <c r="V16" s="156">
        <f>ROUND(E16*U16,2)</f>
        <v>7.23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227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267" t="s">
        <v>349</v>
      </c>
      <c r="D17" s="268"/>
      <c r="E17" s="268"/>
      <c r="F17" s="268"/>
      <c r="G17" s="268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253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4" outlineLevel="1">
      <c r="A18" s="175">
        <v>6</v>
      </c>
      <c r="B18" s="176" t="s">
        <v>350</v>
      </c>
      <c r="C18" s="184" t="s">
        <v>351</v>
      </c>
      <c r="D18" s="177" t="s">
        <v>264</v>
      </c>
      <c r="E18" s="178">
        <v>657.34799999999996</v>
      </c>
      <c r="F18" s="179"/>
      <c r="G18" s="180">
        <f>ROUND(E18*F18,2)</f>
        <v>0</v>
      </c>
      <c r="H18" s="179">
        <v>0</v>
      </c>
      <c r="I18" s="180">
        <f>ROUND(E18*H18,2)</f>
        <v>0</v>
      </c>
      <c r="J18" s="179">
        <v>265</v>
      </c>
      <c r="K18" s="180">
        <f>ROUND(E18*J18,2)</f>
        <v>174197.22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 t="s">
        <v>338</v>
      </c>
      <c r="S18" s="180" t="s">
        <v>250</v>
      </c>
      <c r="T18" s="181" t="s">
        <v>250</v>
      </c>
      <c r="U18" s="156">
        <v>0.65200000000000002</v>
      </c>
      <c r="V18" s="156">
        <f>ROUND(E18*U18,2)</f>
        <v>428.59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227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7</v>
      </c>
      <c r="B19" s="176" t="s">
        <v>352</v>
      </c>
      <c r="C19" s="184" t="s">
        <v>353</v>
      </c>
      <c r="D19" s="177" t="s">
        <v>264</v>
      </c>
      <c r="E19" s="178">
        <v>657.34799999999996</v>
      </c>
      <c r="F19" s="179"/>
      <c r="G19" s="180">
        <f>ROUND(E19*F19,2)</f>
        <v>0</v>
      </c>
      <c r="H19" s="179">
        <v>0</v>
      </c>
      <c r="I19" s="180">
        <f>ROUND(E19*H19,2)</f>
        <v>0</v>
      </c>
      <c r="J19" s="179">
        <v>16.600000000000001</v>
      </c>
      <c r="K19" s="180">
        <f>ROUND(E19*J19,2)</f>
        <v>10911.98</v>
      </c>
      <c r="L19" s="180">
        <v>21</v>
      </c>
      <c r="M19" s="180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0" t="s">
        <v>338</v>
      </c>
      <c r="S19" s="180" t="s">
        <v>250</v>
      </c>
      <c r="T19" s="181" t="s">
        <v>250</v>
      </c>
      <c r="U19" s="156">
        <v>8.9999999999999993E-3</v>
      </c>
      <c r="V19" s="156">
        <f>ROUND(E19*U19,2)</f>
        <v>5.92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227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8</v>
      </c>
      <c r="B20" s="176" t="s">
        <v>354</v>
      </c>
      <c r="C20" s="184" t="s">
        <v>355</v>
      </c>
      <c r="D20" s="177" t="s">
        <v>326</v>
      </c>
      <c r="E20" s="178">
        <v>1150</v>
      </c>
      <c r="F20" s="179"/>
      <c r="G20" s="180">
        <f>ROUND(E20*F20,2)</f>
        <v>0</v>
      </c>
      <c r="H20" s="179">
        <v>0</v>
      </c>
      <c r="I20" s="180">
        <f>ROUND(E20*H20,2)</f>
        <v>0</v>
      </c>
      <c r="J20" s="179">
        <v>141.5</v>
      </c>
      <c r="K20" s="180">
        <f>ROUND(E20*J20,2)</f>
        <v>162725</v>
      </c>
      <c r="L20" s="180">
        <v>21</v>
      </c>
      <c r="M20" s="180">
        <f>G20*(1+L20/100)</f>
        <v>0</v>
      </c>
      <c r="N20" s="180">
        <v>0</v>
      </c>
      <c r="O20" s="180">
        <f>ROUND(E20*N20,2)</f>
        <v>0</v>
      </c>
      <c r="P20" s="180">
        <v>0</v>
      </c>
      <c r="Q20" s="180">
        <f>ROUND(E20*P20,2)</f>
        <v>0</v>
      </c>
      <c r="R20" s="180" t="s">
        <v>338</v>
      </c>
      <c r="S20" s="180" t="s">
        <v>250</v>
      </c>
      <c r="T20" s="181" t="s">
        <v>250</v>
      </c>
      <c r="U20" s="156">
        <v>0</v>
      </c>
      <c r="V20" s="156">
        <f>ROUND(E20*U20,2)</f>
        <v>0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227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68">
        <v>9</v>
      </c>
      <c r="B21" s="169" t="s">
        <v>356</v>
      </c>
      <c r="C21" s="185" t="s">
        <v>357</v>
      </c>
      <c r="D21" s="170" t="s">
        <v>264</v>
      </c>
      <c r="E21" s="171">
        <v>11.56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588</v>
      </c>
      <c r="K21" s="173">
        <f>ROUND(E21*J21,2)</f>
        <v>6797.28</v>
      </c>
      <c r="L21" s="173">
        <v>21</v>
      </c>
      <c r="M21" s="173">
        <f>G21*(1+L21/100)</f>
        <v>0</v>
      </c>
      <c r="N21" s="173">
        <v>0</v>
      </c>
      <c r="O21" s="173">
        <f>ROUND(E21*N21,2)</f>
        <v>0</v>
      </c>
      <c r="P21" s="173">
        <v>0</v>
      </c>
      <c r="Q21" s="173">
        <f>ROUND(E21*P21,2)</f>
        <v>0</v>
      </c>
      <c r="R21" s="173" t="s">
        <v>338</v>
      </c>
      <c r="S21" s="173" t="s">
        <v>250</v>
      </c>
      <c r="T21" s="174" t="s">
        <v>250</v>
      </c>
      <c r="U21" s="156">
        <v>1.587</v>
      </c>
      <c r="V21" s="156">
        <f>ROUND(E21*U21,2)</f>
        <v>18.350000000000001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227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4" outlineLevel="1">
      <c r="A22" s="154"/>
      <c r="B22" s="155"/>
      <c r="C22" s="267" t="s">
        <v>358</v>
      </c>
      <c r="D22" s="268"/>
      <c r="E22" s="268"/>
      <c r="F22" s="268"/>
      <c r="G22" s="268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253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89" t="str">
        <f>C22</f>
        <v>sypaninou z vhodných hornin tř. 1 - 4 nebo materiálem připraveným podél výkopu ve vzdálenosti do 3 m od jeho kraje, pro jakoukoliv hloubku výkopu a jakoukoliv míru zhutnění,</v>
      </c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10</v>
      </c>
      <c r="B23" s="176" t="s">
        <v>359</v>
      </c>
      <c r="C23" s="184" t="s">
        <v>360</v>
      </c>
      <c r="D23" s="177" t="s">
        <v>326</v>
      </c>
      <c r="E23" s="178">
        <v>23.12</v>
      </c>
      <c r="F23" s="179"/>
      <c r="G23" s="180">
        <f>ROUND(E23*F23,2)</f>
        <v>0</v>
      </c>
      <c r="H23" s="179">
        <v>365</v>
      </c>
      <c r="I23" s="180">
        <f>ROUND(E23*H23,2)</f>
        <v>8438.7999999999993</v>
      </c>
      <c r="J23" s="179">
        <v>0</v>
      </c>
      <c r="K23" s="180">
        <f>ROUND(E23*J23,2)</f>
        <v>0</v>
      </c>
      <c r="L23" s="180">
        <v>21</v>
      </c>
      <c r="M23" s="180">
        <f>G23*(1+L23/100)</f>
        <v>0</v>
      </c>
      <c r="N23" s="180">
        <v>1</v>
      </c>
      <c r="O23" s="180">
        <f>ROUND(E23*N23,2)</f>
        <v>23.12</v>
      </c>
      <c r="P23" s="180">
        <v>0</v>
      </c>
      <c r="Q23" s="180">
        <f>ROUND(E23*P23,2)</f>
        <v>0</v>
      </c>
      <c r="R23" s="180"/>
      <c r="S23" s="180" t="s">
        <v>224</v>
      </c>
      <c r="T23" s="181" t="s">
        <v>225</v>
      </c>
      <c r="U23" s="156">
        <v>0</v>
      </c>
      <c r="V23" s="156">
        <f>ROUND(E23*U23,2)</f>
        <v>0</v>
      </c>
      <c r="W23" s="156"/>
      <c r="X23" s="156" t="s">
        <v>361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362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14">
      <c r="A24" s="158" t="s">
        <v>219</v>
      </c>
      <c r="B24" s="159" t="s">
        <v>89</v>
      </c>
      <c r="C24" s="183" t="s">
        <v>91</v>
      </c>
      <c r="D24" s="160"/>
      <c r="E24" s="161"/>
      <c r="F24" s="162"/>
      <c r="G24" s="162">
        <f>SUMIF(AG25:AG43,"&lt;&gt;NOR",G25:G43)</f>
        <v>0</v>
      </c>
      <c r="H24" s="162"/>
      <c r="I24" s="162">
        <f>SUM(I25:I43)</f>
        <v>1309812</v>
      </c>
      <c r="J24" s="162"/>
      <c r="K24" s="162">
        <f>SUM(K25:K43)</f>
        <v>449827.74000000005</v>
      </c>
      <c r="L24" s="162"/>
      <c r="M24" s="162">
        <f>SUM(M25:M43)</f>
        <v>0</v>
      </c>
      <c r="N24" s="162"/>
      <c r="O24" s="162">
        <f>SUM(O25:O43)</f>
        <v>1010.82</v>
      </c>
      <c r="P24" s="162"/>
      <c r="Q24" s="162">
        <f>SUM(Q25:Q43)</f>
        <v>0</v>
      </c>
      <c r="R24" s="162"/>
      <c r="S24" s="162"/>
      <c r="T24" s="163"/>
      <c r="U24" s="157"/>
      <c r="V24" s="157">
        <f>SUM(V25:V43)</f>
        <v>896.58</v>
      </c>
      <c r="W24" s="157"/>
      <c r="X24" s="157"/>
      <c r="AG24" t="s">
        <v>220</v>
      </c>
    </row>
    <row r="25" spans="1:60" outlineLevel="1">
      <c r="A25" s="175">
        <v>11</v>
      </c>
      <c r="B25" s="176" t="s">
        <v>363</v>
      </c>
      <c r="C25" s="184" t="s">
        <v>364</v>
      </c>
      <c r="D25" s="177" t="s">
        <v>264</v>
      </c>
      <c r="E25" s="178">
        <v>57.945999999999998</v>
      </c>
      <c r="F25" s="179"/>
      <c r="G25" s="180">
        <f>ROUND(E25*F25,2)</f>
        <v>0</v>
      </c>
      <c r="H25" s="179">
        <v>968.65</v>
      </c>
      <c r="I25" s="180">
        <f>ROUND(E25*H25,2)</f>
        <v>56129.39</v>
      </c>
      <c r="J25" s="179">
        <v>535.35</v>
      </c>
      <c r="K25" s="180">
        <f>ROUND(E25*J25,2)</f>
        <v>31021.39</v>
      </c>
      <c r="L25" s="180">
        <v>21</v>
      </c>
      <c r="M25" s="180">
        <f>G25*(1+L25/100)</f>
        <v>0</v>
      </c>
      <c r="N25" s="180">
        <v>2.16</v>
      </c>
      <c r="O25" s="180">
        <f>ROUND(E25*N25,2)</f>
        <v>125.16</v>
      </c>
      <c r="P25" s="180">
        <v>0</v>
      </c>
      <c r="Q25" s="180">
        <f>ROUND(E25*P25,2)</f>
        <v>0</v>
      </c>
      <c r="R25" s="180" t="s">
        <v>258</v>
      </c>
      <c r="S25" s="180" t="s">
        <v>250</v>
      </c>
      <c r="T25" s="181" t="s">
        <v>250</v>
      </c>
      <c r="U25" s="156">
        <v>1.085</v>
      </c>
      <c r="V25" s="156">
        <f>ROUND(E25*U25,2)</f>
        <v>62.87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227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8">
        <v>12</v>
      </c>
      <c r="B26" s="169" t="s">
        <v>365</v>
      </c>
      <c r="C26" s="185" t="s">
        <v>366</v>
      </c>
      <c r="D26" s="170" t="s">
        <v>264</v>
      </c>
      <c r="E26" s="171">
        <v>169.59</v>
      </c>
      <c r="F26" s="172"/>
      <c r="G26" s="173">
        <f>ROUND(E26*F26,2)</f>
        <v>0</v>
      </c>
      <c r="H26" s="172">
        <v>2547.9699999999998</v>
      </c>
      <c r="I26" s="173">
        <f>ROUND(E26*H26,2)</f>
        <v>432110.23</v>
      </c>
      <c r="J26" s="172">
        <v>287.02999999999997</v>
      </c>
      <c r="K26" s="173">
        <f>ROUND(E26*J26,2)</f>
        <v>48677.42</v>
      </c>
      <c r="L26" s="173">
        <v>21</v>
      </c>
      <c r="M26" s="173">
        <f>G26*(1+L26/100)</f>
        <v>0</v>
      </c>
      <c r="N26" s="173">
        <v>2.5249999999999999</v>
      </c>
      <c r="O26" s="173">
        <f>ROUND(E26*N26,2)</f>
        <v>428.21</v>
      </c>
      <c r="P26" s="173">
        <v>0</v>
      </c>
      <c r="Q26" s="173">
        <f>ROUND(E26*P26,2)</f>
        <v>0</v>
      </c>
      <c r="R26" s="173" t="s">
        <v>367</v>
      </c>
      <c r="S26" s="173" t="s">
        <v>250</v>
      </c>
      <c r="T26" s="174" t="s">
        <v>250</v>
      </c>
      <c r="U26" s="156">
        <v>0.48</v>
      </c>
      <c r="V26" s="156">
        <f>ROUND(E26*U26,2)</f>
        <v>81.400000000000006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227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67" t="s">
        <v>368</v>
      </c>
      <c r="D27" s="268"/>
      <c r="E27" s="268"/>
      <c r="F27" s="268"/>
      <c r="G27" s="268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253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68">
        <v>13</v>
      </c>
      <c r="B28" s="169" t="s">
        <v>369</v>
      </c>
      <c r="C28" s="185" t="s">
        <v>370</v>
      </c>
      <c r="D28" s="170" t="s">
        <v>264</v>
      </c>
      <c r="E28" s="171">
        <v>102.79</v>
      </c>
      <c r="F28" s="172"/>
      <c r="G28" s="173">
        <f>ROUND(E28*F28,2)</f>
        <v>0</v>
      </c>
      <c r="H28" s="172">
        <v>2547.9699999999998</v>
      </c>
      <c r="I28" s="173">
        <f>ROUND(E28*H28,2)</f>
        <v>261905.84</v>
      </c>
      <c r="J28" s="172">
        <v>287.02999999999997</v>
      </c>
      <c r="K28" s="173">
        <f>ROUND(E28*J28,2)</f>
        <v>29503.81</v>
      </c>
      <c r="L28" s="173">
        <v>21</v>
      </c>
      <c r="M28" s="173">
        <f>G28*(1+L28/100)</f>
        <v>0</v>
      </c>
      <c r="N28" s="173">
        <v>2.5249999999999999</v>
      </c>
      <c r="O28" s="173">
        <f>ROUND(E28*N28,2)</f>
        <v>259.54000000000002</v>
      </c>
      <c r="P28" s="173">
        <v>0</v>
      </c>
      <c r="Q28" s="173">
        <f>ROUND(E28*P28,2)</f>
        <v>0</v>
      </c>
      <c r="R28" s="173" t="s">
        <v>367</v>
      </c>
      <c r="S28" s="173" t="s">
        <v>250</v>
      </c>
      <c r="T28" s="174" t="s">
        <v>250</v>
      </c>
      <c r="U28" s="156">
        <v>0.48</v>
      </c>
      <c r="V28" s="156">
        <f>ROUND(E28*U28,2)</f>
        <v>49.34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227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54"/>
      <c r="B29" s="155"/>
      <c r="C29" s="267" t="s">
        <v>371</v>
      </c>
      <c r="D29" s="268"/>
      <c r="E29" s="268"/>
      <c r="F29" s="268"/>
      <c r="G29" s="268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253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68">
        <v>14</v>
      </c>
      <c r="B30" s="169" t="s">
        <v>372</v>
      </c>
      <c r="C30" s="185" t="s">
        <v>373</v>
      </c>
      <c r="D30" s="170" t="s">
        <v>248</v>
      </c>
      <c r="E30" s="171">
        <v>86.12</v>
      </c>
      <c r="F30" s="172"/>
      <c r="G30" s="173">
        <f>ROUND(E30*F30,2)</f>
        <v>0</v>
      </c>
      <c r="H30" s="172">
        <v>161.61000000000001</v>
      </c>
      <c r="I30" s="173">
        <f>ROUND(E30*H30,2)</f>
        <v>13917.85</v>
      </c>
      <c r="J30" s="172">
        <v>640.39</v>
      </c>
      <c r="K30" s="173">
        <f>ROUND(E30*J30,2)</f>
        <v>55150.39</v>
      </c>
      <c r="L30" s="173">
        <v>21</v>
      </c>
      <c r="M30" s="173">
        <f>G30*(1+L30/100)</f>
        <v>0</v>
      </c>
      <c r="N30" s="173">
        <v>3.9199999999999999E-2</v>
      </c>
      <c r="O30" s="173">
        <f>ROUND(E30*N30,2)</f>
        <v>3.38</v>
      </c>
      <c r="P30" s="173">
        <v>0</v>
      </c>
      <c r="Q30" s="173">
        <f>ROUND(E30*P30,2)</f>
        <v>0</v>
      </c>
      <c r="R30" s="173" t="s">
        <v>367</v>
      </c>
      <c r="S30" s="173" t="s">
        <v>250</v>
      </c>
      <c r="T30" s="174" t="s">
        <v>250</v>
      </c>
      <c r="U30" s="156">
        <v>1.6</v>
      </c>
      <c r="V30" s="156">
        <f>ROUND(E30*U30,2)</f>
        <v>137.79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227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4" outlineLevel="1">
      <c r="A31" s="154"/>
      <c r="B31" s="155"/>
      <c r="C31" s="267" t="s">
        <v>374</v>
      </c>
      <c r="D31" s="268"/>
      <c r="E31" s="268"/>
      <c r="F31" s="268"/>
      <c r="G31" s="268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253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89" t="str">
        <f>C31</f>
        <v>svislé nebo šikmé (odkloněné) , půdorysně přímé nebo zalomené, stěn základových desek ve volných nebo zapažených jámách, rýhách, šachtách, včetně případných vzpěr,</v>
      </c>
      <c r="BB31" s="147"/>
      <c r="BC31" s="147"/>
      <c r="BD31" s="147"/>
      <c r="BE31" s="147"/>
      <c r="BF31" s="147"/>
      <c r="BG31" s="147"/>
      <c r="BH31" s="147"/>
    </row>
    <row r="32" spans="1:60" outlineLevel="1">
      <c r="A32" s="168">
        <v>15</v>
      </c>
      <c r="B32" s="169" t="s">
        <v>375</v>
      </c>
      <c r="C32" s="185" t="s">
        <v>376</v>
      </c>
      <c r="D32" s="170" t="s">
        <v>248</v>
      </c>
      <c r="E32" s="171">
        <v>86.12</v>
      </c>
      <c r="F32" s="172"/>
      <c r="G32" s="173">
        <f>ROUND(E32*F32,2)</f>
        <v>0</v>
      </c>
      <c r="H32" s="172">
        <v>0</v>
      </c>
      <c r="I32" s="173">
        <f>ROUND(E32*H32,2)</f>
        <v>0</v>
      </c>
      <c r="J32" s="172">
        <v>129</v>
      </c>
      <c r="K32" s="173">
        <f>ROUND(E32*J32,2)</f>
        <v>11109.48</v>
      </c>
      <c r="L32" s="173">
        <v>21</v>
      </c>
      <c r="M32" s="173">
        <f>G32*(1+L32/100)</f>
        <v>0</v>
      </c>
      <c r="N32" s="173">
        <v>0</v>
      </c>
      <c r="O32" s="173">
        <f>ROUND(E32*N32,2)</f>
        <v>0</v>
      </c>
      <c r="P32" s="173">
        <v>0</v>
      </c>
      <c r="Q32" s="173">
        <f>ROUND(E32*P32,2)</f>
        <v>0</v>
      </c>
      <c r="R32" s="173" t="s">
        <v>367</v>
      </c>
      <c r="S32" s="173" t="s">
        <v>250</v>
      </c>
      <c r="T32" s="174" t="s">
        <v>250</v>
      </c>
      <c r="U32" s="156">
        <v>0.32</v>
      </c>
      <c r="V32" s="156">
        <f>ROUND(E32*U32,2)</f>
        <v>27.56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227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54"/>
      <c r="B33" s="155"/>
      <c r="C33" s="267" t="s">
        <v>374</v>
      </c>
      <c r="D33" s="268"/>
      <c r="E33" s="268"/>
      <c r="F33" s="268"/>
      <c r="G33" s="268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253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89" t="str">
        <f>C33</f>
        <v>svislé nebo šikmé (odkloněné) , půdorysně přímé nebo zalomené, stěn základových desek ve volných nebo zapažených jámách, rýhách, šachtách, včetně případných vzpěr,</v>
      </c>
      <c r="BB33" s="147"/>
      <c r="BC33" s="147"/>
      <c r="BD33" s="147"/>
      <c r="BE33" s="147"/>
      <c r="BF33" s="147"/>
      <c r="BG33" s="147"/>
      <c r="BH33" s="147"/>
    </row>
    <row r="34" spans="1:60" outlineLevel="1">
      <c r="A34" s="168">
        <v>16</v>
      </c>
      <c r="B34" s="169" t="s">
        <v>377</v>
      </c>
      <c r="C34" s="185" t="s">
        <v>378</v>
      </c>
      <c r="D34" s="170" t="s">
        <v>326</v>
      </c>
      <c r="E34" s="171">
        <v>4.4640000000000004</v>
      </c>
      <c r="F34" s="172"/>
      <c r="G34" s="173">
        <f>ROUND(E34*F34,2)</f>
        <v>0</v>
      </c>
      <c r="H34" s="172">
        <v>28217.87</v>
      </c>
      <c r="I34" s="173">
        <f>ROUND(E34*H34,2)</f>
        <v>125964.57</v>
      </c>
      <c r="J34" s="172">
        <v>7192.13</v>
      </c>
      <c r="K34" s="173">
        <f>ROUND(E34*J34,2)</f>
        <v>32105.67</v>
      </c>
      <c r="L34" s="173">
        <v>21</v>
      </c>
      <c r="M34" s="173">
        <f>G34*(1+L34/100)</f>
        <v>0</v>
      </c>
      <c r="N34" s="173">
        <v>1.0570200000000001</v>
      </c>
      <c r="O34" s="173">
        <f>ROUND(E34*N34,2)</f>
        <v>4.72</v>
      </c>
      <c r="P34" s="173">
        <v>0</v>
      </c>
      <c r="Q34" s="173">
        <f>ROUND(E34*P34,2)</f>
        <v>0</v>
      </c>
      <c r="R34" s="173" t="s">
        <v>367</v>
      </c>
      <c r="S34" s="173" t="s">
        <v>250</v>
      </c>
      <c r="T34" s="174" t="s">
        <v>250</v>
      </c>
      <c r="U34" s="156">
        <v>15.231</v>
      </c>
      <c r="V34" s="156">
        <f>ROUND(E34*U34,2)</f>
        <v>67.989999999999995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227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267" t="s">
        <v>379</v>
      </c>
      <c r="D35" s="268"/>
      <c r="E35" s="268"/>
      <c r="F35" s="268"/>
      <c r="G35" s="268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253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75">
        <v>17</v>
      </c>
      <c r="B36" s="176" t="s">
        <v>380</v>
      </c>
      <c r="C36" s="184" t="s">
        <v>381</v>
      </c>
      <c r="D36" s="177" t="s">
        <v>326</v>
      </c>
      <c r="E36" s="178">
        <v>3.4529999999999998</v>
      </c>
      <c r="F36" s="179"/>
      <c r="G36" s="180">
        <f>ROUND(E36*F36,2)</f>
        <v>0</v>
      </c>
      <c r="H36" s="179">
        <v>25523.14</v>
      </c>
      <c r="I36" s="180">
        <f>ROUND(E36*H36,2)</f>
        <v>88131.4</v>
      </c>
      <c r="J36" s="179">
        <v>12586.86</v>
      </c>
      <c r="K36" s="180">
        <f>ROUND(E36*J36,2)</f>
        <v>43462.43</v>
      </c>
      <c r="L36" s="180">
        <v>21</v>
      </c>
      <c r="M36" s="180">
        <f>G36*(1+L36/100)</f>
        <v>0</v>
      </c>
      <c r="N36" s="180">
        <v>1.0211600000000001</v>
      </c>
      <c r="O36" s="180">
        <f>ROUND(E36*N36,2)</f>
        <v>3.53</v>
      </c>
      <c r="P36" s="180">
        <v>0</v>
      </c>
      <c r="Q36" s="180">
        <f>ROUND(E36*P36,2)</f>
        <v>0</v>
      </c>
      <c r="R36" s="180" t="s">
        <v>367</v>
      </c>
      <c r="S36" s="180" t="s">
        <v>250</v>
      </c>
      <c r="T36" s="181" t="s">
        <v>250</v>
      </c>
      <c r="U36" s="156">
        <v>23.530999999999999</v>
      </c>
      <c r="V36" s="156">
        <f>ROUND(E36*U36,2)</f>
        <v>81.25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227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8">
        <v>18</v>
      </c>
      <c r="B37" s="169" t="s">
        <v>382</v>
      </c>
      <c r="C37" s="185" t="s">
        <v>383</v>
      </c>
      <c r="D37" s="170" t="s">
        <v>248</v>
      </c>
      <c r="E37" s="171">
        <v>43.5</v>
      </c>
      <c r="F37" s="172"/>
      <c r="G37" s="173">
        <f>ROUND(E37*F37,2)</f>
        <v>0</v>
      </c>
      <c r="H37" s="172">
        <v>871.59</v>
      </c>
      <c r="I37" s="173">
        <f>ROUND(E37*H37,2)</f>
        <v>37914.17</v>
      </c>
      <c r="J37" s="172">
        <v>485.41</v>
      </c>
      <c r="K37" s="173">
        <f>ROUND(E37*J37,2)</f>
        <v>21115.34</v>
      </c>
      <c r="L37" s="173">
        <v>21</v>
      </c>
      <c r="M37" s="173">
        <f>G37*(1+L37/100)</f>
        <v>0</v>
      </c>
      <c r="N37" s="173">
        <v>0.6</v>
      </c>
      <c r="O37" s="173">
        <f>ROUND(E37*N37,2)</f>
        <v>26.1</v>
      </c>
      <c r="P37" s="173">
        <v>0</v>
      </c>
      <c r="Q37" s="173">
        <f>ROUND(E37*P37,2)</f>
        <v>0</v>
      </c>
      <c r="R37" s="173" t="s">
        <v>367</v>
      </c>
      <c r="S37" s="173" t="s">
        <v>250</v>
      </c>
      <c r="T37" s="174" t="s">
        <v>250</v>
      </c>
      <c r="U37" s="156">
        <v>1</v>
      </c>
      <c r="V37" s="156">
        <f>ROUND(E37*U37,2)</f>
        <v>43.5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227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267" t="s">
        <v>384</v>
      </c>
      <c r="D38" s="268"/>
      <c r="E38" s="268"/>
      <c r="F38" s="268"/>
      <c r="G38" s="268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253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68">
        <v>19</v>
      </c>
      <c r="B39" s="169" t="s">
        <v>385</v>
      </c>
      <c r="C39" s="185" t="s">
        <v>386</v>
      </c>
      <c r="D39" s="170" t="s">
        <v>248</v>
      </c>
      <c r="E39" s="171">
        <v>211.14</v>
      </c>
      <c r="F39" s="172"/>
      <c r="G39" s="173">
        <f>ROUND(E39*F39,2)</f>
        <v>0</v>
      </c>
      <c r="H39" s="172">
        <v>940.13</v>
      </c>
      <c r="I39" s="173">
        <f>ROUND(E39*H39,2)</f>
        <v>198499.05</v>
      </c>
      <c r="J39" s="172">
        <v>533.87</v>
      </c>
      <c r="K39" s="173">
        <f>ROUND(E39*J39,2)</f>
        <v>112721.31</v>
      </c>
      <c r="L39" s="173">
        <v>21</v>
      </c>
      <c r="M39" s="173">
        <f>G39*(1+L39/100)</f>
        <v>0</v>
      </c>
      <c r="N39" s="173">
        <v>0.74</v>
      </c>
      <c r="O39" s="173">
        <f>ROUND(E39*N39,2)</f>
        <v>156.24</v>
      </c>
      <c r="P39" s="173">
        <v>0</v>
      </c>
      <c r="Q39" s="173">
        <f>ROUND(E39*P39,2)</f>
        <v>0</v>
      </c>
      <c r="R39" s="173" t="s">
        <v>367</v>
      </c>
      <c r="S39" s="173" t="s">
        <v>250</v>
      </c>
      <c r="T39" s="174" t="s">
        <v>250</v>
      </c>
      <c r="U39" s="156">
        <v>1.1000000000000001</v>
      </c>
      <c r="V39" s="156">
        <f>ROUND(E39*U39,2)</f>
        <v>232.25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227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54"/>
      <c r="B40" s="155"/>
      <c r="C40" s="267" t="s">
        <v>384</v>
      </c>
      <c r="D40" s="268"/>
      <c r="E40" s="268"/>
      <c r="F40" s="268"/>
      <c r="G40" s="268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253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8">
        <v>20</v>
      </c>
      <c r="B41" s="169" t="s">
        <v>387</v>
      </c>
      <c r="C41" s="185" t="s">
        <v>388</v>
      </c>
      <c r="D41" s="170" t="s">
        <v>326</v>
      </c>
      <c r="E41" s="171">
        <v>3.8450000000000002</v>
      </c>
      <c r="F41" s="172"/>
      <c r="G41" s="173">
        <f>ROUND(E41*F41,2)</f>
        <v>0</v>
      </c>
      <c r="H41" s="172">
        <v>24769.7</v>
      </c>
      <c r="I41" s="173">
        <f>ROUND(E41*H41,2)</f>
        <v>95239.5</v>
      </c>
      <c r="J41" s="172">
        <v>15230.3</v>
      </c>
      <c r="K41" s="173">
        <f>ROUND(E41*J41,2)</f>
        <v>58560.5</v>
      </c>
      <c r="L41" s="173">
        <v>21</v>
      </c>
      <c r="M41" s="173">
        <f>G41*(1+L41/100)</f>
        <v>0</v>
      </c>
      <c r="N41" s="173">
        <v>1.0210999999999999</v>
      </c>
      <c r="O41" s="173">
        <f>ROUND(E41*N41,2)</f>
        <v>3.93</v>
      </c>
      <c r="P41" s="173">
        <v>0</v>
      </c>
      <c r="Q41" s="173">
        <f>ROUND(E41*P41,2)</f>
        <v>0</v>
      </c>
      <c r="R41" s="173" t="s">
        <v>367</v>
      </c>
      <c r="S41" s="173" t="s">
        <v>250</v>
      </c>
      <c r="T41" s="174" t="s">
        <v>250</v>
      </c>
      <c r="U41" s="156">
        <v>29.292000000000002</v>
      </c>
      <c r="V41" s="156">
        <f>ROUND(E41*U41,2)</f>
        <v>112.63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227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54"/>
      <c r="B42" s="155"/>
      <c r="C42" s="267" t="s">
        <v>379</v>
      </c>
      <c r="D42" s="268"/>
      <c r="E42" s="268"/>
      <c r="F42" s="268"/>
      <c r="G42" s="268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253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75">
        <v>21</v>
      </c>
      <c r="B43" s="176" t="s">
        <v>389</v>
      </c>
      <c r="C43" s="184" t="s">
        <v>390</v>
      </c>
      <c r="D43" s="177" t="s">
        <v>391</v>
      </c>
      <c r="E43" s="178">
        <v>8</v>
      </c>
      <c r="F43" s="179"/>
      <c r="G43" s="180">
        <f>ROUND(E43*F43,2)</f>
        <v>0</v>
      </c>
      <c r="H43" s="179">
        <v>0</v>
      </c>
      <c r="I43" s="180">
        <f>ROUND(E43*H43,2)</f>
        <v>0</v>
      </c>
      <c r="J43" s="179">
        <v>800</v>
      </c>
      <c r="K43" s="180">
        <f>ROUND(E43*J43,2)</f>
        <v>6400</v>
      </c>
      <c r="L43" s="180">
        <v>21</v>
      </c>
      <c r="M43" s="180">
        <f>G43*(1+L43/100)</f>
        <v>0</v>
      </c>
      <c r="N43" s="180">
        <v>1.0300000000000001E-3</v>
      </c>
      <c r="O43" s="180">
        <f>ROUND(E43*N43,2)</f>
        <v>0.01</v>
      </c>
      <c r="P43" s="180">
        <v>0</v>
      </c>
      <c r="Q43" s="180">
        <f>ROUND(E43*P43,2)</f>
        <v>0</v>
      </c>
      <c r="R43" s="180"/>
      <c r="S43" s="180" t="s">
        <v>224</v>
      </c>
      <c r="T43" s="181" t="s">
        <v>225</v>
      </c>
      <c r="U43" s="156">
        <v>0</v>
      </c>
      <c r="V43" s="156">
        <f>ROUND(E43*U43,2)</f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227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14">
      <c r="A44" s="158" t="s">
        <v>219</v>
      </c>
      <c r="B44" s="159" t="s">
        <v>94</v>
      </c>
      <c r="C44" s="183" t="s">
        <v>95</v>
      </c>
      <c r="D44" s="160"/>
      <c r="E44" s="161"/>
      <c r="F44" s="162"/>
      <c r="G44" s="162">
        <f>SUMIF(AG45:AG68,"&lt;&gt;NOR",G45:G68)</f>
        <v>0</v>
      </c>
      <c r="H44" s="162"/>
      <c r="I44" s="162">
        <f>SUM(I45:I68)</f>
        <v>1122303.43</v>
      </c>
      <c r="J44" s="162"/>
      <c r="K44" s="162">
        <f>SUM(K45:K68)</f>
        <v>489381.26999999996</v>
      </c>
      <c r="L44" s="162"/>
      <c r="M44" s="162">
        <f>SUM(M45:M68)</f>
        <v>0</v>
      </c>
      <c r="N44" s="162"/>
      <c r="O44" s="162">
        <f>SUM(O45:O68)</f>
        <v>280.92</v>
      </c>
      <c r="P44" s="162"/>
      <c r="Q44" s="162">
        <f>SUM(Q45:Q68)</f>
        <v>0</v>
      </c>
      <c r="R44" s="162"/>
      <c r="S44" s="162"/>
      <c r="T44" s="163"/>
      <c r="U44" s="157"/>
      <c r="V44" s="157">
        <f>SUM(V45:V68)</f>
        <v>1482</v>
      </c>
      <c r="W44" s="157"/>
      <c r="X44" s="157"/>
      <c r="AG44" t="s">
        <v>220</v>
      </c>
    </row>
    <row r="45" spans="1:60" outlineLevel="1">
      <c r="A45" s="168">
        <v>22</v>
      </c>
      <c r="B45" s="169" t="s">
        <v>392</v>
      </c>
      <c r="C45" s="185" t="s">
        <v>393</v>
      </c>
      <c r="D45" s="170" t="s">
        <v>264</v>
      </c>
      <c r="E45" s="171">
        <v>170.88</v>
      </c>
      <c r="F45" s="172"/>
      <c r="G45" s="173">
        <f>ROUND(E45*F45,2)</f>
        <v>0</v>
      </c>
      <c r="H45" s="172">
        <v>0</v>
      </c>
      <c r="I45" s="173">
        <f>ROUND(E45*H45,2)</f>
        <v>0</v>
      </c>
      <c r="J45" s="172">
        <v>135</v>
      </c>
      <c r="K45" s="173">
        <f>ROUND(E45*J45,2)</f>
        <v>23068.799999999999</v>
      </c>
      <c r="L45" s="173">
        <v>21</v>
      </c>
      <c r="M45" s="173">
        <f>G45*(1+L45/100)</f>
        <v>0</v>
      </c>
      <c r="N45" s="173">
        <v>0</v>
      </c>
      <c r="O45" s="173">
        <f>ROUND(E45*N45,2)</f>
        <v>0</v>
      </c>
      <c r="P45" s="173">
        <v>0</v>
      </c>
      <c r="Q45" s="173">
        <f>ROUND(E45*P45,2)</f>
        <v>0</v>
      </c>
      <c r="R45" s="173" t="s">
        <v>367</v>
      </c>
      <c r="S45" s="173" t="s">
        <v>250</v>
      </c>
      <c r="T45" s="174" t="s">
        <v>225</v>
      </c>
      <c r="U45" s="156">
        <v>2.9340000000000002</v>
      </c>
      <c r="V45" s="156">
        <f>ROUND(E45*U45,2)</f>
        <v>501.36</v>
      </c>
      <c r="W45" s="156"/>
      <c r="X45" s="156" t="s">
        <v>226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227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>
      <c r="A46" s="154"/>
      <c r="B46" s="155"/>
      <c r="C46" s="267" t="s">
        <v>394</v>
      </c>
      <c r="D46" s="268"/>
      <c r="E46" s="268"/>
      <c r="F46" s="268"/>
      <c r="G46" s="268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253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4" outlineLevel="1">
      <c r="A47" s="175">
        <v>23</v>
      </c>
      <c r="B47" s="176" t="s">
        <v>395</v>
      </c>
      <c r="C47" s="184" t="s">
        <v>396</v>
      </c>
      <c r="D47" s="177" t="s">
        <v>248</v>
      </c>
      <c r="E47" s="178">
        <v>386.488</v>
      </c>
      <c r="F47" s="179"/>
      <c r="G47" s="180">
        <f t="shared" ref="G47:G60" si="0">ROUND(E47*F47,2)</f>
        <v>0</v>
      </c>
      <c r="H47" s="179">
        <v>799.61</v>
      </c>
      <c r="I47" s="180">
        <f t="shared" ref="I47:I60" si="1">ROUND(E47*H47,2)</f>
        <v>309039.67</v>
      </c>
      <c r="J47" s="179">
        <v>296.39</v>
      </c>
      <c r="K47" s="180">
        <f t="shared" ref="K47:K60" si="2">ROUND(E47*J47,2)</f>
        <v>114551.18</v>
      </c>
      <c r="L47" s="180">
        <v>21</v>
      </c>
      <c r="M47" s="180">
        <f t="shared" ref="M47:M60" si="3">G47*(1+L47/100)</f>
        <v>0</v>
      </c>
      <c r="N47" s="180">
        <v>0.22569</v>
      </c>
      <c r="O47" s="180">
        <f t="shared" ref="O47:O60" si="4">ROUND(E47*N47,2)</f>
        <v>87.23</v>
      </c>
      <c r="P47" s="180">
        <v>0</v>
      </c>
      <c r="Q47" s="180">
        <f t="shared" ref="Q47:Q60" si="5">ROUND(E47*P47,2)</f>
        <v>0</v>
      </c>
      <c r="R47" s="180" t="s">
        <v>367</v>
      </c>
      <c r="S47" s="180" t="s">
        <v>250</v>
      </c>
      <c r="T47" s="181" t="s">
        <v>250</v>
      </c>
      <c r="U47" s="156">
        <v>0.62</v>
      </c>
      <c r="V47" s="156">
        <f t="shared" ref="V47:V60" si="6">ROUND(E47*U47,2)</f>
        <v>239.62</v>
      </c>
      <c r="W47" s="156"/>
      <c r="X47" s="156" t="s">
        <v>226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227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4" outlineLevel="1">
      <c r="A48" s="175">
        <v>24</v>
      </c>
      <c r="B48" s="176" t="s">
        <v>397</v>
      </c>
      <c r="C48" s="184" t="s">
        <v>398</v>
      </c>
      <c r="D48" s="177" t="s">
        <v>248</v>
      </c>
      <c r="E48" s="178">
        <v>424.66800000000001</v>
      </c>
      <c r="F48" s="179"/>
      <c r="G48" s="180">
        <f t="shared" si="0"/>
        <v>0</v>
      </c>
      <c r="H48" s="179">
        <v>997.67</v>
      </c>
      <c r="I48" s="180">
        <f t="shared" si="1"/>
        <v>423678.52</v>
      </c>
      <c r="J48" s="179">
        <v>352.33</v>
      </c>
      <c r="K48" s="180">
        <f t="shared" si="2"/>
        <v>149623.28</v>
      </c>
      <c r="L48" s="180">
        <v>21</v>
      </c>
      <c r="M48" s="180">
        <f t="shared" si="3"/>
        <v>0</v>
      </c>
      <c r="N48" s="180">
        <v>0.26585999999999999</v>
      </c>
      <c r="O48" s="180">
        <f t="shared" si="4"/>
        <v>112.9</v>
      </c>
      <c r="P48" s="180">
        <v>0</v>
      </c>
      <c r="Q48" s="180">
        <f t="shared" si="5"/>
        <v>0</v>
      </c>
      <c r="R48" s="180" t="s">
        <v>367</v>
      </c>
      <c r="S48" s="180" t="s">
        <v>250</v>
      </c>
      <c r="T48" s="181" t="s">
        <v>250</v>
      </c>
      <c r="U48" s="156">
        <v>0.74</v>
      </c>
      <c r="V48" s="156">
        <f t="shared" si="6"/>
        <v>314.25</v>
      </c>
      <c r="W48" s="156"/>
      <c r="X48" s="156" t="s">
        <v>226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227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75">
        <v>25</v>
      </c>
      <c r="B49" s="176" t="s">
        <v>399</v>
      </c>
      <c r="C49" s="184" t="s">
        <v>400</v>
      </c>
      <c r="D49" s="177" t="s">
        <v>279</v>
      </c>
      <c r="E49" s="178">
        <v>20</v>
      </c>
      <c r="F49" s="179"/>
      <c r="G49" s="180">
        <f t="shared" si="0"/>
        <v>0</v>
      </c>
      <c r="H49" s="179">
        <v>131.6</v>
      </c>
      <c r="I49" s="180">
        <f t="shared" si="1"/>
        <v>2632</v>
      </c>
      <c r="J49" s="179">
        <v>108.4</v>
      </c>
      <c r="K49" s="180">
        <f t="shared" si="2"/>
        <v>2168</v>
      </c>
      <c r="L49" s="180">
        <v>21</v>
      </c>
      <c r="M49" s="180">
        <f t="shared" si="3"/>
        <v>0</v>
      </c>
      <c r="N49" s="180">
        <v>1.7260000000000001E-2</v>
      </c>
      <c r="O49" s="180">
        <f t="shared" si="4"/>
        <v>0.35</v>
      </c>
      <c r="P49" s="180">
        <v>0</v>
      </c>
      <c r="Q49" s="180">
        <f t="shared" si="5"/>
        <v>0</v>
      </c>
      <c r="R49" s="180" t="s">
        <v>367</v>
      </c>
      <c r="S49" s="180" t="s">
        <v>250</v>
      </c>
      <c r="T49" s="181" t="s">
        <v>250</v>
      </c>
      <c r="U49" s="156">
        <v>0.23250000000000001</v>
      </c>
      <c r="V49" s="156">
        <f t="shared" si="6"/>
        <v>4.6500000000000004</v>
      </c>
      <c r="W49" s="156"/>
      <c r="X49" s="156" t="s">
        <v>226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227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75">
        <v>26</v>
      </c>
      <c r="B50" s="176" t="s">
        <v>401</v>
      </c>
      <c r="C50" s="184" t="s">
        <v>402</v>
      </c>
      <c r="D50" s="177" t="s">
        <v>279</v>
      </c>
      <c r="E50" s="178">
        <v>9</v>
      </c>
      <c r="F50" s="179"/>
      <c r="G50" s="180">
        <f t="shared" si="0"/>
        <v>0</v>
      </c>
      <c r="H50" s="179">
        <v>216.19</v>
      </c>
      <c r="I50" s="180">
        <f t="shared" si="1"/>
        <v>1945.71</v>
      </c>
      <c r="J50" s="179">
        <v>148.81</v>
      </c>
      <c r="K50" s="180">
        <f t="shared" si="2"/>
        <v>1339.29</v>
      </c>
      <c r="L50" s="180">
        <v>21</v>
      </c>
      <c r="M50" s="180">
        <f t="shared" si="3"/>
        <v>0</v>
      </c>
      <c r="N50" s="180">
        <v>2.5749999999999999E-2</v>
      </c>
      <c r="O50" s="180">
        <f t="shared" si="4"/>
        <v>0.23</v>
      </c>
      <c r="P50" s="180">
        <v>0</v>
      </c>
      <c r="Q50" s="180">
        <f t="shared" si="5"/>
        <v>0</v>
      </c>
      <c r="R50" s="180" t="s">
        <v>367</v>
      </c>
      <c r="S50" s="180" t="s">
        <v>250</v>
      </c>
      <c r="T50" s="181" t="s">
        <v>250</v>
      </c>
      <c r="U50" s="156">
        <v>0.3175</v>
      </c>
      <c r="V50" s="156">
        <f t="shared" si="6"/>
        <v>2.86</v>
      </c>
      <c r="W50" s="156"/>
      <c r="X50" s="156" t="s">
        <v>226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227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75">
        <v>27</v>
      </c>
      <c r="B51" s="176" t="s">
        <v>403</v>
      </c>
      <c r="C51" s="184" t="s">
        <v>404</v>
      </c>
      <c r="D51" s="177" t="s">
        <v>279</v>
      </c>
      <c r="E51" s="178">
        <v>70</v>
      </c>
      <c r="F51" s="179"/>
      <c r="G51" s="180">
        <f t="shared" si="0"/>
        <v>0</v>
      </c>
      <c r="H51" s="179">
        <v>366.07</v>
      </c>
      <c r="I51" s="180">
        <f t="shared" si="1"/>
        <v>25624.9</v>
      </c>
      <c r="J51" s="179">
        <v>120.93</v>
      </c>
      <c r="K51" s="180">
        <f t="shared" si="2"/>
        <v>8465.1</v>
      </c>
      <c r="L51" s="180">
        <v>21</v>
      </c>
      <c r="M51" s="180">
        <f t="shared" si="3"/>
        <v>0</v>
      </c>
      <c r="N51" s="180">
        <v>5.4219999999999997E-2</v>
      </c>
      <c r="O51" s="180">
        <f t="shared" si="4"/>
        <v>3.8</v>
      </c>
      <c r="P51" s="180">
        <v>0</v>
      </c>
      <c r="Q51" s="180">
        <f t="shared" si="5"/>
        <v>0</v>
      </c>
      <c r="R51" s="180" t="s">
        <v>367</v>
      </c>
      <c r="S51" s="180" t="s">
        <v>250</v>
      </c>
      <c r="T51" s="181" t="s">
        <v>250</v>
      </c>
      <c r="U51" s="156">
        <v>0.26</v>
      </c>
      <c r="V51" s="156">
        <f t="shared" si="6"/>
        <v>18.2</v>
      </c>
      <c r="W51" s="156"/>
      <c r="X51" s="156" t="s">
        <v>226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227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75">
        <v>28</v>
      </c>
      <c r="B52" s="176" t="s">
        <v>405</v>
      </c>
      <c r="C52" s="184" t="s">
        <v>406</v>
      </c>
      <c r="D52" s="177" t="s">
        <v>279</v>
      </c>
      <c r="E52" s="178">
        <v>6</v>
      </c>
      <c r="F52" s="179"/>
      <c r="G52" s="180">
        <f t="shared" si="0"/>
        <v>0</v>
      </c>
      <c r="H52" s="179">
        <v>599.24</v>
      </c>
      <c r="I52" s="180">
        <f t="shared" si="1"/>
        <v>3595.44</v>
      </c>
      <c r="J52" s="179">
        <v>139.76</v>
      </c>
      <c r="K52" s="180">
        <f t="shared" si="2"/>
        <v>838.56</v>
      </c>
      <c r="L52" s="180">
        <v>21</v>
      </c>
      <c r="M52" s="180">
        <f t="shared" si="3"/>
        <v>0</v>
      </c>
      <c r="N52" s="180">
        <v>7.2069999999999995E-2</v>
      </c>
      <c r="O52" s="180">
        <f t="shared" si="4"/>
        <v>0.43</v>
      </c>
      <c r="P52" s="180">
        <v>0</v>
      </c>
      <c r="Q52" s="180">
        <f t="shared" si="5"/>
        <v>0</v>
      </c>
      <c r="R52" s="180" t="s">
        <v>367</v>
      </c>
      <c r="S52" s="180" t="s">
        <v>250</v>
      </c>
      <c r="T52" s="181" t="s">
        <v>250</v>
      </c>
      <c r="U52" s="156">
        <v>0.3</v>
      </c>
      <c r="V52" s="156">
        <f t="shared" si="6"/>
        <v>1.8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227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>
      <c r="A53" s="175">
        <v>29</v>
      </c>
      <c r="B53" s="176" t="s">
        <v>407</v>
      </c>
      <c r="C53" s="184" t="s">
        <v>408</v>
      </c>
      <c r="D53" s="177" t="s">
        <v>279</v>
      </c>
      <c r="E53" s="178">
        <v>15</v>
      </c>
      <c r="F53" s="179"/>
      <c r="G53" s="180">
        <f t="shared" si="0"/>
        <v>0</v>
      </c>
      <c r="H53" s="179">
        <v>857.04</v>
      </c>
      <c r="I53" s="180">
        <f t="shared" si="1"/>
        <v>12855.6</v>
      </c>
      <c r="J53" s="179">
        <v>176.96</v>
      </c>
      <c r="K53" s="180">
        <f t="shared" si="2"/>
        <v>2654.4</v>
      </c>
      <c r="L53" s="180">
        <v>21</v>
      </c>
      <c r="M53" s="180">
        <f t="shared" si="3"/>
        <v>0</v>
      </c>
      <c r="N53" s="180">
        <v>8.9990000000000001E-2</v>
      </c>
      <c r="O53" s="180">
        <f t="shared" si="4"/>
        <v>1.35</v>
      </c>
      <c r="P53" s="180">
        <v>0</v>
      </c>
      <c r="Q53" s="180">
        <f t="shared" si="5"/>
        <v>0</v>
      </c>
      <c r="R53" s="180" t="s">
        <v>367</v>
      </c>
      <c r="S53" s="180" t="s">
        <v>250</v>
      </c>
      <c r="T53" s="181" t="s">
        <v>250</v>
      </c>
      <c r="U53" s="156">
        <v>0.38</v>
      </c>
      <c r="V53" s="156">
        <f t="shared" si="6"/>
        <v>5.7</v>
      </c>
      <c r="W53" s="156"/>
      <c r="X53" s="156" t="s">
        <v>226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227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>
      <c r="A54" s="175">
        <v>30</v>
      </c>
      <c r="B54" s="176" t="s">
        <v>409</v>
      </c>
      <c r="C54" s="184" t="s">
        <v>410</v>
      </c>
      <c r="D54" s="177" t="s">
        <v>279</v>
      </c>
      <c r="E54" s="178">
        <v>6</v>
      </c>
      <c r="F54" s="179"/>
      <c r="G54" s="180">
        <f t="shared" si="0"/>
        <v>0</v>
      </c>
      <c r="H54" s="179">
        <v>919.74</v>
      </c>
      <c r="I54" s="180">
        <f t="shared" si="1"/>
        <v>5518.44</v>
      </c>
      <c r="J54" s="179">
        <v>191.26</v>
      </c>
      <c r="K54" s="180">
        <f t="shared" si="2"/>
        <v>1147.56</v>
      </c>
      <c r="L54" s="180">
        <v>21</v>
      </c>
      <c r="M54" s="180">
        <f t="shared" si="3"/>
        <v>0</v>
      </c>
      <c r="N54" s="180">
        <v>9.8909999999999998E-2</v>
      </c>
      <c r="O54" s="180">
        <f t="shared" si="4"/>
        <v>0.59</v>
      </c>
      <c r="P54" s="180">
        <v>0</v>
      </c>
      <c r="Q54" s="180">
        <f t="shared" si="5"/>
        <v>0</v>
      </c>
      <c r="R54" s="180" t="s">
        <v>367</v>
      </c>
      <c r="S54" s="180" t="s">
        <v>250</v>
      </c>
      <c r="T54" s="181" t="s">
        <v>250</v>
      </c>
      <c r="U54" s="156">
        <v>0.41</v>
      </c>
      <c r="V54" s="156">
        <f t="shared" si="6"/>
        <v>2.46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227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75">
        <v>31</v>
      </c>
      <c r="B55" s="176" t="s">
        <v>411</v>
      </c>
      <c r="C55" s="184" t="s">
        <v>412</v>
      </c>
      <c r="D55" s="177" t="s">
        <v>279</v>
      </c>
      <c r="E55" s="178">
        <v>66</v>
      </c>
      <c r="F55" s="179"/>
      <c r="G55" s="180">
        <f t="shared" si="0"/>
        <v>0</v>
      </c>
      <c r="H55" s="179">
        <v>1160.3699999999999</v>
      </c>
      <c r="I55" s="180">
        <f t="shared" si="1"/>
        <v>76584.42</v>
      </c>
      <c r="J55" s="179">
        <v>224.63</v>
      </c>
      <c r="K55" s="180">
        <f t="shared" si="2"/>
        <v>14825.58</v>
      </c>
      <c r="L55" s="180">
        <v>21</v>
      </c>
      <c r="M55" s="180">
        <f t="shared" si="3"/>
        <v>0</v>
      </c>
      <c r="N55" s="180">
        <v>0.12569</v>
      </c>
      <c r="O55" s="180">
        <f t="shared" si="4"/>
        <v>8.3000000000000007</v>
      </c>
      <c r="P55" s="180">
        <v>0</v>
      </c>
      <c r="Q55" s="180">
        <f t="shared" si="5"/>
        <v>0</v>
      </c>
      <c r="R55" s="180" t="s">
        <v>367</v>
      </c>
      <c r="S55" s="180" t="s">
        <v>250</v>
      </c>
      <c r="T55" s="181" t="s">
        <v>250</v>
      </c>
      <c r="U55" s="156">
        <v>0.48</v>
      </c>
      <c r="V55" s="156">
        <f t="shared" si="6"/>
        <v>31.68</v>
      </c>
      <c r="W55" s="156"/>
      <c r="X55" s="156" t="s">
        <v>226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227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>
      <c r="A56" s="175">
        <v>32</v>
      </c>
      <c r="B56" s="176" t="s">
        <v>413</v>
      </c>
      <c r="C56" s="184" t="s">
        <v>414</v>
      </c>
      <c r="D56" s="177" t="s">
        <v>309</v>
      </c>
      <c r="E56" s="178">
        <v>66</v>
      </c>
      <c r="F56" s="179"/>
      <c r="G56" s="180">
        <f t="shared" si="0"/>
        <v>0</v>
      </c>
      <c r="H56" s="179">
        <v>38.950000000000003</v>
      </c>
      <c r="I56" s="180">
        <f t="shared" si="1"/>
        <v>2570.6999999999998</v>
      </c>
      <c r="J56" s="179">
        <v>64.55</v>
      </c>
      <c r="K56" s="180">
        <f t="shared" si="2"/>
        <v>4260.3</v>
      </c>
      <c r="L56" s="180">
        <v>21</v>
      </c>
      <c r="M56" s="180">
        <f t="shared" si="3"/>
        <v>0</v>
      </c>
      <c r="N56" s="180">
        <v>4.4000000000000002E-4</v>
      </c>
      <c r="O56" s="180">
        <f t="shared" si="4"/>
        <v>0.03</v>
      </c>
      <c r="P56" s="180">
        <v>0</v>
      </c>
      <c r="Q56" s="180">
        <f t="shared" si="5"/>
        <v>0</v>
      </c>
      <c r="R56" s="180" t="s">
        <v>367</v>
      </c>
      <c r="S56" s="180" t="s">
        <v>250</v>
      </c>
      <c r="T56" s="181" t="s">
        <v>250</v>
      </c>
      <c r="U56" s="156">
        <v>0.15</v>
      </c>
      <c r="V56" s="156">
        <f t="shared" si="6"/>
        <v>9.9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227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75">
        <v>33</v>
      </c>
      <c r="B57" s="176" t="s">
        <v>415</v>
      </c>
      <c r="C57" s="184" t="s">
        <v>416</v>
      </c>
      <c r="D57" s="177" t="s">
        <v>264</v>
      </c>
      <c r="E57" s="178">
        <v>0.59</v>
      </c>
      <c r="F57" s="179"/>
      <c r="G57" s="180">
        <f t="shared" si="0"/>
        <v>0</v>
      </c>
      <c r="H57" s="179">
        <v>2657.37</v>
      </c>
      <c r="I57" s="180">
        <f t="shared" si="1"/>
        <v>1567.85</v>
      </c>
      <c r="J57" s="179">
        <v>687.63</v>
      </c>
      <c r="K57" s="180">
        <f t="shared" si="2"/>
        <v>405.7</v>
      </c>
      <c r="L57" s="180">
        <v>21</v>
      </c>
      <c r="M57" s="180">
        <f t="shared" si="3"/>
        <v>0</v>
      </c>
      <c r="N57" s="180">
        <v>2.52501</v>
      </c>
      <c r="O57" s="180">
        <f t="shared" si="4"/>
        <v>1.49</v>
      </c>
      <c r="P57" s="180">
        <v>0</v>
      </c>
      <c r="Q57" s="180">
        <f t="shared" si="5"/>
        <v>0</v>
      </c>
      <c r="R57" s="180" t="s">
        <v>367</v>
      </c>
      <c r="S57" s="180" t="s">
        <v>250</v>
      </c>
      <c r="T57" s="181" t="s">
        <v>250</v>
      </c>
      <c r="U57" s="156">
        <v>1.421</v>
      </c>
      <c r="V57" s="156">
        <f t="shared" si="6"/>
        <v>0.84</v>
      </c>
      <c r="W57" s="156"/>
      <c r="X57" s="156" t="s">
        <v>226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227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4" outlineLevel="1">
      <c r="A58" s="175">
        <v>34</v>
      </c>
      <c r="B58" s="176" t="s">
        <v>417</v>
      </c>
      <c r="C58" s="184" t="s">
        <v>418</v>
      </c>
      <c r="D58" s="177" t="s">
        <v>248</v>
      </c>
      <c r="E58" s="178">
        <v>6.3959999999999999</v>
      </c>
      <c r="F58" s="179"/>
      <c r="G58" s="180">
        <f t="shared" si="0"/>
        <v>0</v>
      </c>
      <c r="H58" s="179">
        <v>285.31</v>
      </c>
      <c r="I58" s="180">
        <f t="shared" si="1"/>
        <v>1824.84</v>
      </c>
      <c r="J58" s="179">
        <v>822.69</v>
      </c>
      <c r="K58" s="180">
        <f t="shared" si="2"/>
        <v>5261.93</v>
      </c>
      <c r="L58" s="180">
        <v>21</v>
      </c>
      <c r="M58" s="180">
        <f t="shared" si="3"/>
        <v>0</v>
      </c>
      <c r="N58" s="180">
        <v>2.2360000000000001E-2</v>
      </c>
      <c r="O58" s="180">
        <f t="shared" si="4"/>
        <v>0.14000000000000001</v>
      </c>
      <c r="P58" s="180">
        <v>0</v>
      </c>
      <c r="Q58" s="180">
        <f t="shared" si="5"/>
        <v>0</v>
      </c>
      <c r="R58" s="180" t="s">
        <v>367</v>
      </c>
      <c r="S58" s="180" t="s">
        <v>250</v>
      </c>
      <c r="T58" s="181" t="s">
        <v>250</v>
      </c>
      <c r="U58" s="156">
        <v>1.5209999999999999</v>
      </c>
      <c r="V58" s="156">
        <f t="shared" si="6"/>
        <v>9.73</v>
      </c>
      <c r="W58" s="156"/>
      <c r="X58" s="156" t="s">
        <v>226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227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4" outlineLevel="1">
      <c r="A59" s="175">
        <v>35</v>
      </c>
      <c r="B59" s="176" t="s">
        <v>419</v>
      </c>
      <c r="C59" s="184" t="s">
        <v>420</v>
      </c>
      <c r="D59" s="177" t="s">
        <v>248</v>
      </c>
      <c r="E59" s="178">
        <v>6.3959999999999999</v>
      </c>
      <c r="F59" s="179"/>
      <c r="G59" s="180">
        <f t="shared" si="0"/>
        <v>0</v>
      </c>
      <c r="H59" s="179">
        <v>0</v>
      </c>
      <c r="I59" s="180">
        <f t="shared" si="1"/>
        <v>0</v>
      </c>
      <c r="J59" s="179">
        <v>293</v>
      </c>
      <c r="K59" s="180">
        <f t="shared" si="2"/>
        <v>1874.03</v>
      </c>
      <c r="L59" s="180">
        <v>21</v>
      </c>
      <c r="M59" s="180">
        <f t="shared" si="3"/>
        <v>0</v>
      </c>
      <c r="N59" s="180">
        <v>0</v>
      </c>
      <c r="O59" s="180">
        <f t="shared" si="4"/>
        <v>0</v>
      </c>
      <c r="P59" s="180">
        <v>0</v>
      </c>
      <c r="Q59" s="180">
        <f t="shared" si="5"/>
        <v>0</v>
      </c>
      <c r="R59" s="180" t="s">
        <v>367</v>
      </c>
      <c r="S59" s="180" t="s">
        <v>250</v>
      </c>
      <c r="T59" s="181" t="s">
        <v>250</v>
      </c>
      <c r="U59" s="156">
        <v>0.67</v>
      </c>
      <c r="V59" s="156">
        <f t="shared" si="6"/>
        <v>4.29</v>
      </c>
      <c r="W59" s="156"/>
      <c r="X59" s="156" t="s">
        <v>226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227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>
      <c r="A60" s="168">
        <v>36</v>
      </c>
      <c r="B60" s="169" t="s">
        <v>421</v>
      </c>
      <c r="C60" s="185" t="s">
        <v>422</v>
      </c>
      <c r="D60" s="170" t="s">
        <v>326</v>
      </c>
      <c r="E60" s="171">
        <v>0.10100000000000001</v>
      </c>
      <c r="F60" s="172"/>
      <c r="G60" s="173">
        <f t="shared" si="0"/>
        <v>0</v>
      </c>
      <c r="H60" s="172">
        <v>24384.99</v>
      </c>
      <c r="I60" s="173">
        <f t="shared" si="1"/>
        <v>2462.88</v>
      </c>
      <c r="J60" s="172">
        <v>13045.01</v>
      </c>
      <c r="K60" s="173">
        <f t="shared" si="2"/>
        <v>1317.55</v>
      </c>
      <c r="L60" s="173">
        <v>21</v>
      </c>
      <c r="M60" s="173">
        <f t="shared" si="3"/>
        <v>0</v>
      </c>
      <c r="N60" s="173">
        <v>1.01292</v>
      </c>
      <c r="O60" s="173">
        <f t="shared" si="4"/>
        <v>0.1</v>
      </c>
      <c r="P60" s="173">
        <v>0</v>
      </c>
      <c r="Q60" s="173">
        <f t="shared" si="5"/>
        <v>0</v>
      </c>
      <c r="R60" s="173" t="s">
        <v>367</v>
      </c>
      <c r="S60" s="173" t="s">
        <v>250</v>
      </c>
      <c r="T60" s="174" t="s">
        <v>250</v>
      </c>
      <c r="U60" s="156">
        <v>25.812000000000001</v>
      </c>
      <c r="V60" s="156">
        <f t="shared" si="6"/>
        <v>2.61</v>
      </c>
      <c r="W60" s="156"/>
      <c r="X60" s="156" t="s">
        <v>226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227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>
      <c r="A61" s="154"/>
      <c r="B61" s="155"/>
      <c r="C61" s="267" t="s">
        <v>379</v>
      </c>
      <c r="D61" s="268"/>
      <c r="E61" s="268"/>
      <c r="F61" s="268"/>
      <c r="G61" s="268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253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4" outlineLevel="1">
      <c r="A62" s="168">
        <v>37</v>
      </c>
      <c r="B62" s="169" t="s">
        <v>423</v>
      </c>
      <c r="C62" s="185" t="s">
        <v>424</v>
      </c>
      <c r="D62" s="170" t="s">
        <v>248</v>
      </c>
      <c r="E62" s="171">
        <v>214.29</v>
      </c>
      <c r="F62" s="172"/>
      <c r="G62" s="173">
        <f>ROUND(E62*F62,2)</f>
        <v>0</v>
      </c>
      <c r="H62" s="172">
        <v>430.72</v>
      </c>
      <c r="I62" s="173">
        <f>ROUND(E62*H62,2)</f>
        <v>92298.99</v>
      </c>
      <c r="J62" s="172">
        <v>268.27999999999997</v>
      </c>
      <c r="K62" s="173">
        <f>ROUND(E62*J62,2)</f>
        <v>57489.72</v>
      </c>
      <c r="L62" s="173">
        <v>21</v>
      </c>
      <c r="M62" s="173">
        <f>G62*(1+L62/100)</f>
        <v>0</v>
      </c>
      <c r="N62" s="173">
        <v>0.11666</v>
      </c>
      <c r="O62" s="173">
        <f>ROUND(E62*N62,2)</f>
        <v>25</v>
      </c>
      <c r="P62" s="173">
        <v>0</v>
      </c>
      <c r="Q62" s="173">
        <f>ROUND(E62*P62,2)</f>
        <v>0</v>
      </c>
      <c r="R62" s="173" t="s">
        <v>367</v>
      </c>
      <c r="S62" s="173" t="s">
        <v>250</v>
      </c>
      <c r="T62" s="174" t="s">
        <v>250</v>
      </c>
      <c r="U62" s="156">
        <v>0.57299999999999995</v>
      </c>
      <c r="V62" s="156">
        <f>ROUND(E62*U62,2)</f>
        <v>122.79</v>
      </c>
      <c r="W62" s="156"/>
      <c r="X62" s="156" t="s">
        <v>226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227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>
      <c r="A63" s="154"/>
      <c r="B63" s="155"/>
      <c r="C63" s="267" t="s">
        <v>425</v>
      </c>
      <c r="D63" s="268"/>
      <c r="E63" s="268"/>
      <c r="F63" s="268"/>
      <c r="G63" s="268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253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89" t="str">
        <f>C63</f>
        <v>jednoduché nebo příčky zděné do svislé dřevěné, cihelné, betonové nebo ocelové konstrukce na jakoukoliv maltu vápenocementovou (MVC) nebo cementovou (MC),</v>
      </c>
      <c r="BB63" s="147"/>
      <c r="BC63" s="147"/>
      <c r="BD63" s="147"/>
      <c r="BE63" s="147"/>
      <c r="BF63" s="147"/>
      <c r="BG63" s="147"/>
      <c r="BH63" s="147"/>
    </row>
    <row r="64" spans="1:60" ht="24" outlineLevel="1">
      <c r="A64" s="168">
        <v>38</v>
      </c>
      <c r="B64" s="169" t="s">
        <v>426</v>
      </c>
      <c r="C64" s="185" t="s">
        <v>427</v>
      </c>
      <c r="D64" s="170" t="s">
        <v>248</v>
      </c>
      <c r="E64" s="171">
        <v>312.05700000000002</v>
      </c>
      <c r="F64" s="172"/>
      <c r="G64" s="173">
        <f>ROUND(E64*F64,2)</f>
        <v>0</v>
      </c>
      <c r="H64" s="172">
        <v>492.48</v>
      </c>
      <c r="I64" s="173">
        <f>ROUND(E64*H64,2)</f>
        <v>153681.82999999999</v>
      </c>
      <c r="J64" s="172">
        <v>266.52</v>
      </c>
      <c r="K64" s="173">
        <f>ROUND(E64*J64,2)</f>
        <v>83169.429999999993</v>
      </c>
      <c r="L64" s="173">
        <v>21</v>
      </c>
      <c r="M64" s="173">
        <f>G64*(1+L64/100)</f>
        <v>0</v>
      </c>
      <c r="N64" s="173">
        <v>0.12268999999999999</v>
      </c>
      <c r="O64" s="173">
        <f>ROUND(E64*N64,2)</f>
        <v>38.29</v>
      </c>
      <c r="P64" s="173">
        <v>0</v>
      </c>
      <c r="Q64" s="173">
        <f>ROUND(E64*P64,2)</f>
        <v>0</v>
      </c>
      <c r="R64" s="173" t="s">
        <v>367</v>
      </c>
      <c r="S64" s="173" t="s">
        <v>250</v>
      </c>
      <c r="T64" s="174" t="s">
        <v>250</v>
      </c>
      <c r="U64" s="156">
        <v>0.55674999999999997</v>
      </c>
      <c r="V64" s="156">
        <f>ROUND(E64*U64,2)</f>
        <v>173.74</v>
      </c>
      <c r="W64" s="156"/>
      <c r="X64" s="156" t="s">
        <v>226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227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>
      <c r="A65" s="154"/>
      <c r="B65" s="155"/>
      <c r="C65" s="267" t="s">
        <v>425</v>
      </c>
      <c r="D65" s="268"/>
      <c r="E65" s="268"/>
      <c r="F65" s="268"/>
      <c r="G65" s="268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253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89" t="str">
        <f>C65</f>
        <v>jednoduché nebo příčky zděné do svislé dřevěné, cihelné, betonové nebo ocelové konstrukce na jakoukoliv maltu vápenocementovou (MVC) nebo cementovou (MC),</v>
      </c>
      <c r="BB65" s="147"/>
      <c r="BC65" s="147"/>
      <c r="BD65" s="147"/>
      <c r="BE65" s="147"/>
      <c r="BF65" s="147"/>
      <c r="BG65" s="147"/>
      <c r="BH65" s="147"/>
    </row>
    <row r="66" spans="1:60" outlineLevel="1">
      <c r="A66" s="168">
        <v>39</v>
      </c>
      <c r="B66" s="169" t="s">
        <v>428</v>
      </c>
      <c r="C66" s="185" t="s">
        <v>429</v>
      </c>
      <c r="D66" s="170" t="s">
        <v>309</v>
      </c>
      <c r="E66" s="171">
        <v>145.69999999999999</v>
      </c>
      <c r="F66" s="172"/>
      <c r="G66" s="173">
        <f>ROUND(E66*F66,2)</f>
        <v>0</v>
      </c>
      <c r="H66" s="172">
        <v>18.54</v>
      </c>
      <c r="I66" s="173">
        <f>ROUND(E66*H66,2)</f>
        <v>2701.28</v>
      </c>
      <c r="J66" s="172">
        <v>106.46</v>
      </c>
      <c r="K66" s="173">
        <f>ROUND(E66*J66,2)</f>
        <v>15511.22</v>
      </c>
      <c r="L66" s="173">
        <v>21</v>
      </c>
      <c r="M66" s="173">
        <f>G66*(1+L66/100)</f>
        <v>0</v>
      </c>
      <c r="N66" s="173">
        <v>1.0200000000000001E-3</v>
      </c>
      <c r="O66" s="173">
        <f>ROUND(E66*N66,2)</f>
        <v>0.15</v>
      </c>
      <c r="P66" s="173">
        <v>0</v>
      </c>
      <c r="Q66" s="173">
        <f>ROUND(E66*P66,2)</f>
        <v>0</v>
      </c>
      <c r="R66" s="173" t="s">
        <v>367</v>
      </c>
      <c r="S66" s="173" t="s">
        <v>250</v>
      </c>
      <c r="T66" s="174" t="s">
        <v>250</v>
      </c>
      <c r="U66" s="156">
        <v>0.223</v>
      </c>
      <c r="V66" s="156">
        <f>ROUND(E66*U66,2)</f>
        <v>32.49</v>
      </c>
      <c r="W66" s="156"/>
      <c r="X66" s="156" t="s">
        <v>226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227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>
      <c r="A67" s="154"/>
      <c r="B67" s="155"/>
      <c r="C67" s="267" t="s">
        <v>430</v>
      </c>
      <c r="D67" s="268"/>
      <c r="E67" s="268"/>
      <c r="F67" s="268"/>
      <c r="G67" s="268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253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>
      <c r="A68" s="175">
        <v>40</v>
      </c>
      <c r="B68" s="176" t="s">
        <v>431</v>
      </c>
      <c r="C68" s="184" t="s">
        <v>432</v>
      </c>
      <c r="D68" s="177" t="s">
        <v>279</v>
      </c>
      <c r="E68" s="178">
        <v>12</v>
      </c>
      <c r="F68" s="179"/>
      <c r="G68" s="180">
        <f>ROUND(E68*F68,2)</f>
        <v>0</v>
      </c>
      <c r="H68" s="179">
        <v>310.02999999999997</v>
      </c>
      <c r="I68" s="180">
        <f>ROUND(E68*H68,2)</f>
        <v>3720.36</v>
      </c>
      <c r="J68" s="179">
        <v>117.47</v>
      </c>
      <c r="K68" s="180">
        <f>ROUND(E68*J68,2)</f>
        <v>1409.64</v>
      </c>
      <c r="L68" s="180">
        <v>21</v>
      </c>
      <c r="M68" s="180">
        <f>G68*(1+L68/100)</f>
        <v>0</v>
      </c>
      <c r="N68" s="180">
        <v>4.5289999999999997E-2</v>
      </c>
      <c r="O68" s="180">
        <f>ROUND(E68*N68,2)</f>
        <v>0.54</v>
      </c>
      <c r="P68" s="180">
        <v>0</v>
      </c>
      <c r="Q68" s="180">
        <f>ROUND(E68*P68,2)</f>
        <v>0</v>
      </c>
      <c r="R68" s="180" t="s">
        <v>367</v>
      </c>
      <c r="S68" s="180" t="s">
        <v>250</v>
      </c>
      <c r="T68" s="181" t="s">
        <v>250</v>
      </c>
      <c r="U68" s="156">
        <v>0.2525</v>
      </c>
      <c r="V68" s="156">
        <f>ROUND(E68*U68,2)</f>
        <v>3.03</v>
      </c>
      <c r="W68" s="156"/>
      <c r="X68" s="156" t="s">
        <v>226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227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14">
      <c r="A69" s="158" t="s">
        <v>219</v>
      </c>
      <c r="B69" s="159" t="s">
        <v>99</v>
      </c>
      <c r="C69" s="183" t="s">
        <v>101</v>
      </c>
      <c r="D69" s="160"/>
      <c r="E69" s="161"/>
      <c r="F69" s="162"/>
      <c r="G69" s="162">
        <f>SUMIF(AG70:AG97,"&lt;&gt;NOR",G70:G97)</f>
        <v>0</v>
      </c>
      <c r="H69" s="162"/>
      <c r="I69" s="162">
        <f>SUM(I70:I97)</f>
        <v>984892.12000000011</v>
      </c>
      <c r="J69" s="162"/>
      <c r="K69" s="162">
        <f>SUM(K70:K97)</f>
        <v>722217.83000000019</v>
      </c>
      <c r="L69" s="162"/>
      <c r="M69" s="162">
        <f>SUM(M70:M97)</f>
        <v>0</v>
      </c>
      <c r="N69" s="162"/>
      <c r="O69" s="162">
        <f>SUM(O70:O97)</f>
        <v>286.96000000000004</v>
      </c>
      <c r="P69" s="162"/>
      <c r="Q69" s="162">
        <f>SUM(Q70:Q97)</f>
        <v>0</v>
      </c>
      <c r="R69" s="162"/>
      <c r="S69" s="162"/>
      <c r="T69" s="163"/>
      <c r="U69" s="157"/>
      <c r="V69" s="157">
        <f>SUM(V70:V97)</f>
        <v>1437.2599999999998</v>
      </c>
      <c r="W69" s="157"/>
      <c r="X69" s="157"/>
      <c r="AG69" t="s">
        <v>220</v>
      </c>
    </row>
    <row r="70" spans="1:60" ht="24" outlineLevel="1">
      <c r="A70" s="168">
        <v>41</v>
      </c>
      <c r="B70" s="169" t="s">
        <v>433</v>
      </c>
      <c r="C70" s="185" t="s">
        <v>434</v>
      </c>
      <c r="D70" s="170" t="s">
        <v>248</v>
      </c>
      <c r="E70" s="171">
        <v>617.12</v>
      </c>
      <c r="F70" s="172"/>
      <c r="G70" s="173">
        <f>ROUND(E70*F70,2)</f>
        <v>0</v>
      </c>
      <c r="H70" s="172">
        <v>1180.2</v>
      </c>
      <c r="I70" s="173">
        <f>ROUND(E70*H70,2)</f>
        <v>728325.02</v>
      </c>
      <c r="J70" s="172">
        <v>632.79999999999995</v>
      </c>
      <c r="K70" s="173">
        <f>ROUND(E70*J70,2)</f>
        <v>390513.54</v>
      </c>
      <c r="L70" s="173">
        <v>21</v>
      </c>
      <c r="M70" s="173">
        <f>G70*(1+L70/100)</f>
        <v>0</v>
      </c>
      <c r="N70" s="173">
        <v>0.35882999999999998</v>
      </c>
      <c r="O70" s="173">
        <f>ROUND(E70*N70,2)</f>
        <v>221.44</v>
      </c>
      <c r="P70" s="173">
        <v>0</v>
      </c>
      <c r="Q70" s="173">
        <f>ROUND(E70*P70,2)</f>
        <v>0</v>
      </c>
      <c r="R70" s="173" t="s">
        <v>367</v>
      </c>
      <c r="S70" s="173" t="s">
        <v>250</v>
      </c>
      <c r="T70" s="174" t="s">
        <v>250</v>
      </c>
      <c r="U70" s="156">
        <v>1.1930000000000001</v>
      </c>
      <c r="V70" s="156">
        <f>ROUND(E70*U70,2)</f>
        <v>736.22</v>
      </c>
      <c r="W70" s="156"/>
      <c r="X70" s="156" t="s">
        <v>226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227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4" outlineLevel="1">
      <c r="A71" s="154"/>
      <c r="B71" s="155"/>
      <c r="C71" s="267" t="s">
        <v>435</v>
      </c>
      <c r="D71" s="268"/>
      <c r="E71" s="268"/>
      <c r="F71" s="268"/>
      <c r="G71" s="268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7"/>
      <c r="Z71" s="147"/>
      <c r="AA71" s="147"/>
      <c r="AB71" s="147"/>
      <c r="AC71" s="147"/>
      <c r="AD71" s="147"/>
      <c r="AE71" s="147"/>
      <c r="AF71" s="147"/>
      <c r="AG71" s="147" t="s">
        <v>253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89" t="str">
        <f>C71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71" s="147"/>
      <c r="BC71" s="147"/>
      <c r="BD71" s="147"/>
      <c r="BE71" s="147"/>
      <c r="BF71" s="147"/>
      <c r="BG71" s="147"/>
      <c r="BH71" s="147"/>
    </row>
    <row r="72" spans="1:60" ht="24" outlineLevel="1">
      <c r="A72" s="168">
        <v>42</v>
      </c>
      <c r="B72" s="169" t="s">
        <v>436</v>
      </c>
      <c r="C72" s="185" t="s">
        <v>437</v>
      </c>
      <c r="D72" s="170" t="s">
        <v>248</v>
      </c>
      <c r="E72" s="171">
        <v>85.14</v>
      </c>
      <c r="F72" s="172"/>
      <c r="G72" s="173">
        <f>ROUND(E72*F72,2)</f>
        <v>0</v>
      </c>
      <c r="H72" s="172">
        <v>174.57</v>
      </c>
      <c r="I72" s="173">
        <f>ROUND(E72*H72,2)</f>
        <v>14862.89</v>
      </c>
      <c r="J72" s="172">
        <v>360.43</v>
      </c>
      <c r="K72" s="173">
        <f>ROUND(E72*J72,2)</f>
        <v>30687.01</v>
      </c>
      <c r="L72" s="173">
        <v>21</v>
      </c>
      <c r="M72" s="173">
        <f>G72*(1+L72/100)</f>
        <v>0</v>
      </c>
      <c r="N72" s="173">
        <v>4.7509999999999997E-2</v>
      </c>
      <c r="O72" s="173">
        <f>ROUND(E72*N72,2)</f>
        <v>4.05</v>
      </c>
      <c r="P72" s="173">
        <v>0</v>
      </c>
      <c r="Q72" s="173">
        <f>ROUND(E72*P72,2)</f>
        <v>0</v>
      </c>
      <c r="R72" s="173" t="s">
        <v>367</v>
      </c>
      <c r="S72" s="173" t="s">
        <v>250</v>
      </c>
      <c r="T72" s="174" t="s">
        <v>250</v>
      </c>
      <c r="U72" s="156">
        <v>0.65</v>
      </c>
      <c r="V72" s="156">
        <f>ROUND(E72*U72,2)</f>
        <v>55.34</v>
      </c>
      <c r="W72" s="156"/>
      <c r="X72" s="156" t="s">
        <v>226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227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>
      <c r="A73" s="154"/>
      <c r="B73" s="155"/>
      <c r="C73" s="267" t="s">
        <v>438</v>
      </c>
      <c r="D73" s="268"/>
      <c r="E73" s="268"/>
      <c r="F73" s="268"/>
      <c r="G73" s="268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253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68">
        <v>43</v>
      </c>
      <c r="B74" s="169" t="s">
        <v>439</v>
      </c>
      <c r="C74" s="185" t="s">
        <v>440</v>
      </c>
      <c r="D74" s="170" t="s">
        <v>248</v>
      </c>
      <c r="E74" s="171">
        <v>85.14</v>
      </c>
      <c r="F74" s="172"/>
      <c r="G74" s="173">
        <f>ROUND(E74*F74,2)</f>
        <v>0</v>
      </c>
      <c r="H74" s="172">
        <v>0</v>
      </c>
      <c r="I74" s="173">
        <f>ROUND(E74*H74,2)</f>
        <v>0</v>
      </c>
      <c r="J74" s="172">
        <v>122.5</v>
      </c>
      <c r="K74" s="173">
        <f>ROUND(E74*J74,2)</f>
        <v>10429.65</v>
      </c>
      <c r="L74" s="173">
        <v>21</v>
      </c>
      <c r="M74" s="173">
        <f>G74*(1+L74/100)</f>
        <v>0</v>
      </c>
      <c r="N74" s="173">
        <v>0</v>
      </c>
      <c r="O74" s="173">
        <f>ROUND(E74*N74,2)</f>
        <v>0</v>
      </c>
      <c r="P74" s="173">
        <v>0</v>
      </c>
      <c r="Q74" s="173">
        <f>ROUND(E74*P74,2)</f>
        <v>0</v>
      </c>
      <c r="R74" s="173" t="s">
        <v>367</v>
      </c>
      <c r="S74" s="173" t="s">
        <v>250</v>
      </c>
      <c r="T74" s="174" t="s">
        <v>250</v>
      </c>
      <c r="U74" s="156">
        <v>0.17299999999999999</v>
      </c>
      <c r="V74" s="156">
        <f>ROUND(E74*U74,2)</f>
        <v>14.73</v>
      </c>
      <c r="W74" s="156"/>
      <c r="X74" s="156" t="s">
        <v>226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227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>
      <c r="A75" s="154"/>
      <c r="B75" s="155"/>
      <c r="C75" s="267" t="s">
        <v>438</v>
      </c>
      <c r="D75" s="268"/>
      <c r="E75" s="268"/>
      <c r="F75" s="268"/>
      <c r="G75" s="268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253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>
      <c r="A76" s="168">
        <v>44</v>
      </c>
      <c r="B76" s="169" t="s">
        <v>441</v>
      </c>
      <c r="C76" s="185" t="s">
        <v>442</v>
      </c>
      <c r="D76" s="170" t="s">
        <v>248</v>
      </c>
      <c r="E76" s="171">
        <v>584.16</v>
      </c>
      <c r="F76" s="172"/>
      <c r="G76" s="173">
        <f>ROUND(E76*F76,2)</f>
        <v>0</v>
      </c>
      <c r="H76" s="172">
        <v>33.4</v>
      </c>
      <c r="I76" s="173">
        <f>ROUND(E76*H76,2)</f>
        <v>19510.939999999999</v>
      </c>
      <c r="J76" s="172">
        <v>226.1</v>
      </c>
      <c r="K76" s="173">
        <f>ROUND(E76*J76,2)</f>
        <v>132078.57999999999</v>
      </c>
      <c r="L76" s="173">
        <v>21</v>
      </c>
      <c r="M76" s="173">
        <f>G76*(1+L76/100)</f>
        <v>0</v>
      </c>
      <c r="N76" s="173">
        <v>3.8700000000000002E-3</v>
      </c>
      <c r="O76" s="173">
        <f>ROUND(E76*N76,2)</f>
        <v>2.2599999999999998</v>
      </c>
      <c r="P76" s="173">
        <v>0</v>
      </c>
      <c r="Q76" s="173">
        <f>ROUND(E76*P76,2)</f>
        <v>0</v>
      </c>
      <c r="R76" s="173" t="s">
        <v>367</v>
      </c>
      <c r="S76" s="173" t="s">
        <v>250</v>
      </c>
      <c r="T76" s="174" t="s">
        <v>250</v>
      </c>
      <c r="U76" s="156">
        <v>0.47399999999999998</v>
      </c>
      <c r="V76" s="156">
        <f>ROUND(E76*U76,2)</f>
        <v>276.89</v>
      </c>
      <c r="W76" s="156"/>
      <c r="X76" s="156" t="s">
        <v>226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227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>
      <c r="A77" s="154"/>
      <c r="B77" s="155"/>
      <c r="C77" s="267" t="s">
        <v>443</v>
      </c>
      <c r="D77" s="268"/>
      <c r="E77" s="268"/>
      <c r="F77" s="268"/>
      <c r="G77" s="268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7"/>
      <c r="Z77" s="147"/>
      <c r="AA77" s="147"/>
      <c r="AB77" s="147"/>
      <c r="AC77" s="147"/>
      <c r="AD77" s="147"/>
      <c r="AE77" s="147"/>
      <c r="AF77" s="147"/>
      <c r="AG77" s="147" t="s">
        <v>253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89" t="str">
        <f>C77</f>
        <v>výšky do 4 m se zesílením dna bednění podle hodnoty zatížení betonovou směsí a výztuží. Bez pomocného lešení.</v>
      </c>
      <c r="BB77" s="147"/>
      <c r="BC77" s="147"/>
      <c r="BD77" s="147"/>
      <c r="BE77" s="147"/>
      <c r="BF77" s="147"/>
      <c r="BG77" s="147"/>
      <c r="BH77" s="147"/>
    </row>
    <row r="78" spans="1:60" outlineLevel="1">
      <c r="A78" s="168">
        <v>45</v>
      </c>
      <c r="B78" s="169" t="s">
        <v>444</v>
      </c>
      <c r="C78" s="185" t="s">
        <v>445</v>
      </c>
      <c r="D78" s="170" t="s">
        <v>248</v>
      </c>
      <c r="E78" s="171">
        <v>584.16</v>
      </c>
      <c r="F78" s="172"/>
      <c r="G78" s="173">
        <f>ROUND(E78*F78,2)</f>
        <v>0</v>
      </c>
      <c r="H78" s="172">
        <v>0</v>
      </c>
      <c r="I78" s="173">
        <f>ROUND(E78*H78,2)</f>
        <v>0</v>
      </c>
      <c r="J78" s="172">
        <v>81.8</v>
      </c>
      <c r="K78" s="173">
        <f>ROUND(E78*J78,2)</f>
        <v>47784.29</v>
      </c>
      <c r="L78" s="173">
        <v>21</v>
      </c>
      <c r="M78" s="173">
        <f>G78*(1+L78/100)</f>
        <v>0</v>
      </c>
      <c r="N78" s="173">
        <v>0</v>
      </c>
      <c r="O78" s="173">
        <f>ROUND(E78*N78,2)</f>
        <v>0</v>
      </c>
      <c r="P78" s="173">
        <v>0</v>
      </c>
      <c r="Q78" s="173">
        <f>ROUND(E78*P78,2)</f>
        <v>0</v>
      </c>
      <c r="R78" s="173" t="s">
        <v>367</v>
      </c>
      <c r="S78" s="173" t="s">
        <v>250</v>
      </c>
      <c r="T78" s="174" t="s">
        <v>250</v>
      </c>
      <c r="U78" s="156">
        <v>0.19</v>
      </c>
      <c r="V78" s="156">
        <f>ROUND(E78*U78,2)</f>
        <v>110.99</v>
      </c>
      <c r="W78" s="156"/>
      <c r="X78" s="156" t="s">
        <v>226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227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>
      <c r="A79" s="154"/>
      <c r="B79" s="155"/>
      <c r="C79" s="267" t="s">
        <v>443</v>
      </c>
      <c r="D79" s="268"/>
      <c r="E79" s="268"/>
      <c r="F79" s="268"/>
      <c r="G79" s="268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253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89" t="str">
        <f>C79</f>
        <v>výšky do 4 m se zesílením dna bednění podle hodnoty zatížení betonovou směsí a výztuží. Bez pomocného lešení.</v>
      </c>
      <c r="BB79" s="147"/>
      <c r="BC79" s="147"/>
      <c r="BD79" s="147"/>
      <c r="BE79" s="147"/>
      <c r="BF79" s="147"/>
      <c r="BG79" s="147"/>
      <c r="BH79" s="147"/>
    </row>
    <row r="80" spans="1:60" outlineLevel="1">
      <c r="A80" s="168">
        <v>46</v>
      </c>
      <c r="B80" s="169" t="s">
        <v>446</v>
      </c>
      <c r="C80" s="185" t="s">
        <v>447</v>
      </c>
      <c r="D80" s="170" t="s">
        <v>326</v>
      </c>
      <c r="E80" s="171">
        <v>3.5880000000000001</v>
      </c>
      <c r="F80" s="172"/>
      <c r="G80" s="173">
        <f>ROUND(E80*F80,2)</f>
        <v>0</v>
      </c>
      <c r="H80" s="172">
        <v>30797.41</v>
      </c>
      <c r="I80" s="173">
        <f>ROUND(E80*H80,2)</f>
        <v>110501.11</v>
      </c>
      <c r="J80" s="172">
        <v>7182.59</v>
      </c>
      <c r="K80" s="173">
        <f>ROUND(E80*J80,2)</f>
        <v>25771.13</v>
      </c>
      <c r="L80" s="173">
        <v>21</v>
      </c>
      <c r="M80" s="173">
        <f>G80*(1+L80/100)</f>
        <v>0</v>
      </c>
      <c r="N80" s="173">
        <v>1.0554399999999999</v>
      </c>
      <c r="O80" s="173">
        <f>ROUND(E80*N80,2)</f>
        <v>3.79</v>
      </c>
      <c r="P80" s="173">
        <v>0</v>
      </c>
      <c r="Q80" s="173">
        <f>ROUND(E80*P80,2)</f>
        <v>0</v>
      </c>
      <c r="R80" s="173" t="s">
        <v>367</v>
      </c>
      <c r="S80" s="173" t="s">
        <v>250</v>
      </c>
      <c r="T80" s="174" t="s">
        <v>250</v>
      </c>
      <c r="U80" s="156">
        <v>15.211</v>
      </c>
      <c r="V80" s="156">
        <f>ROUND(E80*U80,2)</f>
        <v>54.58</v>
      </c>
      <c r="W80" s="156"/>
      <c r="X80" s="156" t="s">
        <v>226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227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4" outlineLevel="1">
      <c r="A81" s="154"/>
      <c r="B81" s="155"/>
      <c r="C81" s="267" t="s">
        <v>448</v>
      </c>
      <c r="D81" s="268"/>
      <c r="E81" s="268"/>
      <c r="F81" s="268"/>
      <c r="G81" s="268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253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89" t="str">
        <f>C81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81" s="147"/>
      <c r="BC81" s="147"/>
      <c r="BD81" s="147"/>
      <c r="BE81" s="147"/>
      <c r="BF81" s="147"/>
      <c r="BG81" s="147"/>
      <c r="BH81" s="147"/>
    </row>
    <row r="82" spans="1:60" outlineLevel="1">
      <c r="A82" s="175">
        <v>47</v>
      </c>
      <c r="B82" s="176" t="s">
        <v>449</v>
      </c>
      <c r="C82" s="184" t="s">
        <v>450</v>
      </c>
      <c r="D82" s="177" t="s">
        <v>264</v>
      </c>
      <c r="E82" s="178">
        <v>18.48</v>
      </c>
      <c r="F82" s="179"/>
      <c r="G82" s="180">
        <f>ROUND(E82*F82,2)</f>
        <v>0</v>
      </c>
      <c r="H82" s="179">
        <v>2665.06</v>
      </c>
      <c r="I82" s="180">
        <f>ROUND(E82*H82,2)</f>
        <v>49250.31</v>
      </c>
      <c r="J82" s="179">
        <v>654.94000000000005</v>
      </c>
      <c r="K82" s="180">
        <f>ROUND(E82*J82,2)</f>
        <v>12103.29</v>
      </c>
      <c r="L82" s="180">
        <v>21</v>
      </c>
      <c r="M82" s="180">
        <f>G82*(1+L82/100)</f>
        <v>0</v>
      </c>
      <c r="N82" s="180">
        <v>2.5251100000000002</v>
      </c>
      <c r="O82" s="180">
        <f>ROUND(E82*N82,2)</f>
        <v>46.66</v>
      </c>
      <c r="P82" s="180">
        <v>0</v>
      </c>
      <c r="Q82" s="180">
        <f>ROUND(E82*P82,2)</f>
        <v>0</v>
      </c>
      <c r="R82" s="180" t="s">
        <v>367</v>
      </c>
      <c r="S82" s="180" t="s">
        <v>250</v>
      </c>
      <c r="T82" s="181" t="s">
        <v>250</v>
      </c>
      <c r="U82" s="156">
        <v>1.448</v>
      </c>
      <c r="V82" s="156">
        <f>ROUND(E82*U82,2)</f>
        <v>26.76</v>
      </c>
      <c r="W82" s="156"/>
      <c r="X82" s="156" t="s">
        <v>226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227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>
      <c r="A83" s="175">
        <v>48</v>
      </c>
      <c r="B83" s="176" t="s">
        <v>451</v>
      </c>
      <c r="C83" s="184" t="s">
        <v>452</v>
      </c>
      <c r="D83" s="177" t="s">
        <v>248</v>
      </c>
      <c r="E83" s="178">
        <v>72.111999999999995</v>
      </c>
      <c r="F83" s="179"/>
      <c r="G83" s="180">
        <f>ROUND(E83*F83,2)</f>
        <v>0</v>
      </c>
      <c r="H83" s="179">
        <v>93.91</v>
      </c>
      <c r="I83" s="180">
        <f>ROUND(E83*H83,2)</f>
        <v>6772.04</v>
      </c>
      <c r="J83" s="179">
        <v>328.09</v>
      </c>
      <c r="K83" s="180">
        <f>ROUND(E83*J83,2)</f>
        <v>23659.23</v>
      </c>
      <c r="L83" s="180">
        <v>21</v>
      </c>
      <c r="M83" s="180">
        <f>G83*(1+L83/100)</f>
        <v>0</v>
      </c>
      <c r="N83" s="180">
        <v>7.8200000000000006E-3</v>
      </c>
      <c r="O83" s="180">
        <f>ROUND(E83*N83,2)</f>
        <v>0.56000000000000005</v>
      </c>
      <c r="P83" s="180">
        <v>0</v>
      </c>
      <c r="Q83" s="180">
        <f>ROUND(E83*P83,2)</f>
        <v>0</v>
      </c>
      <c r="R83" s="180" t="s">
        <v>367</v>
      </c>
      <c r="S83" s="180" t="s">
        <v>250</v>
      </c>
      <c r="T83" s="181" t="s">
        <v>250</v>
      </c>
      <c r="U83" s="156">
        <v>0.79</v>
      </c>
      <c r="V83" s="156">
        <f>ROUND(E83*U83,2)</f>
        <v>56.97</v>
      </c>
      <c r="W83" s="156"/>
      <c r="X83" s="156" t="s">
        <v>226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227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>
      <c r="A84" s="175">
        <v>49</v>
      </c>
      <c r="B84" s="176" t="s">
        <v>453</v>
      </c>
      <c r="C84" s="184" t="s">
        <v>454</v>
      </c>
      <c r="D84" s="177" t="s">
        <v>248</v>
      </c>
      <c r="E84" s="178">
        <v>72.111999999999995</v>
      </c>
      <c r="F84" s="179"/>
      <c r="G84" s="180">
        <f>ROUND(E84*F84,2)</f>
        <v>0</v>
      </c>
      <c r="H84" s="179">
        <v>0</v>
      </c>
      <c r="I84" s="180">
        <f>ROUND(E84*H84,2)</f>
        <v>0</v>
      </c>
      <c r="J84" s="179">
        <v>100</v>
      </c>
      <c r="K84" s="180">
        <f>ROUND(E84*J84,2)</f>
        <v>7211.2</v>
      </c>
      <c r="L84" s="180">
        <v>21</v>
      </c>
      <c r="M84" s="180">
        <f>G84*(1+L84/100)</f>
        <v>0</v>
      </c>
      <c r="N84" s="180">
        <v>0</v>
      </c>
      <c r="O84" s="180">
        <f>ROUND(E84*N84,2)</f>
        <v>0</v>
      </c>
      <c r="P84" s="180">
        <v>0</v>
      </c>
      <c r="Q84" s="180">
        <f>ROUND(E84*P84,2)</f>
        <v>0</v>
      </c>
      <c r="R84" s="180" t="s">
        <v>367</v>
      </c>
      <c r="S84" s="180" t="s">
        <v>250</v>
      </c>
      <c r="T84" s="181" t="s">
        <v>250</v>
      </c>
      <c r="U84" s="156">
        <v>0.24</v>
      </c>
      <c r="V84" s="156">
        <f>ROUND(E84*U84,2)</f>
        <v>17.309999999999999</v>
      </c>
      <c r="W84" s="156"/>
      <c r="X84" s="156" t="s">
        <v>226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227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>
      <c r="A85" s="168">
        <v>50</v>
      </c>
      <c r="B85" s="169" t="s">
        <v>455</v>
      </c>
      <c r="C85" s="185" t="s">
        <v>456</v>
      </c>
      <c r="D85" s="170" t="s">
        <v>326</v>
      </c>
      <c r="E85" s="171">
        <v>1.234</v>
      </c>
      <c r="F85" s="172"/>
      <c r="G85" s="173">
        <f>ROUND(E85*F85,2)</f>
        <v>0</v>
      </c>
      <c r="H85" s="172">
        <v>24578.84</v>
      </c>
      <c r="I85" s="173">
        <f>ROUND(E85*H85,2)</f>
        <v>30330.29</v>
      </c>
      <c r="J85" s="172">
        <v>14401.16</v>
      </c>
      <c r="K85" s="173">
        <f>ROUND(E85*J85,2)</f>
        <v>17771.03</v>
      </c>
      <c r="L85" s="173">
        <v>21</v>
      </c>
      <c r="M85" s="173">
        <f>G85*(1+L85/100)</f>
        <v>0</v>
      </c>
      <c r="N85" s="173">
        <v>1.0166500000000001</v>
      </c>
      <c r="O85" s="173">
        <f>ROUND(E85*N85,2)</f>
        <v>1.25</v>
      </c>
      <c r="P85" s="173">
        <v>0</v>
      </c>
      <c r="Q85" s="173">
        <f>ROUND(E85*P85,2)</f>
        <v>0</v>
      </c>
      <c r="R85" s="173" t="s">
        <v>367</v>
      </c>
      <c r="S85" s="173" t="s">
        <v>250</v>
      </c>
      <c r="T85" s="174" t="s">
        <v>250</v>
      </c>
      <c r="U85" s="156">
        <v>27.672999999999998</v>
      </c>
      <c r="V85" s="156">
        <f>ROUND(E85*U85,2)</f>
        <v>34.15</v>
      </c>
      <c r="W85" s="156"/>
      <c r="X85" s="156" t="s">
        <v>226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227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>
      <c r="A86" s="154"/>
      <c r="B86" s="155"/>
      <c r="C86" s="267" t="s">
        <v>457</v>
      </c>
      <c r="D86" s="268"/>
      <c r="E86" s="268"/>
      <c r="F86" s="268"/>
      <c r="G86" s="268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253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>
      <c r="A87" s="168">
        <v>51</v>
      </c>
      <c r="B87" s="169" t="s">
        <v>458</v>
      </c>
      <c r="C87" s="185" t="s">
        <v>459</v>
      </c>
      <c r="D87" s="170" t="s">
        <v>248</v>
      </c>
      <c r="E87" s="171">
        <v>8.42</v>
      </c>
      <c r="F87" s="172"/>
      <c r="G87" s="173">
        <f>ROUND(E87*F87,2)</f>
        <v>0</v>
      </c>
      <c r="H87" s="172">
        <v>1033.48</v>
      </c>
      <c r="I87" s="173">
        <f>ROUND(E87*H87,2)</f>
        <v>8701.9</v>
      </c>
      <c r="J87" s="172">
        <v>976.52</v>
      </c>
      <c r="K87" s="173">
        <f>ROUND(E87*J87,2)</f>
        <v>8222.2999999999993</v>
      </c>
      <c r="L87" s="173">
        <v>21</v>
      </c>
      <c r="M87" s="173">
        <f>G87*(1+L87/100)</f>
        <v>0</v>
      </c>
      <c r="N87" s="173">
        <v>4.5969999999999997E-2</v>
      </c>
      <c r="O87" s="173">
        <f>ROUND(E87*N87,2)</f>
        <v>0.39</v>
      </c>
      <c r="P87" s="173">
        <v>0</v>
      </c>
      <c r="Q87" s="173">
        <f>ROUND(E87*P87,2)</f>
        <v>0</v>
      </c>
      <c r="R87" s="173" t="s">
        <v>367</v>
      </c>
      <c r="S87" s="173" t="s">
        <v>250</v>
      </c>
      <c r="T87" s="174" t="s">
        <v>250</v>
      </c>
      <c r="U87" s="156">
        <v>2.2999999999999998</v>
      </c>
      <c r="V87" s="156">
        <f>ROUND(E87*U87,2)</f>
        <v>19.37</v>
      </c>
      <c r="W87" s="156"/>
      <c r="X87" s="156" t="s">
        <v>226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227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>
      <c r="A88" s="154"/>
      <c r="B88" s="155"/>
      <c r="C88" s="267" t="s">
        <v>460</v>
      </c>
      <c r="D88" s="268"/>
      <c r="E88" s="268"/>
      <c r="F88" s="268"/>
      <c r="G88" s="268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253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>
      <c r="A89" s="168">
        <v>52</v>
      </c>
      <c r="B89" s="169" t="s">
        <v>461</v>
      </c>
      <c r="C89" s="185" t="s">
        <v>462</v>
      </c>
      <c r="D89" s="170" t="s">
        <v>248</v>
      </c>
      <c r="E89" s="171">
        <v>8.42</v>
      </c>
      <c r="F89" s="172"/>
      <c r="G89" s="173">
        <f>ROUND(E89*F89,2)</f>
        <v>0</v>
      </c>
      <c r="H89" s="172">
        <v>0</v>
      </c>
      <c r="I89" s="173">
        <f>ROUND(E89*H89,2)</f>
        <v>0</v>
      </c>
      <c r="J89" s="172">
        <v>154.5</v>
      </c>
      <c r="K89" s="173">
        <f>ROUND(E89*J89,2)</f>
        <v>1300.8900000000001</v>
      </c>
      <c r="L89" s="173">
        <v>21</v>
      </c>
      <c r="M89" s="173">
        <f>G89*(1+L89/100)</f>
        <v>0</v>
      </c>
      <c r="N89" s="173">
        <v>0</v>
      </c>
      <c r="O89" s="173">
        <f>ROUND(E89*N89,2)</f>
        <v>0</v>
      </c>
      <c r="P89" s="173">
        <v>0</v>
      </c>
      <c r="Q89" s="173">
        <f>ROUND(E89*P89,2)</f>
        <v>0</v>
      </c>
      <c r="R89" s="173" t="s">
        <v>367</v>
      </c>
      <c r="S89" s="173" t="s">
        <v>250</v>
      </c>
      <c r="T89" s="174" t="s">
        <v>250</v>
      </c>
      <c r="U89" s="156">
        <v>0.33800000000000002</v>
      </c>
      <c r="V89" s="156">
        <f>ROUND(E89*U89,2)</f>
        <v>2.85</v>
      </c>
      <c r="W89" s="156"/>
      <c r="X89" s="156" t="s">
        <v>226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227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54"/>
      <c r="B90" s="155"/>
      <c r="C90" s="267" t="s">
        <v>460</v>
      </c>
      <c r="D90" s="268"/>
      <c r="E90" s="268"/>
      <c r="F90" s="268"/>
      <c r="G90" s="268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253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>
      <c r="A91" s="175">
        <v>53</v>
      </c>
      <c r="B91" s="176" t="s">
        <v>463</v>
      </c>
      <c r="C91" s="184" t="s">
        <v>464</v>
      </c>
      <c r="D91" s="177" t="s">
        <v>248</v>
      </c>
      <c r="E91" s="178">
        <v>6.18</v>
      </c>
      <c r="F91" s="179"/>
      <c r="G91" s="180">
        <f>ROUND(E91*F91,2)</f>
        <v>0</v>
      </c>
      <c r="H91" s="179">
        <v>540.16999999999996</v>
      </c>
      <c r="I91" s="180">
        <f>ROUND(E91*H91,2)</f>
        <v>3338.25</v>
      </c>
      <c r="J91" s="179">
        <v>735.83</v>
      </c>
      <c r="K91" s="180">
        <f>ROUND(E91*J91,2)</f>
        <v>4547.43</v>
      </c>
      <c r="L91" s="180">
        <v>21</v>
      </c>
      <c r="M91" s="180">
        <f>G91*(1+L91/100)</f>
        <v>0</v>
      </c>
      <c r="N91" s="180">
        <v>1.6930000000000001E-2</v>
      </c>
      <c r="O91" s="180">
        <f>ROUND(E91*N91,2)</f>
        <v>0.1</v>
      </c>
      <c r="P91" s="180">
        <v>0</v>
      </c>
      <c r="Q91" s="180">
        <f>ROUND(E91*P91,2)</f>
        <v>0</v>
      </c>
      <c r="R91" s="180" t="s">
        <v>367</v>
      </c>
      <c r="S91" s="180" t="s">
        <v>250</v>
      </c>
      <c r="T91" s="181" t="s">
        <v>250</v>
      </c>
      <c r="U91" s="156">
        <v>1.5396000000000001</v>
      </c>
      <c r="V91" s="156">
        <f>ROUND(E91*U91,2)</f>
        <v>9.51</v>
      </c>
      <c r="W91" s="156"/>
      <c r="X91" s="156" t="s">
        <v>226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227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>
      <c r="A92" s="175">
        <v>54</v>
      </c>
      <c r="B92" s="176" t="s">
        <v>465</v>
      </c>
      <c r="C92" s="184" t="s">
        <v>466</v>
      </c>
      <c r="D92" s="177" t="s">
        <v>248</v>
      </c>
      <c r="E92" s="178">
        <v>6.18</v>
      </c>
      <c r="F92" s="179"/>
      <c r="G92" s="180">
        <f>ROUND(E92*F92,2)</f>
        <v>0</v>
      </c>
      <c r="H92" s="179">
        <v>0</v>
      </c>
      <c r="I92" s="180">
        <f>ROUND(E92*H92,2)</f>
        <v>0</v>
      </c>
      <c r="J92" s="179">
        <v>108</v>
      </c>
      <c r="K92" s="180">
        <f>ROUND(E92*J92,2)</f>
        <v>667.44</v>
      </c>
      <c r="L92" s="180">
        <v>21</v>
      </c>
      <c r="M92" s="180">
        <f>G92*(1+L92/100)</f>
        <v>0</v>
      </c>
      <c r="N92" s="180">
        <v>0</v>
      </c>
      <c r="O92" s="180">
        <f>ROUND(E92*N92,2)</f>
        <v>0</v>
      </c>
      <c r="P92" s="180">
        <v>0</v>
      </c>
      <c r="Q92" s="180">
        <f>ROUND(E92*P92,2)</f>
        <v>0</v>
      </c>
      <c r="R92" s="180" t="s">
        <v>367</v>
      </c>
      <c r="S92" s="180" t="s">
        <v>250</v>
      </c>
      <c r="T92" s="181" t="s">
        <v>250</v>
      </c>
      <c r="U92" s="156">
        <v>0.26</v>
      </c>
      <c r="V92" s="156">
        <f>ROUND(E92*U92,2)</f>
        <v>1.61</v>
      </c>
      <c r="W92" s="156"/>
      <c r="X92" s="156" t="s">
        <v>226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227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>
      <c r="A93" s="168">
        <v>55</v>
      </c>
      <c r="B93" s="169" t="s">
        <v>467</v>
      </c>
      <c r="C93" s="185" t="s">
        <v>468</v>
      </c>
      <c r="D93" s="170" t="s">
        <v>326</v>
      </c>
      <c r="E93" s="171">
        <v>0.16300000000000001</v>
      </c>
      <c r="F93" s="172"/>
      <c r="G93" s="173">
        <f>ROUND(E93*F93,2)</f>
        <v>0</v>
      </c>
      <c r="H93" s="172">
        <v>25267.91</v>
      </c>
      <c r="I93" s="173">
        <f>ROUND(E93*H93,2)</f>
        <v>4118.67</v>
      </c>
      <c r="J93" s="172">
        <v>26162.09</v>
      </c>
      <c r="K93" s="173">
        <f>ROUND(E93*J93,2)</f>
        <v>4264.42</v>
      </c>
      <c r="L93" s="173">
        <v>21</v>
      </c>
      <c r="M93" s="173">
        <f>G93*(1+L93/100)</f>
        <v>0</v>
      </c>
      <c r="N93" s="173">
        <v>1.02092</v>
      </c>
      <c r="O93" s="173">
        <f>ROUND(E93*N93,2)</f>
        <v>0.17</v>
      </c>
      <c r="P93" s="173">
        <v>0</v>
      </c>
      <c r="Q93" s="173">
        <f>ROUND(E93*P93,2)</f>
        <v>0</v>
      </c>
      <c r="R93" s="173" t="s">
        <v>367</v>
      </c>
      <c r="S93" s="173" t="s">
        <v>250</v>
      </c>
      <c r="T93" s="174" t="s">
        <v>250</v>
      </c>
      <c r="U93" s="156">
        <v>54.167999999999999</v>
      </c>
      <c r="V93" s="156">
        <f>ROUND(E93*U93,2)</f>
        <v>8.83</v>
      </c>
      <c r="W93" s="156"/>
      <c r="X93" s="156" t="s">
        <v>226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227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>
      <c r="A94" s="154"/>
      <c r="B94" s="155"/>
      <c r="C94" s="267" t="s">
        <v>457</v>
      </c>
      <c r="D94" s="268"/>
      <c r="E94" s="268"/>
      <c r="F94" s="268"/>
      <c r="G94" s="268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7"/>
      <c r="Z94" s="147"/>
      <c r="AA94" s="147"/>
      <c r="AB94" s="147"/>
      <c r="AC94" s="147"/>
      <c r="AD94" s="147"/>
      <c r="AE94" s="147"/>
      <c r="AF94" s="147"/>
      <c r="AG94" s="147" t="s">
        <v>253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>
      <c r="A95" s="168">
        <v>56</v>
      </c>
      <c r="B95" s="169" t="s">
        <v>469</v>
      </c>
      <c r="C95" s="185" t="s">
        <v>470</v>
      </c>
      <c r="D95" s="170" t="s">
        <v>326</v>
      </c>
      <c r="E95" s="171">
        <v>9.5000000000000001E-2</v>
      </c>
      <c r="F95" s="172"/>
      <c r="G95" s="173">
        <f>ROUND(E95*F95,2)</f>
        <v>0</v>
      </c>
      <c r="H95" s="172">
        <v>30878.62</v>
      </c>
      <c r="I95" s="173">
        <f>ROUND(E95*H95,2)</f>
        <v>2933.47</v>
      </c>
      <c r="J95" s="172">
        <v>10701.38</v>
      </c>
      <c r="K95" s="173">
        <f>ROUND(E95*J95,2)</f>
        <v>1016.63</v>
      </c>
      <c r="L95" s="173">
        <v>21</v>
      </c>
      <c r="M95" s="173">
        <f>G95*(1+L95/100)</f>
        <v>0</v>
      </c>
      <c r="N95" s="173">
        <v>1.05844</v>
      </c>
      <c r="O95" s="173">
        <f>ROUND(E95*N95,2)</f>
        <v>0.1</v>
      </c>
      <c r="P95" s="173">
        <v>0</v>
      </c>
      <c r="Q95" s="173">
        <f>ROUND(E95*P95,2)</f>
        <v>0</v>
      </c>
      <c r="R95" s="173" t="s">
        <v>367</v>
      </c>
      <c r="S95" s="173" t="s">
        <v>250</v>
      </c>
      <c r="T95" s="174" t="s">
        <v>250</v>
      </c>
      <c r="U95" s="156">
        <v>22.648</v>
      </c>
      <c r="V95" s="156">
        <f>ROUND(E95*U95,2)</f>
        <v>2.15</v>
      </c>
      <c r="W95" s="156"/>
      <c r="X95" s="156" t="s">
        <v>226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227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>
      <c r="A96" s="154"/>
      <c r="B96" s="155"/>
      <c r="C96" s="267" t="s">
        <v>457</v>
      </c>
      <c r="D96" s="268"/>
      <c r="E96" s="268"/>
      <c r="F96" s="268"/>
      <c r="G96" s="268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7"/>
      <c r="Z96" s="147"/>
      <c r="AA96" s="147"/>
      <c r="AB96" s="147"/>
      <c r="AC96" s="147"/>
      <c r="AD96" s="147"/>
      <c r="AE96" s="147"/>
      <c r="AF96" s="147"/>
      <c r="AG96" s="147" t="s">
        <v>253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75">
        <v>57</v>
      </c>
      <c r="B97" s="176" t="s">
        <v>471</v>
      </c>
      <c r="C97" s="184" t="s">
        <v>472</v>
      </c>
      <c r="D97" s="177" t="s">
        <v>264</v>
      </c>
      <c r="E97" s="178">
        <v>2.4500000000000002</v>
      </c>
      <c r="F97" s="179"/>
      <c r="G97" s="180">
        <f>ROUND(E97*F97,2)</f>
        <v>0</v>
      </c>
      <c r="H97" s="179">
        <v>2549.89</v>
      </c>
      <c r="I97" s="180">
        <f>ROUND(E97*H97,2)</f>
        <v>6247.23</v>
      </c>
      <c r="J97" s="179">
        <v>1710.11</v>
      </c>
      <c r="K97" s="180">
        <f>ROUND(E97*J97,2)</f>
        <v>4189.7700000000004</v>
      </c>
      <c r="L97" s="180">
        <v>21</v>
      </c>
      <c r="M97" s="180">
        <f>G97*(1+L97/100)</f>
        <v>0</v>
      </c>
      <c r="N97" s="180">
        <v>2.52508</v>
      </c>
      <c r="O97" s="180">
        <f>ROUND(E97*N97,2)</f>
        <v>6.19</v>
      </c>
      <c r="P97" s="180">
        <v>0</v>
      </c>
      <c r="Q97" s="180">
        <f>ROUND(E97*P97,2)</f>
        <v>0</v>
      </c>
      <c r="R97" s="180" t="s">
        <v>367</v>
      </c>
      <c r="S97" s="180" t="s">
        <v>250</v>
      </c>
      <c r="T97" s="181" t="s">
        <v>250</v>
      </c>
      <c r="U97" s="156">
        <v>3.6749999999999998</v>
      </c>
      <c r="V97" s="156">
        <f>ROUND(E97*U97,2)</f>
        <v>9</v>
      </c>
      <c r="W97" s="156"/>
      <c r="X97" s="156" t="s">
        <v>226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227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14">
      <c r="A98" s="158" t="s">
        <v>219</v>
      </c>
      <c r="B98" s="159" t="s">
        <v>104</v>
      </c>
      <c r="C98" s="183" t="s">
        <v>105</v>
      </c>
      <c r="D98" s="160"/>
      <c r="E98" s="161"/>
      <c r="F98" s="162"/>
      <c r="G98" s="162">
        <f>SUMIF(AG99:AG105,"&lt;&gt;NOR",G99:G105)</f>
        <v>0</v>
      </c>
      <c r="H98" s="162"/>
      <c r="I98" s="162">
        <f>SUM(I99:I105)</f>
        <v>155033.86000000002</v>
      </c>
      <c r="J98" s="162"/>
      <c r="K98" s="162">
        <f>SUM(K99:K105)</f>
        <v>88189.47</v>
      </c>
      <c r="L98" s="162"/>
      <c r="M98" s="162">
        <f>SUM(M99:M105)</f>
        <v>0</v>
      </c>
      <c r="N98" s="162"/>
      <c r="O98" s="162">
        <f>SUM(O99:O105)</f>
        <v>178.75</v>
      </c>
      <c r="P98" s="162"/>
      <c r="Q98" s="162">
        <f>SUM(Q99:Q105)</f>
        <v>0</v>
      </c>
      <c r="R98" s="162"/>
      <c r="S98" s="162"/>
      <c r="T98" s="163"/>
      <c r="U98" s="157"/>
      <c r="V98" s="157">
        <f>SUM(V99:V105)</f>
        <v>134.19</v>
      </c>
      <c r="W98" s="157"/>
      <c r="X98" s="157"/>
      <c r="AG98" t="s">
        <v>220</v>
      </c>
    </row>
    <row r="99" spans="1:60" outlineLevel="1">
      <c r="A99" s="175">
        <v>58</v>
      </c>
      <c r="B99" s="176" t="s">
        <v>473</v>
      </c>
      <c r="C99" s="184" t="s">
        <v>474</v>
      </c>
      <c r="D99" s="177" t="s">
        <v>248</v>
      </c>
      <c r="E99" s="178">
        <v>266.77999999999997</v>
      </c>
      <c r="F99" s="179"/>
      <c r="G99" s="180">
        <f>ROUND(E99*F99,2)</f>
        <v>0</v>
      </c>
      <c r="H99" s="179">
        <v>41.05</v>
      </c>
      <c r="I99" s="180">
        <f>ROUND(E99*H99,2)</f>
        <v>10951.32</v>
      </c>
      <c r="J99" s="179">
        <v>23.15</v>
      </c>
      <c r="K99" s="180">
        <f>ROUND(E99*J99,2)</f>
        <v>6175.96</v>
      </c>
      <c r="L99" s="180">
        <v>21</v>
      </c>
      <c r="M99" s="180">
        <f>G99*(1+L99/100)</f>
        <v>0</v>
      </c>
      <c r="N99" s="180">
        <v>0.1008</v>
      </c>
      <c r="O99" s="180">
        <f>ROUND(E99*N99,2)</f>
        <v>26.89</v>
      </c>
      <c r="P99" s="180">
        <v>0</v>
      </c>
      <c r="Q99" s="180">
        <f>ROUND(E99*P99,2)</f>
        <v>0</v>
      </c>
      <c r="R99" s="180" t="s">
        <v>249</v>
      </c>
      <c r="S99" s="180" t="s">
        <v>250</v>
      </c>
      <c r="T99" s="181" t="s">
        <v>250</v>
      </c>
      <c r="U99" s="156">
        <v>2.5000000000000001E-2</v>
      </c>
      <c r="V99" s="156">
        <f>ROUND(E99*U99,2)</f>
        <v>6.67</v>
      </c>
      <c r="W99" s="156"/>
      <c r="X99" s="156" t="s">
        <v>226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227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>
      <c r="A100" s="175">
        <v>59</v>
      </c>
      <c r="B100" s="176" t="s">
        <v>475</v>
      </c>
      <c r="C100" s="184" t="s">
        <v>476</v>
      </c>
      <c r="D100" s="177" t="s">
        <v>248</v>
      </c>
      <c r="E100" s="178">
        <v>266.77999999999997</v>
      </c>
      <c r="F100" s="179"/>
      <c r="G100" s="180">
        <f>ROUND(E100*F100,2)</f>
        <v>0</v>
      </c>
      <c r="H100" s="179">
        <v>0</v>
      </c>
      <c r="I100" s="180">
        <f>ROUND(E100*H100,2)</f>
        <v>0</v>
      </c>
      <c r="J100" s="179">
        <v>57.5</v>
      </c>
      <c r="K100" s="180">
        <f>ROUND(E100*J100,2)</f>
        <v>15339.85</v>
      </c>
      <c r="L100" s="180">
        <v>21</v>
      </c>
      <c r="M100" s="180">
        <f>G100*(1+L100/100)</f>
        <v>0</v>
      </c>
      <c r="N100" s="180">
        <v>0</v>
      </c>
      <c r="O100" s="180">
        <f>ROUND(E100*N100,2)</f>
        <v>0</v>
      </c>
      <c r="P100" s="180">
        <v>0</v>
      </c>
      <c r="Q100" s="180">
        <f>ROUND(E100*P100,2)</f>
        <v>0</v>
      </c>
      <c r="R100" s="180"/>
      <c r="S100" s="180" t="s">
        <v>224</v>
      </c>
      <c r="T100" s="181" t="s">
        <v>225</v>
      </c>
      <c r="U100" s="156">
        <v>0</v>
      </c>
      <c r="V100" s="156">
        <f>ROUND(E100*U100,2)</f>
        <v>0</v>
      </c>
      <c r="W100" s="156"/>
      <c r="X100" s="156" t="s">
        <v>226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227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>
      <c r="A101" s="168">
        <v>60</v>
      </c>
      <c r="B101" s="169" t="s">
        <v>477</v>
      </c>
      <c r="C101" s="185" t="s">
        <v>478</v>
      </c>
      <c r="D101" s="170" t="s">
        <v>248</v>
      </c>
      <c r="E101" s="171">
        <v>266.77999999999997</v>
      </c>
      <c r="F101" s="172"/>
      <c r="G101" s="173">
        <f>ROUND(E101*F101,2)</f>
        <v>0</v>
      </c>
      <c r="H101" s="172">
        <v>130.27000000000001</v>
      </c>
      <c r="I101" s="173">
        <f>ROUND(E101*H101,2)</f>
        <v>34753.43</v>
      </c>
      <c r="J101" s="172">
        <v>25.23</v>
      </c>
      <c r="K101" s="173">
        <f>ROUND(E101*J101,2)</f>
        <v>6730.86</v>
      </c>
      <c r="L101" s="173">
        <v>21</v>
      </c>
      <c r="M101" s="173">
        <f>G101*(1+L101/100)</f>
        <v>0</v>
      </c>
      <c r="N101" s="173">
        <v>0.32250000000000001</v>
      </c>
      <c r="O101" s="173">
        <f>ROUND(E101*N101,2)</f>
        <v>86.04</v>
      </c>
      <c r="P101" s="173">
        <v>0</v>
      </c>
      <c r="Q101" s="173">
        <f>ROUND(E101*P101,2)</f>
        <v>0</v>
      </c>
      <c r="R101" s="173" t="s">
        <v>249</v>
      </c>
      <c r="S101" s="173" t="s">
        <v>250</v>
      </c>
      <c r="T101" s="174" t="s">
        <v>250</v>
      </c>
      <c r="U101" s="156">
        <v>2.5999999999999999E-2</v>
      </c>
      <c r="V101" s="156">
        <f>ROUND(E101*U101,2)</f>
        <v>6.94</v>
      </c>
      <c r="W101" s="156"/>
      <c r="X101" s="156" t="s">
        <v>226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227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>
      <c r="A102" s="154"/>
      <c r="B102" s="155"/>
      <c r="C102" s="267" t="s">
        <v>479</v>
      </c>
      <c r="D102" s="268"/>
      <c r="E102" s="268"/>
      <c r="F102" s="268"/>
      <c r="G102" s="268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47"/>
      <c r="Z102" s="147"/>
      <c r="AA102" s="147"/>
      <c r="AB102" s="147"/>
      <c r="AC102" s="147"/>
      <c r="AD102" s="147"/>
      <c r="AE102" s="147"/>
      <c r="AF102" s="147"/>
      <c r="AG102" s="147" t="s">
        <v>253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>
      <c r="A103" s="168">
        <v>61</v>
      </c>
      <c r="B103" s="169" t="s">
        <v>480</v>
      </c>
      <c r="C103" s="185" t="s">
        <v>481</v>
      </c>
      <c r="D103" s="170" t="s">
        <v>248</v>
      </c>
      <c r="E103" s="171">
        <v>266.77999999999997</v>
      </c>
      <c r="F103" s="172"/>
      <c r="G103" s="173">
        <f>ROUND(E103*F103,2)</f>
        <v>0</v>
      </c>
      <c r="H103" s="172">
        <v>40.81</v>
      </c>
      <c r="I103" s="173">
        <f>ROUND(E103*H103,2)</f>
        <v>10887.29</v>
      </c>
      <c r="J103" s="172">
        <v>224.69</v>
      </c>
      <c r="K103" s="173">
        <f>ROUND(E103*J103,2)</f>
        <v>59942.8</v>
      </c>
      <c r="L103" s="173">
        <v>21</v>
      </c>
      <c r="M103" s="173">
        <f>G103*(1+L103/100)</f>
        <v>0</v>
      </c>
      <c r="N103" s="173">
        <v>7.3899999999999993E-2</v>
      </c>
      <c r="O103" s="173">
        <f>ROUND(E103*N103,2)</f>
        <v>19.72</v>
      </c>
      <c r="P103" s="173">
        <v>0</v>
      </c>
      <c r="Q103" s="173">
        <f>ROUND(E103*P103,2)</f>
        <v>0</v>
      </c>
      <c r="R103" s="173" t="s">
        <v>249</v>
      </c>
      <c r="S103" s="173" t="s">
        <v>250</v>
      </c>
      <c r="T103" s="174" t="s">
        <v>250</v>
      </c>
      <c r="U103" s="156">
        <v>0.45200000000000001</v>
      </c>
      <c r="V103" s="156">
        <f>ROUND(E103*U103,2)</f>
        <v>120.58</v>
      </c>
      <c r="W103" s="156"/>
      <c r="X103" s="156" t="s">
        <v>226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227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4" outlineLevel="1">
      <c r="A104" s="154"/>
      <c r="B104" s="155"/>
      <c r="C104" s="267" t="s">
        <v>482</v>
      </c>
      <c r="D104" s="268"/>
      <c r="E104" s="268"/>
      <c r="F104" s="268"/>
      <c r="G104" s="268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47"/>
      <c r="Z104" s="147"/>
      <c r="AA104" s="147"/>
      <c r="AB104" s="147"/>
      <c r="AC104" s="147"/>
      <c r="AD104" s="147"/>
      <c r="AE104" s="147"/>
      <c r="AF104" s="147"/>
      <c r="AG104" s="147" t="s">
        <v>253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89" t="str">
        <f>C104</f>
        <v>s provedením lože z kameniva drceného, s vyplněním spár, s dvojitým hutněním a se smetením přebytečného materiálu na krajnici. S dodáním hmot pro lože a výplň spár.</v>
      </c>
      <c r="BB104" s="147"/>
      <c r="BC104" s="147"/>
      <c r="BD104" s="147"/>
      <c r="BE104" s="147"/>
      <c r="BF104" s="147"/>
      <c r="BG104" s="147"/>
      <c r="BH104" s="147"/>
    </row>
    <row r="105" spans="1:60" outlineLevel="1">
      <c r="A105" s="175">
        <v>62</v>
      </c>
      <c r="B105" s="176" t="s">
        <v>483</v>
      </c>
      <c r="C105" s="184" t="s">
        <v>484</v>
      </c>
      <c r="D105" s="177" t="s">
        <v>248</v>
      </c>
      <c r="E105" s="178">
        <v>266.77999999999997</v>
      </c>
      <c r="F105" s="179"/>
      <c r="G105" s="180">
        <f>ROUND(E105*F105,2)</f>
        <v>0</v>
      </c>
      <c r="H105" s="179">
        <v>369</v>
      </c>
      <c r="I105" s="180">
        <f>ROUND(E105*H105,2)</f>
        <v>98441.82</v>
      </c>
      <c r="J105" s="179">
        <v>0</v>
      </c>
      <c r="K105" s="180">
        <f>ROUND(E105*J105,2)</f>
        <v>0</v>
      </c>
      <c r="L105" s="180">
        <v>21</v>
      </c>
      <c r="M105" s="180">
        <f>G105*(1+L105/100)</f>
        <v>0</v>
      </c>
      <c r="N105" s="180">
        <v>0.17280000000000001</v>
      </c>
      <c r="O105" s="180">
        <f>ROUND(E105*N105,2)</f>
        <v>46.1</v>
      </c>
      <c r="P105" s="180">
        <v>0</v>
      </c>
      <c r="Q105" s="180">
        <f>ROUND(E105*P105,2)</f>
        <v>0</v>
      </c>
      <c r="R105" s="180" t="s">
        <v>485</v>
      </c>
      <c r="S105" s="180" t="s">
        <v>250</v>
      </c>
      <c r="T105" s="181" t="s">
        <v>250</v>
      </c>
      <c r="U105" s="156">
        <v>0</v>
      </c>
      <c r="V105" s="156">
        <f>ROUND(E105*U105,2)</f>
        <v>0</v>
      </c>
      <c r="W105" s="156"/>
      <c r="X105" s="156" t="s">
        <v>361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362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14">
      <c r="A106" s="158" t="s">
        <v>219</v>
      </c>
      <c r="B106" s="159" t="s">
        <v>109</v>
      </c>
      <c r="C106" s="183" t="s">
        <v>110</v>
      </c>
      <c r="D106" s="160"/>
      <c r="E106" s="161"/>
      <c r="F106" s="162"/>
      <c r="G106" s="162">
        <f>SUMIF(AG107:AG138,"&lt;&gt;NOR",G107:G138)</f>
        <v>0</v>
      </c>
      <c r="H106" s="162"/>
      <c r="I106" s="162">
        <f>SUM(I107:I138)</f>
        <v>290781.58</v>
      </c>
      <c r="J106" s="162"/>
      <c r="K106" s="162">
        <f>SUM(K107:K138)</f>
        <v>1882210.52</v>
      </c>
      <c r="L106" s="162"/>
      <c r="M106" s="162">
        <f>SUM(M107:M138)</f>
        <v>0</v>
      </c>
      <c r="N106" s="162"/>
      <c r="O106" s="162">
        <f>SUM(O107:O138)</f>
        <v>163.39999999999998</v>
      </c>
      <c r="P106" s="162"/>
      <c r="Q106" s="162">
        <f>SUM(Q107:Q138)</f>
        <v>0</v>
      </c>
      <c r="R106" s="162"/>
      <c r="S106" s="162"/>
      <c r="T106" s="163"/>
      <c r="U106" s="157"/>
      <c r="V106" s="157">
        <f>SUM(V107:V138)</f>
        <v>72.010000000000005</v>
      </c>
      <c r="W106" s="157"/>
      <c r="X106" s="157"/>
      <c r="AG106" t="s">
        <v>220</v>
      </c>
    </row>
    <row r="107" spans="1:60" outlineLevel="1">
      <c r="A107" s="175">
        <v>63</v>
      </c>
      <c r="B107" s="176" t="s">
        <v>486</v>
      </c>
      <c r="C107" s="184" t="s">
        <v>487</v>
      </c>
      <c r="D107" s="177" t="s">
        <v>248</v>
      </c>
      <c r="E107" s="178">
        <v>50.13</v>
      </c>
      <c r="F107" s="179"/>
      <c r="G107" s="180">
        <f>ROUND(E107*F107,2)</f>
        <v>0</v>
      </c>
      <c r="H107" s="179">
        <v>338.23</v>
      </c>
      <c r="I107" s="180">
        <f>ROUND(E107*H107,2)</f>
        <v>16955.47</v>
      </c>
      <c r="J107" s="179">
        <v>104.27</v>
      </c>
      <c r="K107" s="180">
        <f>ROUND(E107*J107,2)</f>
        <v>5227.0600000000004</v>
      </c>
      <c r="L107" s="180">
        <v>21</v>
      </c>
      <c r="M107" s="180">
        <f>G107*(1+L107/100)</f>
        <v>0</v>
      </c>
      <c r="N107" s="180">
        <v>0.24</v>
      </c>
      <c r="O107" s="180">
        <f>ROUND(E107*N107,2)</f>
        <v>12.03</v>
      </c>
      <c r="P107" s="180">
        <v>0</v>
      </c>
      <c r="Q107" s="180">
        <f>ROUND(E107*P107,2)</f>
        <v>0</v>
      </c>
      <c r="R107" s="180" t="s">
        <v>367</v>
      </c>
      <c r="S107" s="180" t="s">
        <v>250</v>
      </c>
      <c r="T107" s="181" t="s">
        <v>250</v>
      </c>
      <c r="U107" s="156">
        <v>0.27</v>
      </c>
      <c r="V107" s="156">
        <f>ROUND(E107*U107,2)</f>
        <v>13.54</v>
      </c>
      <c r="W107" s="156"/>
      <c r="X107" s="156" t="s">
        <v>226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227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>
      <c r="A108" s="175">
        <v>64</v>
      </c>
      <c r="B108" s="176" t="s">
        <v>488</v>
      </c>
      <c r="C108" s="184" t="s">
        <v>489</v>
      </c>
      <c r="D108" s="177" t="s">
        <v>309</v>
      </c>
      <c r="E108" s="178">
        <v>133.24</v>
      </c>
      <c r="F108" s="179"/>
      <c r="G108" s="180">
        <f>ROUND(E108*F108,2)</f>
        <v>0</v>
      </c>
      <c r="H108" s="179">
        <v>0</v>
      </c>
      <c r="I108" s="180">
        <f>ROUND(E108*H108,2)</f>
        <v>0</v>
      </c>
      <c r="J108" s="179">
        <v>380</v>
      </c>
      <c r="K108" s="180">
        <f>ROUND(E108*J108,2)</f>
        <v>50631.199999999997</v>
      </c>
      <c r="L108" s="180">
        <v>21</v>
      </c>
      <c r="M108" s="180">
        <f>G108*(1+L108/100)</f>
        <v>0</v>
      </c>
      <c r="N108" s="180">
        <v>0.19747999999999999</v>
      </c>
      <c r="O108" s="180">
        <f>ROUND(E108*N108,2)</f>
        <v>26.31</v>
      </c>
      <c r="P108" s="180">
        <v>0</v>
      </c>
      <c r="Q108" s="180">
        <f>ROUND(E108*P108,2)</f>
        <v>0</v>
      </c>
      <c r="R108" s="180"/>
      <c r="S108" s="180" t="s">
        <v>224</v>
      </c>
      <c r="T108" s="181" t="s">
        <v>225</v>
      </c>
      <c r="U108" s="156">
        <v>0</v>
      </c>
      <c r="V108" s="156">
        <f>ROUND(E108*U108,2)</f>
        <v>0</v>
      </c>
      <c r="W108" s="156"/>
      <c r="X108" s="156" t="s">
        <v>226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227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>
      <c r="A109" s="168">
        <v>65</v>
      </c>
      <c r="B109" s="169" t="s">
        <v>490</v>
      </c>
      <c r="C109" s="185" t="s">
        <v>491</v>
      </c>
      <c r="D109" s="170" t="s">
        <v>248</v>
      </c>
      <c r="E109" s="171">
        <v>4.5</v>
      </c>
      <c r="F109" s="172"/>
      <c r="G109" s="173">
        <f>ROUND(E109*F109,2)</f>
        <v>0</v>
      </c>
      <c r="H109" s="172">
        <v>81.62</v>
      </c>
      <c r="I109" s="173">
        <f>ROUND(E109*H109,2)</f>
        <v>367.29</v>
      </c>
      <c r="J109" s="172">
        <v>41.38</v>
      </c>
      <c r="K109" s="173">
        <f>ROUND(E109*J109,2)</f>
        <v>186.21</v>
      </c>
      <c r="L109" s="173">
        <v>21</v>
      </c>
      <c r="M109" s="173">
        <f>G109*(1+L109/100)</f>
        <v>0</v>
      </c>
      <c r="N109" s="173">
        <v>2.1000000000000001E-4</v>
      </c>
      <c r="O109" s="173">
        <f>ROUND(E109*N109,2)</f>
        <v>0</v>
      </c>
      <c r="P109" s="173">
        <v>0</v>
      </c>
      <c r="Q109" s="173">
        <f>ROUND(E109*P109,2)</f>
        <v>0</v>
      </c>
      <c r="R109" s="173" t="s">
        <v>367</v>
      </c>
      <c r="S109" s="173" t="s">
        <v>250</v>
      </c>
      <c r="T109" s="174" t="s">
        <v>250</v>
      </c>
      <c r="U109" s="156">
        <v>8.8999999999999996E-2</v>
      </c>
      <c r="V109" s="156">
        <f>ROUND(E109*U109,2)</f>
        <v>0.4</v>
      </c>
      <c r="W109" s="156"/>
      <c r="X109" s="156" t="s">
        <v>226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227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>
      <c r="A110" s="154"/>
      <c r="B110" s="155"/>
      <c r="C110" s="267" t="s">
        <v>492</v>
      </c>
      <c r="D110" s="268"/>
      <c r="E110" s="268"/>
      <c r="F110" s="268"/>
      <c r="G110" s="268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47"/>
      <c r="Z110" s="147"/>
      <c r="AA110" s="147"/>
      <c r="AB110" s="147"/>
      <c r="AC110" s="147"/>
      <c r="AD110" s="147"/>
      <c r="AE110" s="147"/>
      <c r="AF110" s="147"/>
      <c r="AG110" s="147" t="s">
        <v>253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>
      <c r="A111" s="168">
        <v>66</v>
      </c>
      <c r="B111" s="169" t="s">
        <v>493</v>
      </c>
      <c r="C111" s="185" t="s">
        <v>494</v>
      </c>
      <c r="D111" s="170" t="s">
        <v>248</v>
      </c>
      <c r="E111" s="171">
        <v>829.50599999999997</v>
      </c>
      <c r="F111" s="172"/>
      <c r="G111" s="173">
        <f>ROUND(E111*F111,2)</f>
        <v>0</v>
      </c>
      <c r="H111" s="172">
        <v>81.56</v>
      </c>
      <c r="I111" s="173">
        <f>ROUND(E111*H111,2)</f>
        <v>67654.509999999995</v>
      </c>
      <c r="J111" s="172">
        <v>32.44</v>
      </c>
      <c r="K111" s="173">
        <f>ROUND(E111*J111,2)</f>
        <v>26909.17</v>
      </c>
      <c r="L111" s="173">
        <v>21</v>
      </c>
      <c r="M111" s="173">
        <f>G111*(1+L111/100)</f>
        <v>0</v>
      </c>
      <c r="N111" s="173">
        <v>2.1000000000000001E-4</v>
      </c>
      <c r="O111" s="173">
        <f>ROUND(E111*N111,2)</f>
        <v>0.17</v>
      </c>
      <c r="P111" s="173">
        <v>0</v>
      </c>
      <c r="Q111" s="173">
        <f>ROUND(E111*P111,2)</f>
        <v>0</v>
      </c>
      <c r="R111" s="173" t="s">
        <v>367</v>
      </c>
      <c r="S111" s="173" t="s">
        <v>250</v>
      </c>
      <c r="T111" s="174" t="s">
        <v>250</v>
      </c>
      <c r="U111" s="156">
        <v>7.0000000000000007E-2</v>
      </c>
      <c r="V111" s="156">
        <f>ROUND(E111*U111,2)</f>
        <v>58.07</v>
      </c>
      <c r="W111" s="156"/>
      <c r="X111" s="156" t="s">
        <v>226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227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>
      <c r="A112" s="154"/>
      <c r="B112" s="155"/>
      <c r="C112" s="267" t="s">
        <v>492</v>
      </c>
      <c r="D112" s="268"/>
      <c r="E112" s="268"/>
      <c r="F112" s="268"/>
      <c r="G112" s="268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7"/>
      <c r="Z112" s="147"/>
      <c r="AA112" s="147"/>
      <c r="AB112" s="147"/>
      <c r="AC112" s="147"/>
      <c r="AD112" s="147"/>
      <c r="AE112" s="147"/>
      <c r="AF112" s="147"/>
      <c r="AG112" s="147" t="s">
        <v>253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75">
        <v>67</v>
      </c>
      <c r="B113" s="176" t="s">
        <v>495</v>
      </c>
      <c r="C113" s="184" t="s">
        <v>496</v>
      </c>
      <c r="D113" s="177" t="s">
        <v>248</v>
      </c>
      <c r="E113" s="178">
        <v>45.716000000000001</v>
      </c>
      <c r="F113" s="179"/>
      <c r="G113" s="180">
        <f t="shared" ref="G113:G138" si="7">ROUND(E113*F113,2)</f>
        <v>0</v>
      </c>
      <c r="H113" s="179">
        <v>0</v>
      </c>
      <c r="I113" s="180">
        <f t="shared" ref="I113:I138" si="8">ROUND(E113*H113,2)</f>
        <v>0</v>
      </c>
      <c r="J113" s="179">
        <v>425</v>
      </c>
      <c r="K113" s="180">
        <f t="shared" ref="K113:K138" si="9">ROUND(E113*J113,2)</f>
        <v>19429.3</v>
      </c>
      <c r="L113" s="180">
        <v>21</v>
      </c>
      <c r="M113" s="180">
        <f t="shared" ref="M113:M138" si="10">G113*(1+L113/100)</f>
        <v>0</v>
      </c>
      <c r="N113" s="180">
        <v>8.2799999999999992E-3</v>
      </c>
      <c r="O113" s="180">
        <f t="shared" ref="O113:O138" si="11">ROUND(E113*N113,2)</f>
        <v>0.38</v>
      </c>
      <c r="P113" s="180">
        <v>0</v>
      </c>
      <c r="Q113" s="180">
        <f t="shared" ref="Q113:Q138" si="12">ROUND(E113*P113,2)</f>
        <v>0</v>
      </c>
      <c r="R113" s="180"/>
      <c r="S113" s="180" t="s">
        <v>224</v>
      </c>
      <c r="T113" s="181" t="s">
        <v>225</v>
      </c>
      <c r="U113" s="156">
        <v>0</v>
      </c>
      <c r="V113" s="156">
        <f t="shared" ref="V113:V138" si="13">ROUND(E113*U113,2)</f>
        <v>0</v>
      </c>
      <c r="W113" s="156"/>
      <c r="X113" s="156" t="s">
        <v>226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227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>
      <c r="A114" s="175">
        <v>68</v>
      </c>
      <c r="B114" s="176" t="s">
        <v>497</v>
      </c>
      <c r="C114" s="184" t="s">
        <v>498</v>
      </c>
      <c r="D114" s="177" t="s">
        <v>248</v>
      </c>
      <c r="E114" s="178">
        <v>46.63</v>
      </c>
      <c r="F114" s="179"/>
      <c r="G114" s="180">
        <f t="shared" si="7"/>
        <v>0</v>
      </c>
      <c r="H114" s="179">
        <v>48</v>
      </c>
      <c r="I114" s="180">
        <f t="shared" si="8"/>
        <v>2238.2399999999998</v>
      </c>
      <c r="J114" s="179">
        <v>0</v>
      </c>
      <c r="K114" s="180">
        <f t="shared" si="9"/>
        <v>0</v>
      </c>
      <c r="L114" s="180">
        <v>21</v>
      </c>
      <c r="M114" s="180">
        <f t="shared" si="10"/>
        <v>0</v>
      </c>
      <c r="N114" s="180">
        <v>5.1000000000000004E-4</v>
      </c>
      <c r="O114" s="180">
        <f t="shared" si="11"/>
        <v>0.02</v>
      </c>
      <c r="P114" s="180">
        <v>0</v>
      </c>
      <c r="Q114" s="180">
        <f t="shared" si="12"/>
        <v>0</v>
      </c>
      <c r="R114" s="180"/>
      <c r="S114" s="180" t="s">
        <v>224</v>
      </c>
      <c r="T114" s="181" t="s">
        <v>225</v>
      </c>
      <c r="U114" s="156">
        <v>0</v>
      </c>
      <c r="V114" s="156">
        <f t="shared" si="13"/>
        <v>0</v>
      </c>
      <c r="W114" s="156"/>
      <c r="X114" s="156" t="s">
        <v>361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362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>
      <c r="A115" s="175">
        <v>69</v>
      </c>
      <c r="B115" s="176" t="s">
        <v>499</v>
      </c>
      <c r="C115" s="184" t="s">
        <v>500</v>
      </c>
      <c r="D115" s="177" t="s">
        <v>248</v>
      </c>
      <c r="E115" s="178">
        <v>783.79</v>
      </c>
      <c r="F115" s="179"/>
      <c r="G115" s="180">
        <f t="shared" si="7"/>
        <v>0</v>
      </c>
      <c r="H115" s="179">
        <v>0</v>
      </c>
      <c r="I115" s="180">
        <f t="shared" si="8"/>
        <v>0</v>
      </c>
      <c r="J115" s="179">
        <v>495</v>
      </c>
      <c r="K115" s="180">
        <f t="shared" si="9"/>
        <v>387976.05</v>
      </c>
      <c r="L115" s="180">
        <v>21</v>
      </c>
      <c r="M115" s="180">
        <f t="shared" si="10"/>
        <v>0</v>
      </c>
      <c r="N115" s="180">
        <v>8.3800000000000003E-3</v>
      </c>
      <c r="O115" s="180">
        <f t="shared" si="11"/>
        <v>6.57</v>
      </c>
      <c r="P115" s="180">
        <v>0</v>
      </c>
      <c r="Q115" s="180">
        <f t="shared" si="12"/>
        <v>0</v>
      </c>
      <c r="R115" s="180"/>
      <c r="S115" s="180" t="s">
        <v>224</v>
      </c>
      <c r="T115" s="181" t="s">
        <v>225</v>
      </c>
      <c r="U115" s="156">
        <v>0</v>
      </c>
      <c r="V115" s="156">
        <f t="shared" si="13"/>
        <v>0</v>
      </c>
      <c r="W115" s="156"/>
      <c r="X115" s="156" t="s">
        <v>226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227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>
      <c r="A116" s="175">
        <v>70</v>
      </c>
      <c r="B116" s="176" t="s">
        <v>501</v>
      </c>
      <c r="C116" s="184" t="s">
        <v>502</v>
      </c>
      <c r="D116" s="177" t="s">
        <v>248</v>
      </c>
      <c r="E116" s="178">
        <v>688.17399999999998</v>
      </c>
      <c r="F116" s="179"/>
      <c r="G116" s="180">
        <f t="shared" si="7"/>
        <v>0</v>
      </c>
      <c r="H116" s="179">
        <v>195</v>
      </c>
      <c r="I116" s="180">
        <f t="shared" si="8"/>
        <v>134193.93</v>
      </c>
      <c r="J116" s="179">
        <v>0</v>
      </c>
      <c r="K116" s="180">
        <f t="shared" si="9"/>
        <v>0</v>
      </c>
      <c r="L116" s="180">
        <v>21</v>
      </c>
      <c r="M116" s="180">
        <f t="shared" si="10"/>
        <v>0</v>
      </c>
      <c r="N116" s="180">
        <v>2.0400000000000001E-3</v>
      </c>
      <c r="O116" s="180">
        <f t="shared" si="11"/>
        <v>1.4</v>
      </c>
      <c r="P116" s="180">
        <v>0</v>
      </c>
      <c r="Q116" s="180">
        <f t="shared" si="12"/>
        <v>0</v>
      </c>
      <c r="R116" s="180"/>
      <c r="S116" s="180" t="s">
        <v>224</v>
      </c>
      <c r="T116" s="181" t="s">
        <v>225</v>
      </c>
      <c r="U116" s="156">
        <v>0</v>
      </c>
      <c r="V116" s="156">
        <f t="shared" si="13"/>
        <v>0</v>
      </c>
      <c r="W116" s="156"/>
      <c r="X116" s="156" t="s">
        <v>361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362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>
      <c r="A117" s="175">
        <v>71</v>
      </c>
      <c r="B117" s="176" t="s">
        <v>503</v>
      </c>
      <c r="C117" s="184" t="s">
        <v>504</v>
      </c>
      <c r="D117" s="177" t="s">
        <v>248</v>
      </c>
      <c r="E117" s="178">
        <v>111.292</v>
      </c>
      <c r="F117" s="179"/>
      <c r="G117" s="180">
        <f t="shared" si="7"/>
        <v>0</v>
      </c>
      <c r="H117" s="179">
        <v>435</v>
      </c>
      <c r="I117" s="180">
        <f t="shared" si="8"/>
        <v>48412.02</v>
      </c>
      <c r="J117" s="179">
        <v>0</v>
      </c>
      <c r="K117" s="180">
        <f t="shared" si="9"/>
        <v>0</v>
      </c>
      <c r="L117" s="180">
        <v>21</v>
      </c>
      <c r="M117" s="180">
        <f t="shared" si="10"/>
        <v>0</v>
      </c>
      <c r="N117" s="180">
        <v>0</v>
      </c>
      <c r="O117" s="180">
        <f t="shared" si="11"/>
        <v>0</v>
      </c>
      <c r="P117" s="180">
        <v>0</v>
      </c>
      <c r="Q117" s="180">
        <f t="shared" si="12"/>
        <v>0</v>
      </c>
      <c r="R117" s="180"/>
      <c r="S117" s="180" t="s">
        <v>224</v>
      </c>
      <c r="T117" s="181" t="s">
        <v>225</v>
      </c>
      <c r="U117" s="156">
        <v>0</v>
      </c>
      <c r="V117" s="156">
        <f t="shared" si="13"/>
        <v>0</v>
      </c>
      <c r="W117" s="156"/>
      <c r="X117" s="156" t="s">
        <v>361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362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>
      <c r="A118" s="175">
        <v>72</v>
      </c>
      <c r="B118" s="176" t="s">
        <v>505</v>
      </c>
      <c r="C118" s="184" t="s">
        <v>506</v>
      </c>
      <c r="D118" s="177" t="s">
        <v>309</v>
      </c>
      <c r="E118" s="178">
        <v>838</v>
      </c>
      <c r="F118" s="179"/>
      <c r="G118" s="180">
        <f t="shared" si="7"/>
        <v>0</v>
      </c>
      <c r="H118" s="179">
        <v>0</v>
      </c>
      <c r="I118" s="180">
        <f t="shared" si="8"/>
        <v>0</v>
      </c>
      <c r="J118" s="179">
        <v>50.3</v>
      </c>
      <c r="K118" s="180">
        <f t="shared" si="9"/>
        <v>42151.4</v>
      </c>
      <c r="L118" s="180">
        <v>21</v>
      </c>
      <c r="M118" s="180">
        <f t="shared" si="10"/>
        <v>0</v>
      </c>
      <c r="N118" s="180">
        <v>2.5000000000000001E-4</v>
      </c>
      <c r="O118" s="180">
        <f t="shared" si="11"/>
        <v>0.21</v>
      </c>
      <c r="P118" s="180">
        <v>0</v>
      </c>
      <c r="Q118" s="180">
        <f t="shared" si="12"/>
        <v>0</v>
      </c>
      <c r="R118" s="180"/>
      <c r="S118" s="180" t="s">
        <v>224</v>
      </c>
      <c r="T118" s="181" t="s">
        <v>225</v>
      </c>
      <c r="U118" s="156">
        <v>0</v>
      </c>
      <c r="V118" s="156">
        <f t="shared" si="13"/>
        <v>0</v>
      </c>
      <c r="W118" s="156"/>
      <c r="X118" s="156" t="s">
        <v>226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227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>
      <c r="A119" s="175">
        <v>73</v>
      </c>
      <c r="B119" s="176" t="s">
        <v>507</v>
      </c>
      <c r="C119" s="184" t="s">
        <v>508</v>
      </c>
      <c r="D119" s="177" t="s">
        <v>309</v>
      </c>
      <c r="E119" s="178">
        <v>457.59</v>
      </c>
      <c r="F119" s="179"/>
      <c r="G119" s="180">
        <f t="shared" si="7"/>
        <v>0</v>
      </c>
      <c r="H119" s="179">
        <v>11.9</v>
      </c>
      <c r="I119" s="180">
        <f t="shared" si="8"/>
        <v>5445.32</v>
      </c>
      <c r="J119" s="179">
        <v>0</v>
      </c>
      <c r="K119" s="180">
        <f t="shared" si="9"/>
        <v>0</v>
      </c>
      <c r="L119" s="180">
        <v>21</v>
      </c>
      <c r="M119" s="180">
        <f t="shared" si="10"/>
        <v>0</v>
      </c>
      <c r="N119" s="180">
        <v>2.0000000000000002E-5</v>
      </c>
      <c r="O119" s="180">
        <f t="shared" si="11"/>
        <v>0.01</v>
      </c>
      <c r="P119" s="180">
        <v>0</v>
      </c>
      <c r="Q119" s="180">
        <f t="shared" si="12"/>
        <v>0</v>
      </c>
      <c r="R119" s="180"/>
      <c r="S119" s="180" t="s">
        <v>224</v>
      </c>
      <c r="T119" s="181" t="s">
        <v>225</v>
      </c>
      <c r="U119" s="156">
        <v>0</v>
      </c>
      <c r="V119" s="156">
        <f t="shared" si="13"/>
        <v>0</v>
      </c>
      <c r="W119" s="156"/>
      <c r="X119" s="156" t="s">
        <v>361</v>
      </c>
      <c r="Y119" s="147"/>
      <c r="Z119" s="147"/>
      <c r="AA119" s="147"/>
      <c r="AB119" s="147"/>
      <c r="AC119" s="147"/>
      <c r="AD119" s="147"/>
      <c r="AE119" s="147"/>
      <c r="AF119" s="147"/>
      <c r="AG119" s="147" t="s">
        <v>362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>
      <c r="A120" s="175">
        <v>74</v>
      </c>
      <c r="B120" s="176" t="s">
        <v>509</v>
      </c>
      <c r="C120" s="184" t="s">
        <v>510</v>
      </c>
      <c r="D120" s="177" t="s">
        <v>309</v>
      </c>
      <c r="E120" s="178">
        <v>10.5</v>
      </c>
      <c r="F120" s="179"/>
      <c r="G120" s="180">
        <f t="shared" si="7"/>
        <v>0</v>
      </c>
      <c r="H120" s="179">
        <v>180</v>
      </c>
      <c r="I120" s="180">
        <f t="shared" si="8"/>
        <v>1890</v>
      </c>
      <c r="J120" s="179">
        <v>0</v>
      </c>
      <c r="K120" s="180">
        <f t="shared" si="9"/>
        <v>0</v>
      </c>
      <c r="L120" s="180">
        <v>21</v>
      </c>
      <c r="M120" s="180">
        <f t="shared" si="10"/>
        <v>0</v>
      </c>
      <c r="N120" s="180">
        <v>5.0000000000000001E-4</v>
      </c>
      <c r="O120" s="180">
        <f t="shared" si="11"/>
        <v>0.01</v>
      </c>
      <c r="P120" s="180">
        <v>0</v>
      </c>
      <c r="Q120" s="180">
        <f t="shared" si="12"/>
        <v>0</v>
      </c>
      <c r="R120" s="180"/>
      <c r="S120" s="180" t="s">
        <v>224</v>
      </c>
      <c r="T120" s="181" t="s">
        <v>225</v>
      </c>
      <c r="U120" s="156">
        <v>0</v>
      </c>
      <c r="V120" s="156">
        <f t="shared" si="13"/>
        <v>0</v>
      </c>
      <c r="W120" s="156"/>
      <c r="X120" s="156" t="s">
        <v>361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362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>
      <c r="A121" s="175">
        <v>75</v>
      </c>
      <c r="B121" s="176" t="s">
        <v>511</v>
      </c>
      <c r="C121" s="184" t="s">
        <v>512</v>
      </c>
      <c r="D121" s="177" t="s">
        <v>309</v>
      </c>
      <c r="E121" s="178">
        <v>369.91</v>
      </c>
      <c r="F121" s="179"/>
      <c r="G121" s="180">
        <f t="shared" si="7"/>
        <v>0</v>
      </c>
      <c r="H121" s="179">
        <v>32.799999999999997</v>
      </c>
      <c r="I121" s="180">
        <f t="shared" si="8"/>
        <v>12133.05</v>
      </c>
      <c r="J121" s="179">
        <v>0</v>
      </c>
      <c r="K121" s="180">
        <f t="shared" si="9"/>
        <v>0</v>
      </c>
      <c r="L121" s="180">
        <v>21</v>
      </c>
      <c r="M121" s="180">
        <f t="shared" si="10"/>
        <v>0</v>
      </c>
      <c r="N121" s="180">
        <v>3.0000000000000001E-5</v>
      </c>
      <c r="O121" s="180">
        <f t="shared" si="11"/>
        <v>0.01</v>
      </c>
      <c r="P121" s="180">
        <v>0</v>
      </c>
      <c r="Q121" s="180">
        <f t="shared" si="12"/>
        <v>0</v>
      </c>
      <c r="R121" s="180"/>
      <c r="S121" s="180" t="s">
        <v>224</v>
      </c>
      <c r="T121" s="181" t="s">
        <v>225</v>
      </c>
      <c r="U121" s="156">
        <v>0</v>
      </c>
      <c r="V121" s="156">
        <f t="shared" si="13"/>
        <v>0</v>
      </c>
      <c r="W121" s="156"/>
      <c r="X121" s="156" t="s">
        <v>361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362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>
      <c r="A122" s="175">
        <v>76</v>
      </c>
      <c r="B122" s="176" t="s">
        <v>513</v>
      </c>
      <c r="C122" s="184" t="s">
        <v>514</v>
      </c>
      <c r="D122" s="177" t="s">
        <v>248</v>
      </c>
      <c r="E122" s="178">
        <v>4.5</v>
      </c>
      <c r="F122" s="179"/>
      <c r="G122" s="180">
        <f t="shared" si="7"/>
        <v>0</v>
      </c>
      <c r="H122" s="179">
        <v>0</v>
      </c>
      <c r="I122" s="180">
        <f t="shared" si="8"/>
        <v>0</v>
      </c>
      <c r="J122" s="179">
        <v>253</v>
      </c>
      <c r="K122" s="180">
        <f t="shared" si="9"/>
        <v>1138.5</v>
      </c>
      <c r="L122" s="180">
        <v>21</v>
      </c>
      <c r="M122" s="180">
        <f t="shared" si="10"/>
        <v>0</v>
      </c>
      <c r="N122" s="180">
        <v>2.6800000000000001E-3</v>
      </c>
      <c r="O122" s="180">
        <f t="shared" si="11"/>
        <v>0.01</v>
      </c>
      <c r="P122" s="180">
        <v>0</v>
      </c>
      <c r="Q122" s="180">
        <f t="shared" si="12"/>
        <v>0</v>
      </c>
      <c r="R122" s="180"/>
      <c r="S122" s="180" t="s">
        <v>224</v>
      </c>
      <c r="T122" s="181" t="s">
        <v>225</v>
      </c>
      <c r="U122" s="156">
        <v>0</v>
      </c>
      <c r="V122" s="156">
        <f t="shared" si="13"/>
        <v>0</v>
      </c>
      <c r="W122" s="156"/>
      <c r="X122" s="156" t="s">
        <v>226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227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>
      <c r="A123" s="175">
        <v>77</v>
      </c>
      <c r="B123" s="176" t="s">
        <v>515</v>
      </c>
      <c r="C123" s="184" t="s">
        <v>516</v>
      </c>
      <c r="D123" s="177" t="s">
        <v>248</v>
      </c>
      <c r="E123" s="178">
        <v>674.68</v>
      </c>
      <c r="F123" s="179"/>
      <c r="G123" s="180">
        <f t="shared" si="7"/>
        <v>0</v>
      </c>
      <c r="H123" s="179">
        <v>0</v>
      </c>
      <c r="I123" s="180">
        <f t="shared" si="8"/>
        <v>0</v>
      </c>
      <c r="J123" s="179">
        <v>240</v>
      </c>
      <c r="K123" s="180">
        <f t="shared" si="9"/>
        <v>161923.20000000001</v>
      </c>
      <c r="L123" s="180">
        <v>21</v>
      </c>
      <c r="M123" s="180">
        <f t="shared" si="10"/>
        <v>0</v>
      </c>
      <c r="N123" s="180">
        <v>2.6800000000000001E-3</v>
      </c>
      <c r="O123" s="180">
        <f t="shared" si="11"/>
        <v>1.81</v>
      </c>
      <c r="P123" s="180">
        <v>0</v>
      </c>
      <c r="Q123" s="180">
        <f t="shared" si="12"/>
        <v>0</v>
      </c>
      <c r="R123" s="180"/>
      <c r="S123" s="180" t="s">
        <v>224</v>
      </c>
      <c r="T123" s="181" t="s">
        <v>225</v>
      </c>
      <c r="U123" s="156">
        <v>0</v>
      </c>
      <c r="V123" s="156">
        <f t="shared" si="13"/>
        <v>0</v>
      </c>
      <c r="W123" s="156"/>
      <c r="X123" s="156" t="s">
        <v>226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227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>
      <c r="A124" s="175">
        <v>78</v>
      </c>
      <c r="B124" s="176" t="s">
        <v>517</v>
      </c>
      <c r="C124" s="184" t="s">
        <v>518</v>
      </c>
      <c r="D124" s="177" t="s">
        <v>248</v>
      </c>
      <c r="E124" s="178">
        <v>109.11</v>
      </c>
      <c r="F124" s="179"/>
      <c r="G124" s="180">
        <f t="shared" si="7"/>
        <v>0</v>
      </c>
      <c r="H124" s="179">
        <v>0</v>
      </c>
      <c r="I124" s="180">
        <f t="shared" si="8"/>
        <v>0</v>
      </c>
      <c r="J124" s="179">
        <v>425</v>
      </c>
      <c r="K124" s="180">
        <f t="shared" si="9"/>
        <v>46371.75</v>
      </c>
      <c r="L124" s="180">
        <v>21</v>
      </c>
      <c r="M124" s="180">
        <f t="shared" si="10"/>
        <v>0</v>
      </c>
      <c r="N124" s="180">
        <v>2.6800000000000001E-3</v>
      </c>
      <c r="O124" s="180">
        <f t="shared" si="11"/>
        <v>0.28999999999999998</v>
      </c>
      <c r="P124" s="180">
        <v>0</v>
      </c>
      <c r="Q124" s="180">
        <f t="shared" si="12"/>
        <v>0</v>
      </c>
      <c r="R124" s="180"/>
      <c r="S124" s="180" t="s">
        <v>224</v>
      </c>
      <c r="T124" s="181" t="s">
        <v>225</v>
      </c>
      <c r="U124" s="156">
        <v>0</v>
      </c>
      <c r="V124" s="156">
        <f t="shared" si="13"/>
        <v>0</v>
      </c>
      <c r="W124" s="156"/>
      <c r="X124" s="156" t="s">
        <v>226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227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>
      <c r="A125" s="175">
        <v>79</v>
      </c>
      <c r="B125" s="176" t="s">
        <v>519</v>
      </c>
      <c r="C125" s="184" t="s">
        <v>520</v>
      </c>
      <c r="D125" s="177" t="s">
        <v>248</v>
      </c>
      <c r="E125" s="178">
        <v>129.9</v>
      </c>
      <c r="F125" s="179"/>
      <c r="G125" s="180">
        <f t="shared" si="7"/>
        <v>0</v>
      </c>
      <c r="H125" s="179">
        <v>0</v>
      </c>
      <c r="I125" s="180">
        <f t="shared" si="8"/>
        <v>0</v>
      </c>
      <c r="J125" s="179">
        <v>30.2</v>
      </c>
      <c r="K125" s="180">
        <f t="shared" si="9"/>
        <v>3922.98</v>
      </c>
      <c r="L125" s="180">
        <v>21</v>
      </c>
      <c r="M125" s="180">
        <f t="shared" si="10"/>
        <v>0</v>
      </c>
      <c r="N125" s="180">
        <v>1.2E-4</v>
      </c>
      <c r="O125" s="180">
        <f t="shared" si="11"/>
        <v>0.02</v>
      </c>
      <c r="P125" s="180">
        <v>0</v>
      </c>
      <c r="Q125" s="180">
        <f t="shared" si="12"/>
        <v>0</v>
      </c>
      <c r="R125" s="180"/>
      <c r="S125" s="180" t="s">
        <v>224</v>
      </c>
      <c r="T125" s="181" t="s">
        <v>225</v>
      </c>
      <c r="U125" s="156">
        <v>0</v>
      </c>
      <c r="V125" s="156">
        <f t="shared" si="13"/>
        <v>0</v>
      </c>
      <c r="W125" s="156"/>
      <c r="X125" s="156" t="s">
        <v>226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227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>
      <c r="A126" s="175">
        <v>80</v>
      </c>
      <c r="B126" s="176" t="s">
        <v>521</v>
      </c>
      <c r="C126" s="184" t="s">
        <v>522</v>
      </c>
      <c r="D126" s="177" t="s">
        <v>309</v>
      </c>
      <c r="E126" s="178">
        <v>170.88</v>
      </c>
      <c r="F126" s="179"/>
      <c r="G126" s="180">
        <f t="shared" si="7"/>
        <v>0</v>
      </c>
      <c r="H126" s="179">
        <v>0</v>
      </c>
      <c r="I126" s="180">
        <f t="shared" si="8"/>
        <v>0</v>
      </c>
      <c r="J126" s="179">
        <v>27.4</v>
      </c>
      <c r="K126" s="180">
        <f t="shared" si="9"/>
        <v>4682.1099999999997</v>
      </c>
      <c r="L126" s="180">
        <v>21</v>
      </c>
      <c r="M126" s="180">
        <f t="shared" si="10"/>
        <v>0</v>
      </c>
      <c r="N126" s="180">
        <v>0</v>
      </c>
      <c r="O126" s="180">
        <f t="shared" si="11"/>
        <v>0</v>
      </c>
      <c r="P126" s="180">
        <v>0</v>
      </c>
      <c r="Q126" s="180">
        <f t="shared" si="12"/>
        <v>0</v>
      </c>
      <c r="R126" s="180"/>
      <c r="S126" s="180" t="s">
        <v>224</v>
      </c>
      <c r="T126" s="181" t="s">
        <v>225</v>
      </c>
      <c r="U126" s="156">
        <v>0</v>
      </c>
      <c r="V126" s="156">
        <f t="shared" si="13"/>
        <v>0</v>
      </c>
      <c r="W126" s="156"/>
      <c r="X126" s="156" t="s">
        <v>226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227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>
      <c r="A127" s="175">
        <v>81</v>
      </c>
      <c r="B127" s="176" t="s">
        <v>523</v>
      </c>
      <c r="C127" s="184" t="s">
        <v>524</v>
      </c>
      <c r="D127" s="177" t="s">
        <v>248</v>
      </c>
      <c r="E127" s="178">
        <v>4.5</v>
      </c>
      <c r="F127" s="179"/>
      <c r="G127" s="180">
        <f t="shared" si="7"/>
        <v>0</v>
      </c>
      <c r="H127" s="179">
        <v>0</v>
      </c>
      <c r="I127" s="180">
        <f t="shared" si="8"/>
        <v>0</v>
      </c>
      <c r="J127" s="179">
        <v>713</v>
      </c>
      <c r="K127" s="180">
        <f t="shared" si="9"/>
        <v>3208.5</v>
      </c>
      <c r="L127" s="180">
        <v>21</v>
      </c>
      <c r="M127" s="180">
        <f t="shared" si="10"/>
        <v>0</v>
      </c>
      <c r="N127" s="180">
        <v>8.6499999999999997E-3</v>
      </c>
      <c r="O127" s="180">
        <f t="shared" si="11"/>
        <v>0.04</v>
      </c>
      <c r="P127" s="180">
        <v>0</v>
      </c>
      <c r="Q127" s="180">
        <f t="shared" si="12"/>
        <v>0</v>
      </c>
      <c r="R127" s="180"/>
      <c r="S127" s="180" t="s">
        <v>224</v>
      </c>
      <c r="T127" s="181" t="s">
        <v>225</v>
      </c>
      <c r="U127" s="156">
        <v>0</v>
      </c>
      <c r="V127" s="156">
        <f t="shared" si="13"/>
        <v>0</v>
      </c>
      <c r="W127" s="156"/>
      <c r="X127" s="156" t="s">
        <v>226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227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>
      <c r="A128" s="175">
        <v>82</v>
      </c>
      <c r="B128" s="176" t="s">
        <v>525</v>
      </c>
      <c r="C128" s="184" t="s">
        <v>526</v>
      </c>
      <c r="D128" s="177" t="s">
        <v>248</v>
      </c>
      <c r="E128" s="178">
        <v>4.59</v>
      </c>
      <c r="F128" s="179"/>
      <c r="G128" s="180">
        <f t="shared" si="7"/>
        <v>0</v>
      </c>
      <c r="H128" s="179">
        <v>325</v>
      </c>
      <c r="I128" s="180">
        <f t="shared" si="8"/>
        <v>1491.75</v>
      </c>
      <c r="J128" s="179">
        <v>0</v>
      </c>
      <c r="K128" s="180">
        <f t="shared" si="9"/>
        <v>0</v>
      </c>
      <c r="L128" s="180">
        <v>21</v>
      </c>
      <c r="M128" s="180">
        <f t="shared" si="10"/>
        <v>0</v>
      </c>
      <c r="N128" s="180">
        <v>3.3999999999999998E-3</v>
      </c>
      <c r="O128" s="180">
        <f t="shared" si="11"/>
        <v>0.02</v>
      </c>
      <c r="P128" s="180">
        <v>0</v>
      </c>
      <c r="Q128" s="180">
        <f t="shared" si="12"/>
        <v>0</v>
      </c>
      <c r="R128" s="180"/>
      <c r="S128" s="180" t="s">
        <v>224</v>
      </c>
      <c r="T128" s="181" t="s">
        <v>225</v>
      </c>
      <c r="U128" s="156">
        <v>0</v>
      </c>
      <c r="V128" s="156">
        <f t="shared" si="13"/>
        <v>0</v>
      </c>
      <c r="W128" s="156"/>
      <c r="X128" s="156" t="s">
        <v>361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362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>
      <c r="A129" s="175">
        <v>83</v>
      </c>
      <c r="B129" s="176" t="s">
        <v>527</v>
      </c>
      <c r="C129" s="184" t="s">
        <v>528</v>
      </c>
      <c r="D129" s="177" t="s">
        <v>223</v>
      </c>
      <c r="E129" s="178">
        <v>1</v>
      </c>
      <c r="F129" s="179"/>
      <c r="G129" s="180">
        <f t="shared" si="7"/>
        <v>0</v>
      </c>
      <c r="H129" s="179">
        <v>0</v>
      </c>
      <c r="I129" s="180">
        <f t="shared" si="8"/>
        <v>0</v>
      </c>
      <c r="J129" s="179">
        <v>25000</v>
      </c>
      <c r="K129" s="180">
        <f t="shared" si="9"/>
        <v>25000</v>
      </c>
      <c r="L129" s="180">
        <v>21</v>
      </c>
      <c r="M129" s="180">
        <f t="shared" si="10"/>
        <v>0</v>
      </c>
      <c r="N129" s="180">
        <v>2.3999999999999998E-3</v>
      </c>
      <c r="O129" s="180">
        <f t="shared" si="11"/>
        <v>0</v>
      </c>
      <c r="P129" s="180">
        <v>0</v>
      </c>
      <c r="Q129" s="180">
        <f t="shared" si="12"/>
        <v>0</v>
      </c>
      <c r="R129" s="180"/>
      <c r="S129" s="180" t="s">
        <v>224</v>
      </c>
      <c r="T129" s="181" t="s">
        <v>225</v>
      </c>
      <c r="U129" s="156">
        <v>0</v>
      </c>
      <c r="V129" s="156">
        <f t="shared" si="13"/>
        <v>0</v>
      </c>
      <c r="W129" s="156"/>
      <c r="X129" s="156" t="s">
        <v>226</v>
      </c>
      <c r="Y129" s="147"/>
      <c r="Z129" s="147"/>
      <c r="AA129" s="147"/>
      <c r="AB129" s="147"/>
      <c r="AC129" s="147"/>
      <c r="AD129" s="147"/>
      <c r="AE129" s="147"/>
      <c r="AF129" s="147"/>
      <c r="AG129" s="147" t="s">
        <v>227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>
      <c r="A130" s="175">
        <v>84</v>
      </c>
      <c r="B130" s="176" t="s">
        <v>529</v>
      </c>
      <c r="C130" s="184" t="s">
        <v>530</v>
      </c>
      <c r="D130" s="177" t="s">
        <v>248</v>
      </c>
      <c r="E130" s="178">
        <v>4549.32</v>
      </c>
      <c r="F130" s="179"/>
      <c r="G130" s="180">
        <f t="shared" si="7"/>
        <v>0</v>
      </c>
      <c r="H130" s="179">
        <v>0</v>
      </c>
      <c r="I130" s="180">
        <f t="shared" si="8"/>
        <v>0</v>
      </c>
      <c r="J130" s="179">
        <v>24.5</v>
      </c>
      <c r="K130" s="180">
        <f t="shared" si="9"/>
        <v>111458.34</v>
      </c>
      <c r="L130" s="180">
        <v>21</v>
      </c>
      <c r="M130" s="180">
        <f t="shared" si="10"/>
        <v>0</v>
      </c>
      <c r="N130" s="180">
        <v>7.3499999999999998E-3</v>
      </c>
      <c r="O130" s="180">
        <f t="shared" si="11"/>
        <v>33.44</v>
      </c>
      <c r="P130" s="180">
        <v>0</v>
      </c>
      <c r="Q130" s="180">
        <f t="shared" si="12"/>
        <v>0</v>
      </c>
      <c r="R130" s="180"/>
      <c r="S130" s="180" t="s">
        <v>224</v>
      </c>
      <c r="T130" s="181" t="s">
        <v>225</v>
      </c>
      <c r="U130" s="156">
        <v>0</v>
      </c>
      <c r="V130" s="156">
        <f t="shared" si="13"/>
        <v>0</v>
      </c>
      <c r="W130" s="156"/>
      <c r="X130" s="156" t="s">
        <v>226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227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>
      <c r="A131" s="175">
        <v>85</v>
      </c>
      <c r="B131" s="176" t="s">
        <v>531</v>
      </c>
      <c r="C131" s="184" t="s">
        <v>532</v>
      </c>
      <c r="D131" s="177" t="s">
        <v>248</v>
      </c>
      <c r="E131" s="178">
        <v>610.94000000000005</v>
      </c>
      <c r="F131" s="179"/>
      <c r="G131" s="180">
        <f t="shared" si="7"/>
        <v>0</v>
      </c>
      <c r="H131" s="179">
        <v>0</v>
      </c>
      <c r="I131" s="180">
        <f t="shared" si="8"/>
        <v>0</v>
      </c>
      <c r="J131" s="179">
        <v>210</v>
      </c>
      <c r="K131" s="180">
        <f t="shared" si="9"/>
        <v>128297.4</v>
      </c>
      <c r="L131" s="180">
        <v>21</v>
      </c>
      <c r="M131" s="180">
        <f t="shared" si="10"/>
        <v>0</v>
      </c>
      <c r="N131" s="180">
        <v>4.8900000000000002E-3</v>
      </c>
      <c r="O131" s="180">
        <f t="shared" si="11"/>
        <v>2.99</v>
      </c>
      <c r="P131" s="180">
        <v>0</v>
      </c>
      <c r="Q131" s="180">
        <f t="shared" si="12"/>
        <v>0</v>
      </c>
      <c r="R131" s="180"/>
      <c r="S131" s="180" t="s">
        <v>224</v>
      </c>
      <c r="T131" s="181" t="s">
        <v>225</v>
      </c>
      <c r="U131" s="156">
        <v>0</v>
      </c>
      <c r="V131" s="156">
        <f t="shared" si="13"/>
        <v>0</v>
      </c>
      <c r="W131" s="156"/>
      <c r="X131" s="156" t="s">
        <v>226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227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>
      <c r="A132" s="175">
        <v>86</v>
      </c>
      <c r="B132" s="176" t="s">
        <v>533</v>
      </c>
      <c r="C132" s="184" t="s">
        <v>534</v>
      </c>
      <c r="D132" s="177" t="s">
        <v>248</v>
      </c>
      <c r="E132" s="178">
        <v>1900.09</v>
      </c>
      <c r="F132" s="179"/>
      <c r="G132" s="180">
        <f t="shared" si="7"/>
        <v>0</v>
      </c>
      <c r="H132" s="179">
        <v>0</v>
      </c>
      <c r="I132" s="180">
        <f t="shared" si="8"/>
        <v>0</v>
      </c>
      <c r="J132" s="179">
        <v>195</v>
      </c>
      <c r="K132" s="180">
        <f t="shared" si="9"/>
        <v>370517.55</v>
      </c>
      <c r="L132" s="180">
        <v>21</v>
      </c>
      <c r="M132" s="180">
        <f t="shared" si="10"/>
        <v>0</v>
      </c>
      <c r="N132" s="180">
        <v>4.8900000000000002E-3</v>
      </c>
      <c r="O132" s="180">
        <f t="shared" si="11"/>
        <v>9.2899999999999991</v>
      </c>
      <c r="P132" s="180">
        <v>0</v>
      </c>
      <c r="Q132" s="180">
        <f t="shared" si="12"/>
        <v>0</v>
      </c>
      <c r="R132" s="180"/>
      <c r="S132" s="180" t="s">
        <v>224</v>
      </c>
      <c r="T132" s="181" t="s">
        <v>225</v>
      </c>
      <c r="U132" s="156">
        <v>0</v>
      </c>
      <c r="V132" s="156">
        <f t="shared" si="13"/>
        <v>0</v>
      </c>
      <c r="W132" s="156"/>
      <c r="X132" s="156" t="s">
        <v>226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227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>
      <c r="A133" s="175">
        <v>87</v>
      </c>
      <c r="B133" s="176" t="s">
        <v>535</v>
      </c>
      <c r="C133" s="184" t="s">
        <v>536</v>
      </c>
      <c r="D133" s="177" t="s">
        <v>248</v>
      </c>
      <c r="E133" s="178">
        <v>610.94000000000005</v>
      </c>
      <c r="F133" s="179"/>
      <c r="G133" s="180">
        <f t="shared" si="7"/>
        <v>0</v>
      </c>
      <c r="H133" s="179">
        <v>0</v>
      </c>
      <c r="I133" s="180">
        <f t="shared" si="8"/>
        <v>0</v>
      </c>
      <c r="J133" s="179">
        <v>130</v>
      </c>
      <c r="K133" s="180">
        <f t="shared" si="9"/>
        <v>79422.2</v>
      </c>
      <c r="L133" s="180">
        <v>21</v>
      </c>
      <c r="M133" s="180">
        <f t="shared" si="10"/>
        <v>0</v>
      </c>
      <c r="N133" s="180">
        <v>3.0000000000000001E-3</v>
      </c>
      <c r="O133" s="180">
        <f t="shared" si="11"/>
        <v>1.83</v>
      </c>
      <c r="P133" s="180">
        <v>0</v>
      </c>
      <c r="Q133" s="180">
        <f t="shared" si="12"/>
        <v>0</v>
      </c>
      <c r="R133" s="180"/>
      <c r="S133" s="180" t="s">
        <v>224</v>
      </c>
      <c r="T133" s="181" t="s">
        <v>225</v>
      </c>
      <c r="U133" s="156">
        <v>0</v>
      </c>
      <c r="V133" s="156">
        <f t="shared" si="13"/>
        <v>0</v>
      </c>
      <c r="W133" s="156"/>
      <c r="X133" s="156" t="s">
        <v>226</v>
      </c>
      <c r="Y133" s="147"/>
      <c r="Z133" s="147"/>
      <c r="AA133" s="147"/>
      <c r="AB133" s="147"/>
      <c r="AC133" s="147"/>
      <c r="AD133" s="147"/>
      <c r="AE133" s="147"/>
      <c r="AF133" s="147"/>
      <c r="AG133" s="147" t="s">
        <v>227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>
      <c r="A134" s="175">
        <v>88</v>
      </c>
      <c r="B134" s="176" t="s">
        <v>537</v>
      </c>
      <c r="C134" s="184" t="s">
        <v>538</v>
      </c>
      <c r="D134" s="177" t="s">
        <v>248</v>
      </c>
      <c r="E134" s="178">
        <v>1373.75</v>
      </c>
      <c r="F134" s="179"/>
      <c r="G134" s="180">
        <f t="shared" si="7"/>
        <v>0</v>
      </c>
      <c r="H134" s="179">
        <v>0</v>
      </c>
      <c r="I134" s="180">
        <f t="shared" si="8"/>
        <v>0</v>
      </c>
      <c r="J134" s="179">
        <v>110</v>
      </c>
      <c r="K134" s="180">
        <f t="shared" si="9"/>
        <v>151112.5</v>
      </c>
      <c r="L134" s="180">
        <v>21</v>
      </c>
      <c r="M134" s="180">
        <f t="shared" si="10"/>
        <v>0</v>
      </c>
      <c r="N134" s="180">
        <v>3.0000000000000001E-3</v>
      </c>
      <c r="O134" s="180">
        <f t="shared" si="11"/>
        <v>4.12</v>
      </c>
      <c r="P134" s="180">
        <v>0</v>
      </c>
      <c r="Q134" s="180">
        <f t="shared" si="12"/>
        <v>0</v>
      </c>
      <c r="R134" s="180"/>
      <c r="S134" s="180" t="s">
        <v>224</v>
      </c>
      <c r="T134" s="181" t="s">
        <v>225</v>
      </c>
      <c r="U134" s="156">
        <v>0</v>
      </c>
      <c r="V134" s="156">
        <f t="shared" si="13"/>
        <v>0</v>
      </c>
      <c r="W134" s="156"/>
      <c r="X134" s="156" t="s">
        <v>226</v>
      </c>
      <c r="Y134" s="147"/>
      <c r="Z134" s="147"/>
      <c r="AA134" s="147"/>
      <c r="AB134" s="147"/>
      <c r="AC134" s="147"/>
      <c r="AD134" s="147"/>
      <c r="AE134" s="147"/>
      <c r="AF134" s="147"/>
      <c r="AG134" s="147" t="s">
        <v>227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>
      <c r="A135" s="175">
        <v>89</v>
      </c>
      <c r="B135" s="176" t="s">
        <v>539</v>
      </c>
      <c r="C135" s="184" t="s">
        <v>540</v>
      </c>
      <c r="D135" s="177" t="s">
        <v>248</v>
      </c>
      <c r="E135" s="178">
        <v>150</v>
      </c>
      <c r="F135" s="179"/>
      <c r="G135" s="180">
        <f t="shared" si="7"/>
        <v>0</v>
      </c>
      <c r="H135" s="179">
        <v>0</v>
      </c>
      <c r="I135" s="180">
        <f t="shared" si="8"/>
        <v>0</v>
      </c>
      <c r="J135" s="179">
        <v>22.6</v>
      </c>
      <c r="K135" s="180">
        <f t="shared" si="9"/>
        <v>3390</v>
      </c>
      <c r="L135" s="180">
        <v>21</v>
      </c>
      <c r="M135" s="180">
        <f t="shared" si="10"/>
        <v>0</v>
      </c>
      <c r="N135" s="180">
        <v>1.2E-4</v>
      </c>
      <c r="O135" s="180">
        <f t="shared" si="11"/>
        <v>0.02</v>
      </c>
      <c r="P135" s="180">
        <v>0</v>
      </c>
      <c r="Q135" s="180">
        <f t="shared" si="12"/>
        <v>0</v>
      </c>
      <c r="R135" s="180"/>
      <c r="S135" s="180" t="s">
        <v>224</v>
      </c>
      <c r="T135" s="181" t="s">
        <v>225</v>
      </c>
      <c r="U135" s="156">
        <v>0</v>
      </c>
      <c r="V135" s="156">
        <f t="shared" si="13"/>
        <v>0</v>
      </c>
      <c r="W135" s="156"/>
      <c r="X135" s="156" t="s">
        <v>226</v>
      </c>
      <c r="Y135" s="147"/>
      <c r="Z135" s="147"/>
      <c r="AA135" s="147"/>
      <c r="AB135" s="147"/>
      <c r="AC135" s="147"/>
      <c r="AD135" s="147"/>
      <c r="AE135" s="147"/>
      <c r="AF135" s="147"/>
      <c r="AG135" s="147" t="s">
        <v>227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>
      <c r="A136" s="175">
        <v>90</v>
      </c>
      <c r="B136" s="176" t="s">
        <v>541</v>
      </c>
      <c r="C136" s="184" t="s">
        <v>542</v>
      </c>
      <c r="D136" s="177" t="s">
        <v>248</v>
      </c>
      <c r="E136" s="178">
        <v>610.94000000000005</v>
      </c>
      <c r="F136" s="179"/>
      <c r="G136" s="180">
        <f t="shared" si="7"/>
        <v>0</v>
      </c>
      <c r="H136" s="179">
        <v>0</v>
      </c>
      <c r="I136" s="180">
        <f t="shared" si="8"/>
        <v>0</v>
      </c>
      <c r="J136" s="179">
        <v>378</v>
      </c>
      <c r="K136" s="180">
        <f t="shared" si="9"/>
        <v>230935.32</v>
      </c>
      <c r="L136" s="180">
        <v>21</v>
      </c>
      <c r="M136" s="180">
        <f t="shared" si="10"/>
        <v>0</v>
      </c>
      <c r="N136" s="180">
        <v>0.10199999999999999</v>
      </c>
      <c r="O136" s="180">
        <f t="shared" si="11"/>
        <v>62.32</v>
      </c>
      <c r="P136" s="180">
        <v>0</v>
      </c>
      <c r="Q136" s="180">
        <f t="shared" si="12"/>
        <v>0</v>
      </c>
      <c r="R136" s="180"/>
      <c r="S136" s="180" t="s">
        <v>224</v>
      </c>
      <c r="T136" s="181" t="s">
        <v>225</v>
      </c>
      <c r="U136" s="156">
        <v>0</v>
      </c>
      <c r="V136" s="156">
        <f t="shared" si="13"/>
        <v>0</v>
      </c>
      <c r="W136" s="156"/>
      <c r="X136" s="156" t="s">
        <v>226</v>
      </c>
      <c r="Y136" s="147"/>
      <c r="Z136" s="147"/>
      <c r="AA136" s="147"/>
      <c r="AB136" s="147"/>
      <c r="AC136" s="147"/>
      <c r="AD136" s="147"/>
      <c r="AE136" s="147"/>
      <c r="AF136" s="147"/>
      <c r="AG136" s="147" t="s">
        <v>227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>
      <c r="A137" s="175">
        <v>91</v>
      </c>
      <c r="B137" s="176" t="s">
        <v>543</v>
      </c>
      <c r="C137" s="184" t="s">
        <v>544</v>
      </c>
      <c r="D137" s="177" t="s">
        <v>248</v>
      </c>
      <c r="E137" s="178">
        <v>610.94000000000005</v>
      </c>
      <c r="F137" s="179"/>
      <c r="G137" s="180">
        <f t="shared" si="7"/>
        <v>0</v>
      </c>
      <c r="H137" s="179">
        <v>0</v>
      </c>
      <c r="I137" s="180">
        <f t="shared" si="8"/>
        <v>0</v>
      </c>
      <c r="J137" s="179">
        <v>19.8</v>
      </c>
      <c r="K137" s="180">
        <f t="shared" si="9"/>
        <v>12096.61</v>
      </c>
      <c r="L137" s="180">
        <v>21</v>
      </c>
      <c r="M137" s="180">
        <f t="shared" si="10"/>
        <v>0</v>
      </c>
      <c r="N137" s="180">
        <v>1.2E-4</v>
      </c>
      <c r="O137" s="180">
        <f t="shared" si="11"/>
        <v>7.0000000000000007E-2</v>
      </c>
      <c r="P137" s="180">
        <v>0</v>
      </c>
      <c r="Q137" s="180">
        <f t="shared" si="12"/>
        <v>0</v>
      </c>
      <c r="R137" s="180"/>
      <c r="S137" s="180" t="s">
        <v>224</v>
      </c>
      <c r="T137" s="181" t="s">
        <v>225</v>
      </c>
      <c r="U137" s="156">
        <v>0</v>
      </c>
      <c r="V137" s="156">
        <f t="shared" si="13"/>
        <v>0</v>
      </c>
      <c r="W137" s="156"/>
      <c r="X137" s="156" t="s">
        <v>226</v>
      </c>
      <c r="Y137" s="147"/>
      <c r="Z137" s="147"/>
      <c r="AA137" s="147"/>
      <c r="AB137" s="147"/>
      <c r="AC137" s="147"/>
      <c r="AD137" s="147"/>
      <c r="AE137" s="147"/>
      <c r="AF137" s="147"/>
      <c r="AG137" s="147" t="s">
        <v>227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>
      <c r="A138" s="175">
        <v>92</v>
      </c>
      <c r="B138" s="176" t="s">
        <v>545</v>
      </c>
      <c r="C138" s="184" t="s">
        <v>546</v>
      </c>
      <c r="D138" s="177" t="s">
        <v>309</v>
      </c>
      <c r="E138" s="178">
        <v>662.17</v>
      </c>
      <c r="F138" s="179"/>
      <c r="G138" s="180">
        <f t="shared" si="7"/>
        <v>0</v>
      </c>
      <c r="H138" s="179">
        <v>0</v>
      </c>
      <c r="I138" s="180">
        <f t="shared" si="8"/>
        <v>0</v>
      </c>
      <c r="J138" s="179">
        <v>24.5</v>
      </c>
      <c r="K138" s="180">
        <f t="shared" si="9"/>
        <v>16223.17</v>
      </c>
      <c r="L138" s="180">
        <v>21</v>
      </c>
      <c r="M138" s="180">
        <f t="shared" si="10"/>
        <v>0</v>
      </c>
      <c r="N138" s="180">
        <v>1.0000000000000001E-5</v>
      </c>
      <c r="O138" s="180">
        <f t="shared" si="11"/>
        <v>0.01</v>
      </c>
      <c r="P138" s="180">
        <v>0</v>
      </c>
      <c r="Q138" s="180">
        <f t="shared" si="12"/>
        <v>0</v>
      </c>
      <c r="R138" s="180"/>
      <c r="S138" s="180" t="s">
        <v>224</v>
      </c>
      <c r="T138" s="181" t="s">
        <v>225</v>
      </c>
      <c r="U138" s="156">
        <v>0</v>
      </c>
      <c r="V138" s="156">
        <f t="shared" si="13"/>
        <v>0</v>
      </c>
      <c r="W138" s="156"/>
      <c r="X138" s="156" t="s">
        <v>226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227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ht="14">
      <c r="A139" s="158" t="s">
        <v>219</v>
      </c>
      <c r="B139" s="159" t="s">
        <v>115</v>
      </c>
      <c r="C139" s="183" t="s">
        <v>116</v>
      </c>
      <c r="D139" s="160"/>
      <c r="E139" s="161"/>
      <c r="F139" s="162"/>
      <c r="G139" s="162">
        <f>SUMIF(AG140:AG150,"&lt;&gt;NOR",G140:G150)</f>
        <v>0</v>
      </c>
      <c r="H139" s="162"/>
      <c r="I139" s="162">
        <f>SUM(I140:I150)</f>
        <v>51736.55</v>
      </c>
      <c r="J139" s="162"/>
      <c r="K139" s="162">
        <f>SUM(K140:K150)</f>
        <v>578349.1</v>
      </c>
      <c r="L139" s="162"/>
      <c r="M139" s="162">
        <f>SUM(M140:M150)</f>
        <v>0</v>
      </c>
      <c r="N139" s="162"/>
      <c r="O139" s="162">
        <f>SUM(O140:O150)</f>
        <v>40.479999999999997</v>
      </c>
      <c r="P139" s="162"/>
      <c r="Q139" s="162">
        <f>SUM(Q140:Q150)</f>
        <v>13.86</v>
      </c>
      <c r="R139" s="162"/>
      <c r="S139" s="162"/>
      <c r="T139" s="163"/>
      <c r="U139" s="157"/>
      <c r="V139" s="157">
        <f>SUM(V140:V150)</f>
        <v>782.88</v>
      </c>
      <c r="W139" s="157"/>
      <c r="X139" s="157"/>
      <c r="AG139" t="s">
        <v>220</v>
      </c>
    </row>
    <row r="140" spans="1:60" outlineLevel="1">
      <c r="A140" s="175">
        <v>93</v>
      </c>
      <c r="B140" s="176" t="s">
        <v>547</v>
      </c>
      <c r="C140" s="184" t="s">
        <v>548</v>
      </c>
      <c r="D140" s="177" t="s">
        <v>309</v>
      </c>
      <c r="E140" s="178">
        <v>279.89999999999998</v>
      </c>
      <c r="F140" s="179"/>
      <c r="G140" s="180">
        <f>ROUND(E140*F140,2)</f>
        <v>0</v>
      </c>
      <c r="H140" s="179">
        <v>0</v>
      </c>
      <c r="I140" s="180">
        <f>ROUND(E140*H140,2)</f>
        <v>0</v>
      </c>
      <c r="J140" s="179">
        <v>185</v>
      </c>
      <c r="K140" s="180">
        <f>ROUND(E140*J140,2)</f>
        <v>51781.5</v>
      </c>
      <c r="L140" s="180">
        <v>21</v>
      </c>
      <c r="M140" s="180">
        <f>G140*(1+L140/100)</f>
        <v>0</v>
      </c>
      <c r="N140" s="180">
        <v>0</v>
      </c>
      <c r="O140" s="180">
        <f>ROUND(E140*N140,2)</f>
        <v>0</v>
      </c>
      <c r="P140" s="180">
        <v>0</v>
      </c>
      <c r="Q140" s="180">
        <f>ROUND(E140*P140,2)</f>
        <v>0</v>
      </c>
      <c r="R140" s="180"/>
      <c r="S140" s="180" t="s">
        <v>224</v>
      </c>
      <c r="T140" s="181" t="s">
        <v>225</v>
      </c>
      <c r="U140" s="156">
        <v>0</v>
      </c>
      <c r="V140" s="156">
        <f>ROUND(E140*U140,2)</f>
        <v>0</v>
      </c>
      <c r="W140" s="156"/>
      <c r="X140" s="156" t="s">
        <v>226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227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>
      <c r="A141" s="168">
        <v>94</v>
      </c>
      <c r="B141" s="169" t="s">
        <v>549</v>
      </c>
      <c r="C141" s="185" t="s">
        <v>550</v>
      </c>
      <c r="D141" s="170" t="s">
        <v>309</v>
      </c>
      <c r="E141" s="171">
        <v>139.94999999999999</v>
      </c>
      <c r="F141" s="172"/>
      <c r="G141" s="173">
        <f>ROUND(E141*F141,2)</f>
        <v>0</v>
      </c>
      <c r="H141" s="172">
        <v>0</v>
      </c>
      <c r="I141" s="173">
        <f>ROUND(E141*H141,2)</f>
        <v>0</v>
      </c>
      <c r="J141" s="172">
        <v>517</v>
      </c>
      <c r="K141" s="173">
        <f>ROUND(E141*J141,2)</f>
        <v>72354.149999999994</v>
      </c>
      <c r="L141" s="173">
        <v>21</v>
      </c>
      <c r="M141" s="173">
        <f>G141*(1+L141/100)</f>
        <v>0</v>
      </c>
      <c r="N141" s="173">
        <v>0</v>
      </c>
      <c r="O141" s="173">
        <f>ROUND(E141*N141,2)</f>
        <v>0</v>
      </c>
      <c r="P141" s="173">
        <v>9.9000000000000005E-2</v>
      </c>
      <c r="Q141" s="173">
        <f>ROUND(E141*P141,2)</f>
        <v>13.86</v>
      </c>
      <c r="R141" s="173" t="s">
        <v>265</v>
      </c>
      <c r="S141" s="173" t="s">
        <v>250</v>
      </c>
      <c r="T141" s="174" t="s">
        <v>250</v>
      </c>
      <c r="U141" s="156">
        <v>1.536</v>
      </c>
      <c r="V141" s="156">
        <f>ROUND(E141*U141,2)</f>
        <v>214.96</v>
      </c>
      <c r="W141" s="156"/>
      <c r="X141" s="156" t="s">
        <v>226</v>
      </c>
      <c r="Y141" s="147"/>
      <c r="Z141" s="147"/>
      <c r="AA141" s="147"/>
      <c r="AB141" s="147"/>
      <c r="AC141" s="147"/>
      <c r="AD141" s="147"/>
      <c r="AE141" s="147"/>
      <c r="AF141" s="147"/>
      <c r="AG141" s="147" t="s">
        <v>227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>
      <c r="A142" s="154"/>
      <c r="B142" s="155"/>
      <c r="C142" s="267" t="s">
        <v>551</v>
      </c>
      <c r="D142" s="268"/>
      <c r="E142" s="268"/>
      <c r="F142" s="268"/>
      <c r="G142" s="268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47"/>
      <c r="Z142" s="147"/>
      <c r="AA142" s="147"/>
      <c r="AB142" s="147"/>
      <c r="AC142" s="147"/>
      <c r="AD142" s="147"/>
      <c r="AE142" s="147"/>
      <c r="AF142" s="147"/>
      <c r="AG142" s="147" t="s">
        <v>253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>
      <c r="A143" s="175">
        <v>95</v>
      </c>
      <c r="B143" s="176" t="s">
        <v>552</v>
      </c>
      <c r="C143" s="184" t="s">
        <v>553</v>
      </c>
      <c r="D143" s="177" t="s">
        <v>309</v>
      </c>
      <c r="E143" s="178">
        <v>67.3</v>
      </c>
      <c r="F143" s="179"/>
      <c r="G143" s="180">
        <f>ROUND(E143*F143,2)</f>
        <v>0</v>
      </c>
      <c r="H143" s="179">
        <v>0</v>
      </c>
      <c r="I143" s="180">
        <f>ROUND(E143*H143,2)</f>
        <v>0</v>
      </c>
      <c r="J143" s="179">
        <v>3150</v>
      </c>
      <c r="K143" s="180">
        <f>ROUND(E143*J143,2)</f>
        <v>211995</v>
      </c>
      <c r="L143" s="180">
        <v>21</v>
      </c>
      <c r="M143" s="180">
        <f>G143*(1+L143/100)</f>
        <v>0</v>
      </c>
      <c r="N143" s="180">
        <v>0.37502999999999997</v>
      </c>
      <c r="O143" s="180">
        <f>ROUND(E143*N143,2)</f>
        <v>25.24</v>
      </c>
      <c r="P143" s="180">
        <v>0</v>
      </c>
      <c r="Q143" s="180">
        <f>ROUND(E143*P143,2)</f>
        <v>0</v>
      </c>
      <c r="R143" s="180"/>
      <c r="S143" s="180" t="s">
        <v>224</v>
      </c>
      <c r="T143" s="181" t="s">
        <v>225</v>
      </c>
      <c r="U143" s="156">
        <v>0</v>
      </c>
      <c r="V143" s="156">
        <f>ROUND(E143*U143,2)</f>
        <v>0</v>
      </c>
      <c r="W143" s="156"/>
      <c r="X143" s="156" t="s">
        <v>226</v>
      </c>
      <c r="Y143" s="147"/>
      <c r="Z143" s="147"/>
      <c r="AA143" s="147"/>
      <c r="AB143" s="147"/>
      <c r="AC143" s="147"/>
      <c r="AD143" s="147"/>
      <c r="AE143" s="147"/>
      <c r="AF143" s="147"/>
      <c r="AG143" s="147" t="s">
        <v>227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ht="48" outlineLevel="1">
      <c r="A144" s="175">
        <v>96</v>
      </c>
      <c r="B144" s="176" t="s">
        <v>554</v>
      </c>
      <c r="C144" s="184" t="s">
        <v>555</v>
      </c>
      <c r="D144" s="177" t="s">
        <v>248</v>
      </c>
      <c r="E144" s="178">
        <v>800</v>
      </c>
      <c r="F144" s="179"/>
      <c r="G144" s="180">
        <f>ROUND(E144*F144,2)</f>
        <v>0</v>
      </c>
      <c r="H144" s="179">
        <v>1.43</v>
      </c>
      <c r="I144" s="180">
        <f>ROUND(E144*H144,2)</f>
        <v>1144</v>
      </c>
      <c r="J144" s="179">
        <v>119.07</v>
      </c>
      <c r="K144" s="180">
        <f>ROUND(E144*J144,2)</f>
        <v>95256</v>
      </c>
      <c r="L144" s="180">
        <v>21</v>
      </c>
      <c r="M144" s="180">
        <f>G144*(1+L144/100)</f>
        <v>0</v>
      </c>
      <c r="N144" s="180">
        <v>4.0000000000000003E-5</v>
      </c>
      <c r="O144" s="180">
        <f>ROUND(E144*N144,2)</f>
        <v>0.03</v>
      </c>
      <c r="P144" s="180">
        <v>0</v>
      </c>
      <c r="Q144" s="180">
        <f>ROUND(E144*P144,2)</f>
        <v>0</v>
      </c>
      <c r="R144" s="180" t="s">
        <v>367</v>
      </c>
      <c r="S144" s="180" t="s">
        <v>250</v>
      </c>
      <c r="T144" s="181" t="s">
        <v>250</v>
      </c>
      <c r="U144" s="156">
        <v>0.308</v>
      </c>
      <c r="V144" s="156">
        <f>ROUND(E144*U144,2)</f>
        <v>246.4</v>
      </c>
      <c r="W144" s="156"/>
      <c r="X144" s="156" t="s">
        <v>226</v>
      </c>
      <c r="Y144" s="147"/>
      <c r="Z144" s="147"/>
      <c r="AA144" s="147"/>
      <c r="AB144" s="147"/>
      <c r="AC144" s="147"/>
      <c r="AD144" s="147"/>
      <c r="AE144" s="147"/>
      <c r="AF144" s="147"/>
      <c r="AG144" s="147" t="s">
        <v>227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>
      <c r="A145" s="168">
        <v>97</v>
      </c>
      <c r="B145" s="169" t="s">
        <v>556</v>
      </c>
      <c r="C145" s="185" t="s">
        <v>557</v>
      </c>
      <c r="D145" s="170" t="s">
        <v>248</v>
      </c>
      <c r="E145" s="171">
        <v>735</v>
      </c>
      <c r="F145" s="172"/>
      <c r="G145" s="173">
        <f>ROUND(E145*F145,2)</f>
        <v>0</v>
      </c>
      <c r="H145" s="172">
        <v>0.02</v>
      </c>
      <c r="I145" s="173">
        <f>ROUND(E145*H145,2)</f>
        <v>14.7</v>
      </c>
      <c r="J145" s="172">
        <v>63.28</v>
      </c>
      <c r="K145" s="173">
        <f>ROUND(E145*J145,2)</f>
        <v>46510.8</v>
      </c>
      <c r="L145" s="173">
        <v>21</v>
      </c>
      <c r="M145" s="173">
        <f>G145*(1+L145/100)</f>
        <v>0</v>
      </c>
      <c r="N145" s="173">
        <v>1.8380000000000001E-2</v>
      </c>
      <c r="O145" s="173">
        <f>ROUND(E145*N145,2)</f>
        <v>13.51</v>
      </c>
      <c r="P145" s="173">
        <v>0</v>
      </c>
      <c r="Q145" s="173">
        <f>ROUND(E145*P145,2)</f>
        <v>0</v>
      </c>
      <c r="R145" s="173" t="s">
        <v>261</v>
      </c>
      <c r="S145" s="173" t="s">
        <v>250</v>
      </c>
      <c r="T145" s="174" t="s">
        <v>250</v>
      </c>
      <c r="U145" s="156">
        <v>0.13</v>
      </c>
      <c r="V145" s="156">
        <f>ROUND(E145*U145,2)</f>
        <v>95.55</v>
      </c>
      <c r="W145" s="156"/>
      <c r="X145" s="156" t="s">
        <v>226</v>
      </c>
      <c r="Y145" s="147"/>
      <c r="Z145" s="147"/>
      <c r="AA145" s="147"/>
      <c r="AB145" s="147"/>
      <c r="AC145" s="147"/>
      <c r="AD145" s="147"/>
      <c r="AE145" s="147"/>
      <c r="AF145" s="147"/>
      <c r="AG145" s="147" t="s">
        <v>227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>
      <c r="A146" s="154"/>
      <c r="B146" s="155"/>
      <c r="C146" s="267" t="s">
        <v>558</v>
      </c>
      <c r="D146" s="268"/>
      <c r="E146" s="268"/>
      <c r="F146" s="268"/>
      <c r="G146" s="268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47"/>
      <c r="Z146" s="147"/>
      <c r="AA146" s="147"/>
      <c r="AB146" s="147"/>
      <c r="AC146" s="147"/>
      <c r="AD146" s="147"/>
      <c r="AE146" s="147"/>
      <c r="AF146" s="147"/>
      <c r="AG146" s="147" t="s">
        <v>253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ht="36" outlineLevel="1">
      <c r="A147" s="168">
        <v>98</v>
      </c>
      <c r="B147" s="169" t="s">
        <v>559</v>
      </c>
      <c r="C147" s="185" t="s">
        <v>560</v>
      </c>
      <c r="D147" s="170" t="s">
        <v>248</v>
      </c>
      <c r="E147" s="171">
        <v>735</v>
      </c>
      <c r="F147" s="172"/>
      <c r="G147" s="173">
        <f>ROUND(E147*F147,2)</f>
        <v>0</v>
      </c>
      <c r="H147" s="172">
        <v>25.02</v>
      </c>
      <c r="I147" s="173">
        <f>ROUND(E147*H147,2)</f>
        <v>18389.7</v>
      </c>
      <c r="J147" s="172">
        <v>2.48</v>
      </c>
      <c r="K147" s="173">
        <f>ROUND(E147*J147,2)</f>
        <v>1822.8</v>
      </c>
      <c r="L147" s="173">
        <v>21</v>
      </c>
      <c r="M147" s="173">
        <f>G147*(1+L147/100)</f>
        <v>0</v>
      </c>
      <c r="N147" s="173">
        <v>8.4999999999999995E-4</v>
      </c>
      <c r="O147" s="173">
        <f>ROUND(E147*N147,2)</f>
        <v>0.62</v>
      </c>
      <c r="P147" s="173">
        <v>0</v>
      </c>
      <c r="Q147" s="173">
        <f>ROUND(E147*P147,2)</f>
        <v>0</v>
      </c>
      <c r="R147" s="173" t="s">
        <v>261</v>
      </c>
      <c r="S147" s="173" t="s">
        <v>250</v>
      </c>
      <c r="T147" s="174" t="s">
        <v>250</v>
      </c>
      <c r="U147" s="156">
        <v>6.0000000000000001E-3</v>
      </c>
      <c r="V147" s="156">
        <f>ROUND(E147*U147,2)</f>
        <v>4.41</v>
      </c>
      <c r="W147" s="156"/>
      <c r="X147" s="156" t="s">
        <v>226</v>
      </c>
      <c r="Y147" s="147"/>
      <c r="Z147" s="147"/>
      <c r="AA147" s="147"/>
      <c r="AB147" s="147"/>
      <c r="AC147" s="147"/>
      <c r="AD147" s="147"/>
      <c r="AE147" s="147"/>
      <c r="AF147" s="147"/>
      <c r="AG147" s="147" t="s">
        <v>227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>
      <c r="A148" s="154"/>
      <c r="B148" s="155"/>
      <c r="C148" s="267" t="s">
        <v>558</v>
      </c>
      <c r="D148" s="268"/>
      <c r="E148" s="268"/>
      <c r="F148" s="268"/>
      <c r="G148" s="268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47"/>
      <c r="Z148" s="147"/>
      <c r="AA148" s="147"/>
      <c r="AB148" s="147"/>
      <c r="AC148" s="147"/>
      <c r="AD148" s="147"/>
      <c r="AE148" s="147"/>
      <c r="AF148" s="147"/>
      <c r="AG148" s="147" t="s">
        <v>253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>
      <c r="A149" s="175">
        <v>99</v>
      </c>
      <c r="B149" s="176" t="s">
        <v>259</v>
      </c>
      <c r="C149" s="184" t="s">
        <v>260</v>
      </c>
      <c r="D149" s="177" t="s">
        <v>248</v>
      </c>
      <c r="E149" s="178">
        <v>685</v>
      </c>
      <c r="F149" s="179"/>
      <c r="G149" s="180">
        <f>ROUND(E149*F149,2)</f>
        <v>0</v>
      </c>
      <c r="H149" s="179">
        <v>46.99</v>
      </c>
      <c r="I149" s="180">
        <f>ROUND(E149*H149,2)</f>
        <v>32188.15</v>
      </c>
      <c r="J149" s="179">
        <v>88.51</v>
      </c>
      <c r="K149" s="180">
        <f>ROUND(E149*J149,2)</f>
        <v>60629.35</v>
      </c>
      <c r="L149" s="180">
        <v>21</v>
      </c>
      <c r="M149" s="180">
        <f>G149*(1+L149/100)</f>
        <v>0</v>
      </c>
      <c r="N149" s="180">
        <v>1.58E-3</v>
      </c>
      <c r="O149" s="180">
        <f>ROUND(E149*N149,2)</f>
        <v>1.08</v>
      </c>
      <c r="P149" s="180">
        <v>0</v>
      </c>
      <c r="Q149" s="180">
        <f>ROUND(E149*P149,2)</f>
        <v>0</v>
      </c>
      <c r="R149" s="180" t="s">
        <v>261</v>
      </c>
      <c r="S149" s="180" t="s">
        <v>250</v>
      </c>
      <c r="T149" s="181" t="s">
        <v>250</v>
      </c>
      <c r="U149" s="156">
        <v>0.214</v>
      </c>
      <c r="V149" s="156">
        <f>ROUND(E149*U149,2)</f>
        <v>146.59</v>
      </c>
      <c r="W149" s="156"/>
      <c r="X149" s="156" t="s">
        <v>226</v>
      </c>
      <c r="Y149" s="147"/>
      <c r="Z149" s="147"/>
      <c r="AA149" s="147"/>
      <c r="AB149" s="147"/>
      <c r="AC149" s="147"/>
      <c r="AD149" s="147"/>
      <c r="AE149" s="147"/>
      <c r="AF149" s="147"/>
      <c r="AG149" s="147" t="s">
        <v>227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>
      <c r="A150" s="175">
        <v>100</v>
      </c>
      <c r="B150" s="176" t="s">
        <v>561</v>
      </c>
      <c r="C150" s="184" t="s">
        <v>562</v>
      </c>
      <c r="D150" s="177" t="s">
        <v>248</v>
      </c>
      <c r="E150" s="178">
        <v>735</v>
      </c>
      <c r="F150" s="179"/>
      <c r="G150" s="180">
        <f>ROUND(E150*F150,2)</f>
        <v>0</v>
      </c>
      <c r="H150" s="179">
        <v>0</v>
      </c>
      <c r="I150" s="180">
        <f>ROUND(E150*H150,2)</f>
        <v>0</v>
      </c>
      <c r="J150" s="179">
        <v>51.7</v>
      </c>
      <c r="K150" s="180">
        <f>ROUND(E150*J150,2)</f>
        <v>37999.5</v>
      </c>
      <c r="L150" s="180">
        <v>21</v>
      </c>
      <c r="M150" s="180">
        <f>G150*(1+L150/100)</f>
        <v>0</v>
      </c>
      <c r="N150" s="180">
        <v>0</v>
      </c>
      <c r="O150" s="180">
        <f>ROUND(E150*N150,2)</f>
        <v>0</v>
      </c>
      <c r="P150" s="180">
        <v>0</v>
      </c>
      <c r="Q150" s="180">
        <f>ROUND(E150*P150,2)</f>
        <v>0</v>
      </c>
      <c r="R150" s="180" t="s">
        <v>261</v>
      </c>
      <c r="S150" s="180" t="s">
        <v>250</v>
      </c>
      <c r="T150" s="181" t="s">
        <v>250</v>
      </c>
      <c r="U150" s="156">
        <v>0.10199999999999999</v>
      </c>
      <c r="V150" s="156">
        <f>ROUND(E150*U150,2)</f>
        <v>74.97</v>
      </c>
      <c r="W150" s="156"/>
      <c r="X150" s="156" t="s">
        <v>226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227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ht="14">
      <c r="A151" s="158" t="s">
        <v>219</v>
      </c>
      <c r="B151" s="159" t="s">
        <v>121</v>
      </c>
      <c r="C151" s="183" t="s">
        <v>122</v>
      </c>
      <c r="D151" s="160"/>
      <c r="E151" s="161"/>
      <c r="F151" s="162"/>
      <c r="G151" s="162">
        <f>SUMIF(AG152:AG153,"&lt;&gt;NOR",G152:G153)</f>
        <v>0</v>
      </c>
      <c r="H151" s="162"/>
      <c r="I151" s="162">
        <f>SUM(I152:I153)</f>
        <v>0</v>
      </c>
      <c r="J151" s="162"/>
      <c r="K151" s="162">
        <f>SUM(K152:K153)</f>
        <v>666794.44999999995</v>
      </c>
      <c r="L151" s="162"/>
      <c r="M151" s="162">
        <f>SUM(M152:M153)</f>
        <v>0</v>
      </c>
      <c r="N151" s="162"/>
      <c r="O151" s="162">
        <f>SUM(O152:O153)</f>
        <v>0</v>
      </c>
      <c r="P151" s="162"/>
      <c r="Q151" s="162">
        <f>SUM(Q152:Q153)</f>
        <v>0</v>
      </c>
      <c r="R151" s="162"/>
      <c r="S151" s="162"/>
      <c r="T151" s="163"/>
      <c r="U151" s="157"/>
      <c r="V151" s="157">
        <f>SUM(V152:V153)</f>
        <v>1616.24</v>
      </c>
      <c r="W151" s="157"/>
      <c r="X151" s="157"/>
      <c r="AG151" t="s">
        <v>220</v>
      </c>
    </row>
    <row r="152" spans="1:60" outlineLevel="1">
      <c r="A152" s="168">
        <v>101</v>
      </c>
      <c r="B152" s="169" t="s">
        <v>563</v>
      </c>
      <c r="C152" s="185" t="s">
        <v>564</v>
      </c>
      <c r="D152" s="170" t="s">
        <v>326</v>
      </c>
      <c r="E152" s="171">
        <v>1896.9970000000001</v>
      </c>
      <c r="F152" s="172"/>
      <c r="G152" s="173">
        <f>ROUND(E152*F152,2)</f>
        <v>0</v>
      </c>
      <c r="H152" s="172">
        <v>0</v>
      </c>
      <c r="I152" s="173">
        <f>ROUND(E152*H152,2)</f>
        <v>0</v>
      </c>
      <c r="J152" s="172">
        <v>351.5</v>
      </c>
      <c r="K152" s="173">
        <f>ROUND(E152*J152,2)</f>
        <v>666794.44999999995</v>
      </c>
      <c r="L152" s="173">
        <v>21</v>
      </c>
      <c r="M152" s="173">
        <f>G152*(1+L152/100)</f>
        <v>0</v>
      </c>
      <c r="N152" s="173">
        <v>0</v>
      </c>
      <c r="O152" s="173">
        <f>ROUND(E152*N152,2)</f>
        <v>0</v>
      </c>
      <c r="P152" s="173">
        <v>0</v>
      </c>
      <c r="Q152" s="173">
        <f>ROUND(E152*P152,2)</f>
        <v>0</v>
      </c>
      <c r="R152" s="173" t="s">
        <v>367</v>
      </c>
      <c r="S152" s="173" t="s">
        <v>250</v>
      </c>
      <c r="T152" s="174" t="s">
        <v>250</v>
      </c>
      <c r="U152" s="156">
        <v>0.85199999999999998</v>
      </c>
      <c r="V152" s="156">
        <f>ROUND(E152*U152,2)</f>
        <v>1616.24</v>
      </c>
      <c r="W152" s="156"/>
      <c r="X152" s="156" t="s">
        <v>226</v>
      </c>
      <c r="Y152" s="147"/>
      <c r="Z152" s="147"/>
      <c r="AA152" s="147"/>
      <c r="AB152" s="147"/>
      <c r="AC152" s="147"/>
      <c r="AD152" s="147"/>
      <c r="AE152" s="147"/>
      <c r="AF152" s="147"/>
      <c r="AG152" s="147" t="s">
        <v>227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4" outlineLevel="1">
      <c r="A153" s="154"/>
      <c r="B153" s="155"/>
      <c r="C153" s="267" t="s">
        <v>565</v>
      </c>
      <c r="D153" s="268"/>
      <c r="E153" s="268"/>
      <c r="F153" s="268"/>
      <c r="G153" s="268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47"/>
      <c r="Z153" s="147"/>
      <c r="AA153" s="147"/>
      <c r="AB153" s="147"/>
      <c r="AC153" s="147"/>
      <c r="AD153" s="147"/>
      <c r="AE153" s="147"/>
      <c r="AF153" s="147"/>
      <c r="AG153" s="147" t="s">
        <v>253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89" t="str">
        <f>C153</f>
        <v>přesun hmot pro budovy občanské výstavby (JKSO 801), budovy pro bydlení (JKSO 803) budovy pro výrobu a služby (JKSO 812) s nosnou svislou konstrukcí zděnou z cihel nebo tvárnic nebo kovovou</v>
      </c>
      <c r="BB153" s="147"/>
      <c r="BC153" s="147"/>
      <c r="BD153" s="147"/>
      <c r="BE153" s="147"/>
      <c r="BF153" s="147"/>
      <c r="BG153" s="147"/>
      <c r="BH153" s="147"/>
    </row>
    <row r="154" spans="1:60" ht="14">
      <c r="A154" s="158" t="s">
        <v>219</v>
      </c>
      <c r="B154" s="159" t="s">
        <v>115</v>
      </c>
      <c r="C154" s="183" t="s">
        <v>116</v>
      </c>
      <c r="D154" s="160"/>
      <c r="E154" s="161"/>
      <c r="F154" s="162"/>
      <c r="G154" s="162">
        <f>SUMIF(AG155:AG157,"&lt;&gt;NOR",G155:G157)</f>
        <v>0</v>
      </c>
      <c r="H154" s="162"/>
      <c r="I154" s="162">
        <f>SUM(I155:I157)</f>
        <v>11750</v>
      </c>
      <c r="J154" s="162"/>
      <c r="K154" s="162">
        <f>SUM(K155:K157)</f>
        <v>102014</v>
      </c>
      <c r="L154" s="162"/>
      <c r="M154" s="162">
        <f>SUM(M155:M157)</f>
        <v>0</v>
      </c>
      <c r="N154" s="162"/>
      <c r="O154" s="162">
        <f>SUM(O155:O157)</f>
        <v>0.06</v>
      </c>
      <c r="P154" s="162"/>
      <c r="Q154" s="162">
        <f>SUM(Q155:Q157)</f>
        <v>0</v>
      </c>
      <c r="R154" s="162"/>
      <c r="S154" s="162"/>
      <c r="T154" s="163"/>
      <c r="U154" s="157"/>
      <c r="V154" s="157">
        <f>SUM(V155:V157)</f>
        <v>0</v>
      </c>
      <c r="W154" s="157"/>
      <c r="X154" s="157"/>
      <c r="AG154" t="s">
        <v>220</v>
      </c>
    </row>
    <row r="155" spans="1:60" outlineLevel="1">
      <c r="A155" s="175">
        <v>102</v>
      </c>
      <c r="B155" s="176" t="s">
        <v>566</v>
      </c>
      <c r="C155" s="184" t="s">
        <v>567</v>
      </c>
      <c r="D155" s="177" t="s">
        <v>326</v>
      </c>
      <c r="E155" s="178">
        <v>29.16</v>
      </c>
      <c r="F155" s="179"/>
      <c r="G155" s="180">
        <f>ROUND(E155*F155,2)</f>
        <v>0</v>
      </c>
      <c r="H155" s="179">
        <v>0</v>
      </c>
      <c r="I155" s="180">
        <f>ROUND(E155*H155,2)</f>
        <v>0</v>
      </c>
      <c r="J155" s="179">
        <v>1650</v>
      </c>
      <c r="K155" s="180">
        <f>ROUND(E155*J155,2)</f>
        <v>48114</v>
      </c>
      <c r="L155" s="180">
        <v>21</v>
      </c>
      <c r="M155" s="180">
        <f>G155*(1+L155/100)</f>
        <v>0</v>
      </c>
      <c r="N155" s="180">
        <v>0</v>
      </c>
      <c r="O155" s="180">
        <f>ROUND(E155*N155,2)</f>
        <v>0</v>
      </c>
      <c r="P155" s="180">
        <v>0</v>
      </c>
      <c r="Q155" s="180">
        <f>ROUND(E155*P155,2)</f>
        <v>0</v>
      </c>
      <c r="R155" s="180"/>
      <c r="S155" s="180" t="s">
        <v>224</v>
      </c>
      <c r="T155" s="181" t="s">
        <v>225</v>
      </c>
      <c r="U155" s="156">
        <v>0</v>
      </c>
      <c r="V155" s="156">
        <f>ROUND(E155*U155,2)</f>
        <v>0</v>
      </c>
      <c r="W155" s="156"/>
      <c r="X155" s="156" t="s">
        <v>226</v>
      </c>
      <c r="Y155" s="147"/>
      <c r="Z155" s="147"/>
      <c r="AA155" s="147"/>
      <c r="AB155" s="147"/>
      <c r="AC155" s="147"/>
      <c r="AD155" s="147"/>
      <c r="AE155" s="147"/>
      <c r="AF155" s="147"/>
      <c r="AG155" s="147" t="s">
        <v>227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>
      <c r="A156" s="175">
        <v>103</v>
      </c>
      <c r="B156" s="176" t="s">
        <v>568</v>
      </c>
      <c r="C156" s="184" t="s">
        <v>569</v>
      </c>
      <c r="D156" s="177" t="s">
        <v>279</v>
      </c>
      <c r="E156" s="178">
        <v>5</v>
      </c>
      <c r="F156" s="179"/>
      <c r="G156" s="180">
        <f>ROUND(E156*F156,2)</f>
        <v>0</v>
      </c>
      <c r="H156" s="179">
        <v>2350</v>
      </c>
      <c r="I156" s="180">
        <f>ROUND(E156*H156,2)</f>
        <v>11750</v>
      </c>
      <c r="J156" s="179">
        <v>0</v>
      </c>
      <c r="K156" s="180">
        <f>ROUND(E156*J156,2)</f>
        <v>0</v>
      </c>
      <c r="L156" s="180">
        <v>21</v>
      </c>
      <c r="M156" s="180">
        <f>G156*(1+L156/100)</f>
        <v>0</v>
      </c>
      <c r="N156" s="180">
        <v>1.0999999999999999E-2</v>
      </c>
      <c r="O156" s="180">
        <f>ROUND(E156*N156,2)</f>
        <v>0.06</v>
      </c>
      <c r="P156" s="180">
        <v>0</v>
      </c>
      <c r="Q156" s="180">
        <f>ROUND(E156*P156,2)</f>
        <v>0</v>
      </c>
      <c r="R156" s="180"/>
      <c r="S156" s="180" t="s">
        <v>224</v>
      </c>
      <c r="T156" s="181" t="s">
        <v>225</v>
      </c>
      <c r="U156" s="156">
        <v>0</v>
      </c>
      <c r="V156" s="156">
        <f>ROUND(E156*U156,2)</f>
        <v>0</v>
      </c>
      <c r="W156" s="156"/>
      <c r="X156" s="156" t="s">
        <v>361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362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>
      <c r="A157" s="175">
        <v>104</v>
      </c>
      <c r="B157" s="176" t="s">
        <v>570</v>
      </c>
      <c r="C157" s="184" t="s">
        <v>571</v>
      </c>
      <c r="D157" s="177" t="s">
        <v>572</v>
      </c>
      <c r="E157" s="178">
        <v>22</v>
      </c>
      <c r="F157" s="179"/>
      <c r="G157" s="180">
        <f>ROUND(E157*F157,2)</f>
        <v>0</v>
      </c>
      <c r="H157" s="179">
        <v>0</v>
      </c>
      <c r="I157" s="180">
        <f>ROUND(E157*H157,2)</f>
        <v>0</v>
      </c>
      <c r="J157" s="179">
        <v>2450</v>
      </c>
      <c r="K157" s="180">
        <f>ROUND(E157*J157,2)</f>
        <v>53900</v>
      </c>
      <c r="L157" s="180">
        <v>21</v>
      </c>
      <c r="M157" s="180">
        <f>G157*(1+L157/100)</f>
        <v>0</v>
      </c>
      <c r="N157" s="180">
        <v>0</v>
      </c>
      <c r="O157" s="180">
        <f>ROUND(E157*N157,2)</f>
        <v>0</v>
      </c>
      <c r="P157" s="180">
        <v>0</v>
      </c>
      <c r="Q157" s="180">
        <f>ROUND(E157*P157,2)</f>
        <v>0</v>
      </c>
      <c r="R157" s="180"/>
      <c r="S157" s="180" t="s">
        <v>224</v>
      </c>
      <c r="T157" s="181" t="s">
        <v>225</v>
      </c>
      <c r="U157" s="156">
        <v>0</v>
      </c>
      <c r="V157" s="156">
        <f>ROUND(E157*U157,2)</f>
        <v>0</v>
      </c>
      <c r="W157" s="156"/>
      <c r="X157" s="156" t="s">
        <v>226</v>
      </c>
      <c r="Y157" s="147"/>
      <c r="Z157" s="147"/>
      <c r="AA157" s="147"/>
      <c r="AB157" s="147"/>
      <c r="AC157" s="147"/>
      <c r="AD157" s="147"/>
      <c r="AE157" s="147"/>
      <c r="AF157" s="147"/>
      <c r="AG157" s="147" t="s">
        <v>227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ht="14">
      <c r="A158" s="158" t="s">
        <v>219</v>
      </c>
      <c r="B158" s="159" t="s">
        <v>138</v>
      </c>
      <c r="C158" s="183" t="s">
        <v>139</v>
      </c>
      <c r="D158" s="160"/>
      <c r="E158" s="161"/>
      <c r="F158" s="162"/>
      <c r="G158" s="162">
        <f>SUMIF(AG159:AG165,"&lt;&gt;NOR",G159:G165)</f>
        <v>0</v>
      </c>
      <c r="H158" s="162"/>
      <c r="I158" s="162">
        <f>SUM(I159:I165)</f>
        <v>157055.84</v>
      </c>
      <c r="J158" s="162"/>
      <c r="K158" s="162">
        <f>SUM(K159:K165)</f>
        <v>112977.69</v>
      </c>
      <c r="L158" s="162"/>
      <c r="M158" s="162">
        <f>SUM(M159:M165)</f>
        <v>0</v>
      </c>
      <c r="N158" s="162"/>
      <c r="O158" s="162">
        <f>SUM(O159:O165)</f>
        <v>3.84</v>
      </c>
      <c r="P158" s="162"/>
      <c r="Q158" s="162">
        <f>SUM(Q159:Q165)</f>
        <v>0</v>
      </c>
      <c r="R158" s="162"/>
      <c r="S158" s="162"/>
      <c r="T158" s="163"/>
      <c r="U158" s="157"/>
      <c r="V158" s="157">
        <f>SUM(V159:V165)</f>
        <v>240.83</v>
      </c>
      <c r="W158" s="157"/>
      <c r="X158" s="157"/>
      <c r="AG158" t="s">
        <v>220</v>
      </c>
    </row>
    <row r="159" spans="1:60" ht="24" outlineLevel="1">
      <c r="A159" s="175">
        <v>105</v>
      </c>
      <c r="B159" s="176" t="s">
        <v>573</v>
      </c>
      <c r="C159" s="184" t="s">
        <v>574</v>
      </c>
      <c r="D159" s="177" t="s">
        <v>248</v>
      </c>
      <c r="E159" s="178">
        <v>650.38</v>
      </c>
      <c r="F159" s="179"/>
      <c r="G159" s="180">
        <f t="shared" ref="G159:G164" si="14">ROUND(E159*F159,2)</f>
        <v>0</v>
      </c>
      <c r="H159" s="179">
        <v>0</v>
      </c>
      <c r="I159" s="180">
        <f t="shared" ref="I159:I164" si="15">ROUND(E159*H159,2)</f>
        <v>0</v>
      </c>
      <c r="J159" s="179">
        <v>16.899999999999999</v>
      </c>
      <c r="K159" s="180">
        <f t="shared" ref="K159:K164" si="16">ROUND(E159*J159,2)</f>
        <v>10991.42</v>
      </c>
      <c r="L159" s="180">
        <v>21</v>
      </c>
      <c r="M159" s="180">
        <f t="shared" ref="M159:M164" si="17">G159*(1+L159/100)</f>
        <v>0</v>
      </c>
      <c r="N159" s="180">
        <v>0</v>
      </c>
      <c r="O159" s="180">
        <f t="shared" ref="O159:O164" si="18">ROUND(E159*N159,2)</f>
        <v>0</v>
      </c>
      <c r="P159" s="180">
        <v>0</v>
      </c>
      <c r="Q159" s="180">
        <f t="shared" ref="Q159:Q164" si="19">ROUND(E159*P159,2)</f>
        <v>0</v>
      </c>
      <c r="R159" s="180" t="s">
        <v>298</v>
      </c>
      <c r="S159" s="180" t="s">
        <v>250</v>
      </c>
      <c r="T159" s="181" t="s">
        <v>250</v>
      </c>
      <c r="U159" s="156">
        <v>3.5999999999999997E-2</v>
      </c>
      <c r="V159" s="156">
        <f t="shared" ref="V159:V164" si="20">ROUND(E159*U159,2)</f>
        <v>23.41</v>
      </c>
      <c r="W159" s="156"/>
      <c r="X159" s="156" t="s">
        <v>226</v>
      </c>
      <c r="Y159" s="147"/>
      <c r="Z159" s="147"/>
      <c r="AA159" s="147"/>
      <c r="AB159" s="147"/>
      <c r="AC159" s="147"/>
      <c r="AD159" s="147"/>
      <c r="AE159" s="147"/>
      <c r="AF159" s="147"/>
      <c r="AG159" s="147" t="s">
        <v>575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ht="24" outlineLevel="1">
      <c r="A160" s="175">
        <v>106</v>
      </c>
      <c r="B160" s="176" t="s">
        <v>576</v>
      </c>
      <c r="C160" s="184" t="s">
        <v>577</v>
      </c>
      <c r="D160" s="177" t="s">
        <v>326</v>
      </c>
      <c r="E160" s="178">
        <v>0.22800000000000001</v>
      </c>
      <c r="F160" s="179"/>
      <c r="G160" s="180">
        <f t="shared" si="14"/>
        <v>0</v>
      </c>
      <c r="H160" s="179">
        <v>35680</v>
      </c>
      <c r="I160" s="180">
        <f t="shared" si="15"/>
        <v>8135.04</v>
      </c>
      <c r="J160" s="179">
        <v>0</v>
      </c>
      <c r="K160" s="180">
        <f t="shared" si="16"/>
        <v>0</v>
      </c>
      <c r="L160" s="180">
        <v>21</v>
      </c>
      <c r="M160" s="180">
        <f t="shared" si="17"/>
        <v>0</v>
      </c>
      <c r="N160" s="180">
        <v>1</v>
      </c>
      <c r="O160" s="180">
        <f t="shared" si="18"/>
        <v>0.23</v>
      </c>
      <c r="P160" s="180">
        <v>0</v>
      </c>
      <c r="Q160" s="180">
        <f t="shared" si="19"/>
        <v>0</v>
      </c>
      <c r="R160" s="180" t="s">
        <v>485</v>
      </c>
      <c r="S160" s="180" t="s">
        <v>250</v>
      </c>
      <c r="T160" s="181" t="s">
        <v>250</v>
      </c>
      <c r="U160" s="156">
        <v>0</v>
      </c>
      <c r="V160" s="156">
        <f t="shared" si="20"/>
        <v>0</v>
      </c>
      <c r="W160" s="156"/>
      <c r="X160" s="156" t="s">
        <v>361</v>
      </c>
      <c r="Y160" s="147"/>
      <c r="Z160" s="147"/>
      <c r="AA160" s="147"/>
      <c r="AB160" s="147"/>
      <c r="AC160" s="147"/>
      <c r="AD160" s="147"/>
      <c r="AE160" s="147"/>
      <c r="AF160" s="147"/>
      <c r="AG160" s="147" t="s">
        <v>362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>
      <c r="A161" s="175">
        <v>107</v>
      </c>
      <c r="B161" s="176" t="s">
        <v>578</v>
      </c>
      <c r="C161" s="184" t="s">
        <v>579</v>
      </c>
      <c r="D161" s="177" t="s">
        <v>248</v>
      </c>
      <c r="E161" s="178">
        <v>610.94000000000005</v>
      </c>
      <c r="F161" s="179"/>
      <c r="G161" s="180">
        <f t="shared" si="14"/>
        <v>0</v>
      </c>
      <c r="H161" s="179">
        <v>7.44</v>
      </c>
      <c r="I161" s="180">
        <f t="shared" si="15"/>
        <v>4545.3900000000003</v>
      </c>
      <c r="J161" s="179">
        <v>103.56</v>
      </c>
      <c r="K161" s="180">
        <f t="shared" si="16"/>
        <v>63268.95</v>
      </c>
      <c r="L161" s="180">
        <v>21</v>
      </c>
      <c r="M161" s="180">
        <f t="shared" si="17"/>
        <v>0</v>
      </c>
      <c r="N161" s="180">
        <v>4.0999999999999999E-4</v>
      </c>
      <c r="O161" s="180">
        <f t="shared" si="18"/>
        <v>0.25</v>
      </c>
      <c r="P161" s="180">
        <v>0</v>
      </c>
      <c r="Q161" s="180">
        <f t="shared" si="19"/>
        <v>0</v>
      </c>
      <c r="R161" s="180" t="s">
        <v>298</v>
      </c>
      <c r="S161" s="180" t="s">
        <v>250</v>
      </c>
      <c r="T161" s="181" t="s">
        <v>250</v>
      </c>
      <c r="U161" s="156">
        <v>0.22991</v>
      </c>
      <c r="V161" s="156">
        <f t="shared" si="20"/>
        <v>140.46</v>
      </c>
      <c r="W161" s="156"/>
      <c r="X161" s="156" t="s">
        <v>226</v>
      </c>
      <c r="Y161" s="147"/>
      <c r="Z161" s="147"/>
      <c r="AA161" s="147"/>
      <c r="AB161" s="147"/>
      <c r="AC161" s="147"/>
      <c r="AD161" s="147"/>
      <c r="AE161" s="147"/>
      <c r="AF161" s="147"/>
      <c r="AG161" s="147" t="s">
        <v>575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>
      <c r="A162" s="175">
        <v>108</v>
      </c>
      <c r="B162" s="176" t="s">
        <v>580</v>
      </c>
      <c r="C162" s="184" t="s">
        <v>581</v>
      </c>
      <c r="D162" s="177" t="s">
        <v>248</v>
      </c>
      <c r="E162" s="178">
        <v>702.58100000000002</v>
      </c>
      <c r="F162" s="179"/>
      <c r="G162" s="180">
        <f t="shared" si="14"/>
        <v>0</v>
      </c>
      <c r="H162" s="179">
        <v>115</v>
      </c>
      <c r="I162" s="180">
        <f t="shared" si="15"/>
        <v>80796.820000000007</v>
      </c>
      <c r="J162" s="179">
        <v>0</v>
      </c>
      <c r="K162" s="180">
        <f t="shared" si="16"/>
        <v>0</v>
      </c>
      <c r="L162" s="180">
        <v>21</v>
      </c>
      <c r="M162" s="180">
        <f t="shared" si="17"/>
        <v>0</v>
      </c>
      <c r="N162" s="180">
        <v>3.8800000000000002E-3</v>
      </c>
      <c r="O162" s="180">
        <f t="shared" si="18"/>
        <v>2.73</v>
      </c>
      <c r="P162" s="180">
        <v>0</v>
      </c>
      <c r="Q162" s="180">
        <f t="shared" si="19"/>
        <v>0</v>
      </c>
      <c r="R162" s="180"/>
      <c r="S162" s="180" t="s">
        <v>224</v>
      </c>
      <c r="T162" s="181" t="s">
        <v>225</v>
      </c>
      <c r="U162" s="156">
        <v>0</v>
      </c>
      <c r="V162" s="156">
        <f t="shared" si="20"/>
        <v>0</v>
      </c>
      <c r="W162" s="156"/>
      <c r="X162" s="156" t="s">
        <v>361</v>
      </c>
      <c r="Y162" s="147"/>
      <c r="Z162" s="147"/>
      <c r="AA162" s="147"/>
      <c r="AB162" s="147"/>
      <c r="AC162" s="147"/>
      <c r="AD162" s="147"/>
      <c r="AE162" s="147"/>
      <c r="AF162" s="147"/>
      <c r="AG162" s="147" t="s">
        <v>362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>
      <c r="A163" s="175">
        <v>109</v>
      </c>
      <c r="B163" s="176" t="s">
        <v>582</v>
      </c>
      <c r="C163" s="184" t="s">
        <v>583</v>
      </c>
      <c r="D163" s="177" t="s">
        <v>248</v>
      </c>
      <c r="E163" s="178">
        <v>186.12</v>
      </c>
      <c r="F163" s="179"/>
      <c r="G163" s="180">
        <f t="shared" si="14"/>
        <v>0</v>
      </c>
      <c r="H163" s="179">
        <v>341.6</v>
      </c>
      <c r="I163" s="180">
        <f t="shared" si="15"/>
        <v>63578.59</v>
      </c>
      <c r="J163" s="179">
        <v>190.4</v>
      </c>
      <c r="K163" s="180">
        <f t="shared" si="16"/>
        <v>35437.25</v>
      </c>
      <c r="L163" s="180">
        <v>21</v>
      </c>
      <c r="M163" s="180">
        <f t="shared" si="17"/>
        <v>0</v>
      </c>
      <c r="N163" s="180">
        <v>3.3999999999999998E-3</v>
      </c>
      <c r="O163" s="180">
        <f t="shared" si="18"/>
        <v>0.63</v>
      </c>
      <c r="P163" s="180">
        <v>0</v>
      </c>
      <c r="Q163" s="180">
        <f t="shared" si="19"/>
        <v>0</v>
      </c>
      <c r="R163" s="180" t="s">
        <v>298</v>
      </c>
      <c r="S163" s="180" t="s">
        <v>250</v>
      </c>
      <c r="T163" s="181" t="s">
        <v>250</v>
      </c>
      <c r="U163" s="156">
        <v>0.38500000000000001</v>
      </c>
      <c r="V163" s="156">
        <f t="shared" si="20"/>
        <v>71.66</v>
      </c>
      <c r="W163" s="156"/>
      <c r="X163" s="156" t="s">
        <v>226</v>
      </c>
      <c r="Y163" s="147"/>
      <c r="Z163" s="147"/>
      <c r="AA163" s="147"/>
      <c r="AB163" s="147"/>
      <c r="AC163" s="147"/>
      <c r="AD163" s="147"/>
      <c r="AE163" s="147"/>
      <c r="AF163" s="147"/>
      <c r="AG163" s="147" t="s">
        <v>575</v>
      </c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>
      <c r="A164" s="168">
        <v>110</v>
      </c>
      <c r="B164" s="169" t="s">
        <v>584</v>
      </c>
      <c r="C164" s="185" t="s">
        <v>585</v>
      </c>
      <c r="D164" s="170" t="s">
        <v>326</v>
      </c>
      <c r="E164" s="171">
        <v>3.3849999999999998</v>
      </c>
      <c r="F164" s="172"/>
      <c r="G164" s="173">
        <f t="shared" si="14"/>
        <v>0</v>
      </c>
      <c r="H164" s="172">
        <v>0</v>
      </c>
      <c r="I164" s="173">
        <f t="shared" si="15"/>
        <v>0</v>
      </c>
      <c r="J164" s="172">
        <v>969</v>
      </c>
      <c r="K164" s="173">
        <f t="shared" si="16"/>
        <v>3280.07</v>
      </c>
      <c r="L164" s="173">
        <v>21</v>
      </c>
      <c r="M164" s="173">
        <f t="shared" si="17"/>
        <v>0</v>
      </c>
      <c r="N164" s="173">
        <v>0</v>
      </c>
      <c r="O164" s="173">
        <f t="shared" si="18"/>
        <v>0</v>
      </c>
      <c r="P164" s="173">
        <v>0</v>
      </c>
      <c r="Q164" s="173">
        <f t="shared" si="19"/>
        <v>0</v>
      </c>
      <c r="R164" s="173" t="s">
        <v>298</v>
      </c>
      <c r="S164" s="173" t="s">
        <v>250</v>
      </c>
      <c r="T164" s="174" t="s">
        <v>250</v>
      </c>
      <c r="U164" s="156">
        <v>1.5669999999999999</v>
      </c>
      <c r="V164" s="156">
        <f t="shared" si="20"/>
        <v>5.3</v>
      </c>
      <c r="W164" s="156"/>
      <c r="X164" s="156" t="s">
        <v>226</v>
      </c>
      <c r="Y164" s="147"/>
      <c r="Z164" s="147"/>
      <c r="AA164" s="147"/>
      <c r="AB164" s="147"/>
      <c r="AC164" s="147"/>
      <c r="AD164" s="147"/>
      <c r="AE164" s="147"/>
      <c r="AF164" s="147"/>
      <c r="AG164" s="147" t="s">
        <v>575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>
      <c r="A165" s="154"/>
      <c r="B165" s="155"/>
      <c r="C165" s="267" t="s">
        <v>586</v>
      </c>
      <c r="D165" s="268"/>
      <c r="E165" s="268"/>
      <c r="F165" s="268"/>
      <c r="G165" s="268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47"/>
      <c r="Z165" s="147"/>
      <c r="AA165" s="147"/>
      <c r="AB165" s="147"/>
      <c r="AC165" s="147"/>
      <c r="AD165" s="147"/>
      <c r="AE165" s="147"/>
      <c r="AF165" s="147"/>
      <c r="AG165" s="147" t="s">
        <v>253</v>
      </c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t="14">
      <c r="A166" s="158" t="s">
        <v>219</v>
      </c>
      <c r="B166" s="159" t="s">
        <v>140</v>
      </c>
      <c r="C166" s="183" t="s">
        <v>141</v>
      </c>
      <c r="D166" s="160"/>
      <c r="E166" s="161"/>
      <c r="F166" s="162"/>
      <c r="G166" s="162">
        <f>SUMIF(AG167:AG179,"&lt;&gt;NOR",G167:G179)</f>
        <v>0</v>
      </c>
      <c r="H166" s="162"/>
      <c r="I166" s="162">
        <f>SUM(I167:I179)</f>
        <v>316484.71999999997</v>
      </c>
      <c r="J166" s="162"/>
      <c r="K166" s="162">
        <f>SUM(K167:K179)</f>
        <v>506407.19</v>
      </c>
      <c r="L166" s="162"/>
      <c r="M166" s="162">
        <f>SUM(M167:M179)</f>
        <v>0</v>
      </c>
      <c r="N166" s="162"/>
      <c r="O166" s="162">
        <f>SUM(O167:O179)</f>
        <v>6.71</v>
      </c>
      <c r="P166" s="162"/>
      <c r="Q166" s="162">
        <f>SUM(Q167:Q179)</f>
        <v>0</v>
      </c>
      <c r="R166" s="162"/>
      <c r="S166" s="162"/>
      <c r="T166" s="163"/>
      <c r="U166" s="157"/>
      <c r="V166" s="157">
        <f>SUM(V167:V179)</f>
        <v>968.63</v>
      </c>
      <c r="W166" s="157"/>
      <c r="X166" s="157"/>
      <c r="AG166" t="s">
        <v>220</v>
      </c>
    </row>
    <row r="167" spans="1:60" outlineLevel="1">
      <c r="A167" s="175">
        <v>111</v>
      </c>
      <c r="B167" s="176" t="s">
        <v>587</v>
      </c>
      <c r="C167" s="184" t="s">
        <v>588</v>
      </c>
      <c r="D167" s="177" t="s">
        <v>248</v>
      </c>
      <c r="E167" s="178">
        <v>739.9</v>
      </c>
      <c r="F167" s="179"/>
      <c r="G167" s="180">
        <f t="shared" ref="G167:G178" si="21">ROUND(E167*F167,2)</f>
        <v>0</v>
      </c>
      <c r="H167" s="179">
        <v>0</v>
      </c>
      <c r="I167" s="180">
        <f t="shared" ref="I167:I178" si="22">ROUND(E167*H167,2)</f>
        <v>0</v>
      </c>
      <c r="J167" s="179">
        <v>14.9</v>
      </c>
      <c r="K167" s="180">
        <f t="shared" ref="K167:K178" si="23">ROUND(E167*J167,2)</f>
        <v>11024.51</v>
      </c>
      <c r="L167" s="180">
        <v>21</v>
      </c>
      <c r="M167" s="180">
        <f t="shared" ref="M167:M178" si="24">G167*(1+L167/100)</f>
        <v>0</v>
      </c>
      <c r="N167" s="180">
        <v>0</v>
      </c>
      <c r="O167" s="180">
        <f t="shared" ref="O167:O178" si="25">ROUND(E167*N167,2)</f>
        <v>0</v>
      </c>
      <c r="P167" s="180">
        <v>0</v>
      </c>
      <c r="Q167" s="180">
        <f t="shared" ref="Q167:Q178" si="26">ROUND(E167*P167,2)</f>
        <v>0</v>
      </c>
      <c r="R167" s="180" t="s">
        <v>298</v>
      </c>
      <c r="S167" s="180" t="s">
        <v>250</v>
      </c>
      <c r="T167" s="181" t="s">
        <v>250</v>
      </c>
      <c r="U167" s="156">
        <v>3.3000000000000002E-2</v>
      </c>
      <c r="V167" s="156">
        <f t="shared" ref="V167:V178" si="27">ROUND(E167*U167,2)</f>
        <v>24.42</v>
      </c>
      <c r="W167" s="156"/>
      <c r="X167" s="156" t="s">
        <v>226</v>
      </c>
      <c r="Y167" s="147"/>
      <c r="Z167" s="147"/>
      <c r="AA167" s="147"/>
      <c r="AB167" s="147"/>
      <c r="AC167" s="147"/>
      <c r="AD167" s="147"/>
      <c r="AE167" s="147"/>
      <c r="AF167" s="147"/>
      <c r="AG167" s="147" t="s">
        <v>575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ht="24" outlineLevel="1">
      <c r="A168" s="175">
        <v>112</v>
      </c>
      <c r="B168" s="176" t="s">
        <v>576</v>
      </c>
      <c r="C168" s="184" t="s">
        <v>577</v>
      </c>
      <c r="D168" s="177" t="s">
        <v>326</v>
      </c>
      <c r="E168" s="178">
        <v>0.74</v>
      </c>
      <c r="F168" s="179"/>
      <c r="G168" s="180">
        <f t="shared" si="21"/>
        <v>0</v>
      </c>
      <c r="H168" s="179">
        <v>35680</v>
      </c>
      <c r="I168" s="180">
        <f t="shared" si="22"/>
        <v>26403.200000000001</v>
      </c>
      <c r="J168" s="179">
        <v>0</v>
      </c>
      <c r="K168" s="180">
        <f t="shared" si="23"/>
        <v>0</v>
      </c>
      <c r="L168" s="180">
        <v>21</v>
      </c>
      <c r="M168" s="180">
        <f t="shared" si="24"/>
        <v>0</v>
      </c>
      <c r="N168" s="180">
        <v>1</v>
      </c>
      <c r="O168" s="180">
        <f t="shared" si="25"/>
        <v>0.74</v>
      </c>
      <c r="P168" s="180">
        <v>0</v>
      </c>
      <c r="Q168" s="180">
        <f t="shared" si="26"/>
        <v>0</v>
      </c>
      <c r="R168" s="180" t="s">
        <v>485</v>
      </c>
      <c r="S168" s="180" t="s">
        <v>250</v>
      </c>
      <c r="T168" s="181" t="s">
        <v>250</v>
      </c>
      <c r="U168" s="156">
        <v>0</v>
      </c>
      <c r="V168" s="156">
        <f t="shared" si="27"/>
        <v>0</v>
      </c>
      <c r="W168" s="156"/>
      <c r="X168" s="156" t="s">
        <v>361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362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>
      <c r="A169" s="175">
        <v>113</v>
      </c>
      <c r="B169" s="176" t="s">
        <v>589</v>
      </c>
      <c r="C169" s="184" t="s">
        <v>590</v>
      </c>
      <c r="D169" s="177" t="s">
        <v>248</v>
      </c>
      <c r="E169" s="178">
        <v>739.9</v>
      </c>
      <c r="F169" s="179"/>
      <c r="G169" s="180">
        <f t="shared" si="21"/>
        <v>0</v>
      </c>
      <c r="H169" s="179">
        <v>9.57</v>
      </c>
      <c r="I169" s="180">
        <f t="shared" si="22"/>
        <v>7080.84</v>
      </c>
      <c r="J169" s="179">
        <v>98.93</v>
      </c>
      <c r="K169" s="180">
        <f t="shared" si="23"/>
        <v>73198.31</v>
      </c>
      <c r="L169" s="180">
        <v>21</v>
      </c>
      <c r="M169" s="180">
        <f t="shared" si="24"/>
        <v>0</v>
      </c>
      <c r="N169" s="180">
        <v>3.5E-4</v>
      </c>
      <c r="O169" s="180">
        <f t="shared" si="25"/>
        <v>0.26</v>
      </c>
      <c r="P169" s="180">
        <v>0</v>
      </c>
      <c r="Q169" s="180">
        <f t="shared" si="26"/>
        <v>0</v>
      </c>
      <c r="R169" s="180" t="s">
        <v>298</v>
      </c>
      <c r="S169" s="180" t="s">
        <v>250</v>
      </c>
      <c r="T169" s="181" t="s">
        <v>250</v>
      </c>
      <c r="U169" s="156">
        <v>0.2</v>
      </c>
      <c r="V169" s="156">
        <f t="shared" si="27"/>
        <v>147.97999999999999</v>
      </c>
      <c r="W169" s="156"/>
      <c r="X169" s="156" t="s">
        <v>226</v>
      </c>
      <c r="Y169" s="147"/>
      <c r="Z169" s="147"/>
      <c r="AA169" s="147"/>
      <c r="AB169" s="147"/>
      <c r="AC169" s="147"/>
      <c r="AD169" s="147"/>
      <c r="AE169" s="147"/>
      <c r="AF169" s="147"/>
      <c r="AG169" s="147" t="s">
        <v>575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>
      <c r="A170" s="175">
        <v>114</v>
      </c>
      <c r="B170" s="176" t="s">
        <v>580</v>
      </c>
      <c r="C170" s="184" t="s">
        <v>581</v>
      </c>
      <c r="D170" s="177" t="s">
        <v>248</v>
      </c>
      <c r="E170" s="178">
        <v>850.88499999999999</v>
      </c>
      <c r="F170" s="179"/>
      <c r="G170" s="180">
        <f t="shared" si="21"/>
        <v>0</v>
      </c>
      <c r="H170" s="179">
        <v>98</v>
      </c>
      <c r="I170" s="180">
        <f t="shared" si="22"/>
        <v>83386.73</v>
      </c>
      <c r="J170" s="179">
        <v>0</v>
      </c>
      <c r="K170" s="180">
        <f t="shared" si="23"/>
        <v>0</v>
      </c>
      <c r="L170" s="180">
        <v>21</v>
      </c>
      <c r="M170" s="180">
        <f t="shared" si="24"/>
        <v>0</v>
      </c>
      <c r="N170" s="180">
        <v>3.8800000000000002E-3</v>
      </c>
      <c r="O170" s="180">
        <f t="shared" si="25"/>
        <v>3.3</v>
      </c>
      <c r="P170" s="180">
        <v>0</v>
      </c>
      <c r="Q170" s="180">
        <f t="shared" si="26"/>
        <v>0</v>
      </c>
      <c r="R170" s="180"/>
      <c r="S170" s="180" t="s">
        <v>224</v>
      </c>
      <c r="T170" s="181" t="s">
        <v>225</v>
      </c>
      <c r="U170" s="156">
        <v>0</v>
      </c>
      <c r="V170" s="156">
        <f t="shared" si="27"/>
        <v>0</v>
      </c>
      <c r="W170" s="156"/>
      <c r="X170" s="156" t="s">
        <v>591</v>
      </c>
      <c r="Y170" s="147"/>
      <c r="Z170" s="147"/>
      <c r="AA170" s="147"/>
      <c r="AB170" s="147"/>
      <c r="AC170" s="147"/>
      <c r="AD170" s="147"/>
      <c r="AE170" s="147"/>
      <c r="AF170" s="147"/>
      <c r="AG170" s="147" t="s">
        <v>592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>
      <c r="A171" s="193">
        <v>115</v>
      </c>
      <c r="B171" s="194" t="s">
        <v>1735</v>
      </c>
      <c r="C171" s="195" t="s">
        <v>1734</v>
      </c>
      <c r="D171" s="196" t="s">
        <v>248</v>
      </c>
      <c r="E171" s="197">
        <v>741.94</v>
      </c>
      <c r="F171" s="179"/>
      <c r="G171" s="180">
        <f t="shared" si="21"/>
        <v>0</v>
      </c>
      <c r="H171" s="179">
        <v>0</v>
      </c>
      <c r="I171" s="180">
        <f t="shared" si="22"/>
        <v>0</v>
      </c>
      <c r="J171" s="179">
        <v>437.5</v>
      </c>
      <c r="K171" s="180">
        <f t="shared" si="23"/>
        <v>324598.75</v>
      </c>
      <c r="L171" s="180">
        <v>21</v>
      </c>
      <c r="M171" s="180">
        <f t="shared" si="24"/>
        <v>0</v>
      </c>
      <c r="N171" s="180">
        <v>0</v>
      </c>
      <c r="O171" s="180">
        <f t="shared" si="25"/>
        <v>0</v>
      </c>
      <c r="P171" s="180">
        <v>0</v>
      </c>
      <c r="Q171" s="180">
        <f t="shared" si="26"/>
        <v>0</v>
      </c>
      <c r="R171" s="180" t="s">
        <v>298</v>
      </c>
      <c r="S171" s="180" t="s">
        <v>224</v>
      </c>
      <c r="T171" s="181" t="s">
        <v>225</v>
      </c>
      <c r="U171" s="156">
        <v>0.88100000000000001</v>
      </c>
      <c r="V171" s="156">
        <f t="shared" si="27"/>
        <v>653.65</v>
      </c>
      <c r="W171" s="156"/>
      <c r="X171" s="156" t="s">
        <v>226</v>
      </c>
      <c r="Y171" s="147"/>
      <c r="Z171" s="147"/>
      <c r="AA171" s="147"/>
      <c r="AB171" s="147"/>
      <c r="AC171" s="147"/>
      <c r="AD171" s="147"/>
      <c r="AE171" s="147"/>
      <c r="AF171" s="147"/>
      <c r="AG171" s="147" t="s">
        <v>575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>
      <c r="A172" s="175">
        <v>116</v>
      </c>
      <c r="B172" s="176" t="s">
        <v>593</v>
      </c>
      <c r="C172" s="184" t="s">
        <v>594</v>
      </c>
      <c r="D172" s="177" t="s">
        <v>248</v>
      </c>
      <c r="E172" s="178">
        <v>853.23099999999999</v>
      </c>
      <c r="F172" s="179"/>
      <c r="G172" s="180">
        <f t="shared" si="21"/>
        <v>0</v>
      </c>
      <c r="H172" s="179">
        <v>206.5</v>
      </c>
      <c r="I172" s="180">
        <f t="shared" si="22"/>
        <v>176192.2</v>
      </c>
      <c r="J172" s="179">
        <v>0</v>
      </c>
      <c r="K172" s="180">
        <f t="shared" si="23"/>
        <v>0</v>
      </c>
      <c r="L172" s="180">
        <v>21</v>
      </c>
      <c r="M172" s="180">
        <f t="shared" si="24"/>
        <v>0</v>
      </c>
      <c r="N172" s="180">
        <v>2.3E-3</v>
      </c>
      <c r="O172" s="180">
        <f t="shared" si="25"/>
        <v>1.96</v>
      </c>
      <c r="P172" s="180">
        <v>0</v>
      </c>
      <c r="Q172" s="180">
        <f t="shared" si="26"/>
        <v>0</v>
      </c>
      <c r="R172" s="180" t="s">
        <v>485</v>
      </c>
      <c r="S172" s="180" t="s">
        <v>250</v>
      </c>
      <c r="T172" s="181" t="s">
        <v>250</v>
      </c>
      <c r="U172" s="156">
        <v>0</v>
      </c>
      <c r="V172" s="156">
        <f t="shared" si="27"/>
        <v>0</v>
      </c>
      <c r="W172" s="156"/>
      <c r="X172" s="156" t="s">
        <v>361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362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>
      <c r="A173" s="175">
        <v>117</v>
      </c>
      <c r="B173" s="176" t="s">
        <v>595</v>
      </c>
      <c r="C173" s="184" t="s">
        <v>596</v>
      </c>
      <c r="D173" s="177" t="s">
        <v>279</v>
      </c>
      <c r="E173" s="178">
        <v>105</v>
      </c>
      <c r="F173" s="179"/>
      <c r="G173" s="180">
        <f t="shared" si="21"/>
        <v>0</v>
      </c>
      <c r="H173" s="179">
        <v>0</v>
      </c>
      <c r="I173" s="180">
        <f t="shared" si="22"/>
        <v>0</v>
      </c>
      <c r="J173" s="179">
        <v>91.4</v>
      </c>
      <c r="K173" s="180">
        <f t="shared" si="23"/>
        <v>9597</v>
      </c>
      <c r="L173" s="180">
        <v>21</v>
      </c>
      <c r="M173" s="180">
        <f t="shared" si="24"/>
        <v>0</v>
      </c>
      <c r="N173" s="180">
        <v>1.1100000000000001E-3</v>
      </c>
      <c r="O173" s="180">
        <f t="shared" si="25"/>
        <v>0.12</v>
      </c>
      <c r="P173" s="180">
        <v>0</v>
      </c>
      <c r="Q173" s="180">
        <f t="shared" si="26"/>
        <v>0</v>
      </c>
      <c r="R173" s="180"/>
      <c r="S173" s="180" t="s">
        <v>224</v>
      </c>
      <c r="T173" s="181" t="s">
        <v>225</v>
      </c>
      <c r="U173" s="156">
        <v>0</v>
      </c>
      <c r="V173" s="156">
        <f t="shared" si="27"/>
        <v>0</v>
      </c>
      <c r="W173" s="156"/>
      <c r="X173" s="156" t="s">
        <v>226</v>
      </c>
      <c r="Y173" s="147"/>
      <c r="Z173" s="147"/>
      <c r="AA173" s="147"/>
      <c r="AB173" s="147"/>
      <c r="AC173" s="147"/>
      <c r="AD173" s="147"/>
      <c r="AE173" s="147"/>
      <c r="AF173" s="147"/>
      <c r="AG173" s="147" t="s">
        <v>575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>
      <c r="A174" s="175">
        <v>118</v>
      </c>
      <c r="B174" s="176" t="s">
        <v>597</v>
      </c>
      <c r="C174" s="184" t="s">
        <v>598</v>
      </c>
      <c r="D174" s="177" t="s">
        <v>279</v>
      </c>
      <c r="E174" s="178">
        <v>105</v>
      </c>
      <c r="F174" s="179"/>
      <c r="G174" s="180">
        <f t="shared" si="21"/>
        <v>0</v>
      </c>
      <c r="H174" s="179">
        <v>0</v>
      </c>
      <c r="I174" s="180">
        <f t="shared" si="22"/>
        <v>0</v>
      </c>
      <c r="J174" s="179">
        <v>153</v>
      </c>
      <c r="K174" s="180">
        <f t="shared" si="23"/>
        <v>16065</v>
      </c>
      <c r="L174" s="180">
        <v>21</v>
      </c>
      <c r="M174" s="180">
        <f t="shared" si="24"/>
        <v>0</v>
      </c>
      <c r="N174" s="180">
        <v>1.1100000000000001E-3</v>
      </c>
      <c r="O174" s="180">
        <f t="shared" si="25"/>
        <v>0.12</v>
      </c>
      <c r="P174" s="180">
        <v>0</v>
      </c>
      <c r="Q174" s="180">
        <f t="shared" si="26"/>
        <v>0</v>
      </c>
      <c r="R174" s="180"/>
      <c r="S174" s="180" t="s">
        <v>224</v>
      </c>
      <c r="T174" s="181" t="s">
        <v>225</v>
      </c>
      <c r="U174" s="156">
        <v>0</v>
      </c>
      <c r="V174" s="156">
        <f t="shared" si="27"/>
        <v>0</v>
      </c>
      <c r="W174" s="156"/>
      <c r="X174" s="156" t="s">
        <v>226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575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>
      <c r="A175" s="175">
        <v>119</v>
      </c>
      <c r="B175" s="176" t="s">
        <v>599</v>
      </c>
      <c r="C175" s="184" t="s">
        <v>600</v>
      </c>
      <c r="D175" s="177" t="s">
        <v>248</v>
      </c>
      <c r="E175" s="178">
        <v>1275</v>
      </c>
      <c r="F175" s="179"/>
      <c r="G175" s="180">
        <f t="shared" si="21"/>
        <v>0</v>
      </c>
      <c r="H175" s="179">
        <v>0</v>
      </c>
      <c r="I175" s="180">
        <f t="shared" si="22"/>
        <v>0</v>
      </c>
      <c r="J175" s="179">
        <v>49.5</v>
      </c>
      <c r="K175" s="180">
        <f t="shared" si="23"/>
        <v>63112.5</v>
      </c>
      <c r="L175" s="180">
        <v>21</v>
      </c>
      <c r="M175" s="180">
        <f t="shared" si="24"/>
        <v>0</v>
      </c>
      <c r="N175" s="180">
        <v>0</v>
      </c>
      <c r="O175" s="180">
        <f t="shared" si="25"/>
        <v>0</v>
      </c>
      <c r="P175" s="180">
        <v>0</v>
      </c>
      <c r="Q175" s="180">
        <f t="shared" si="26"/>
        <v>0</v>
      </c>
      <c r="R175" s="180" t="s">
        <v>298</v>
      </c>
      <c r="S175" s="180" t="s">
        <v>250</v>
      </c>
      <c r="T175" s="181" t="s">
        <v>250</v>
      </c>
      <c r="U175" s="156">
        <v>0.1</v>
      </c>
      <c r="V175" s="156">
        <f t="shared" si="27"/>
        <v>127.5</v>
      </c>
      <c r="W175" s="156"/>
      <c r="X175" s="156" t="s">
        <v>226</v>
      </c>
      <c r="Y175" s="147"/>
      <c r="Z175" s="147"/>
      <c r="AA175" s="147"/>
      <c r="AB175" s="147"/>
      <c r="AC175" s="147"/>
      <c r="AD175" s="147"/>
      <c r="AE175" s="147"/>
      <c r="AF175" s="147"/>
      <c r="AG175" s="147" t="s">
        <v>575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ht="24" outlineLevel="1">
      <c r="A176" s="175">
        <v>120</v>
      </c>
      <c r="B176" s="176" t="s">
        <v>601</v>
      </c>
      <c r="C176" s="184" t="s">
        <v>602</v>
      </c>
      <c r="D176" s="177" t="s">
        <v>248</v>
      </c>
      <c r="E176" s="178">
        <v>1402.5</v>
      </c>
      <c r="F176" s="179"/>
      <c r="G176" s="180">
        <f t="shared" si="21"/>
        <v>0</v>
      </c>
      <c r="H176" s="179">
        <v>16.7</v>
      </c>
      <c r="I176" s="180">
        <f t="shared" si="22"/>
        <v>23421.75</v>
      </c>
      <c r="J176" s="179">
        <v>0</v>
      </c>
      <c r="K176" s="180">
        <f t="shared" si="23"/>
        <v>0</v>
      </c>
      <c r="L176" s="180">
        <v>21</v>
      </c>
      <c r="M176" s="180">
        <f t="shared" si="24"/>
        <v>0</v>
      </c>
      <c r="N176" s="180">
        <v>1.4999999999999999E-4</v>
      </c>
      <c r="O176" s="180">
        <f t="shared" si="25"/>
        <v>0.21</v>
      </c>
      <c r="P176" s="180">
        <v>0</v>
      </c>
      <c r="Q176" s="180">
        <f t="shared" si="26"/>
        <v>0</v>
      </c>
      <c r="R176" s="180" t="s">
        <v>485</v>
      </c>
      <c r="S176" s="180" t="s">
        <v>250</v>
      </c>
      <c r="T176" s="181" t="s">
        <v>250</v>
      </c>
      <c r="U176" s="156">
        <v>0</v>
      </c>
      <c r="V176" s="156">
        <f t="shared" si="27"/>
        <v>0</v>
      </c>
      <c r="W176" s="156"/>
      <c r="X176" s="156" t="s">
        <v>361</v>
      </c>
      <c r="Y176" s="147"/>
      <c r="Z176" s="147"/>
      <c r="AA176" s="147"/>
      <c r="AB176" s="147"/>
      <c r="AC176" s="147"/>
      <c r="AD176" s="147"/>
      <c r="AE176" s="147"/>
      <c r="AF176" s="147"/>
      <c r="AG176" s="147" t="s">
        <v>362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ht="24" outlineLevel="1">
      <c r="A177" s="193">
        <v>121</v>
      </c>
      <c r="B177" s="194" t="s">
        <v>603</v>
      </c>
      <c r="C177" s="195" t="s">
        <v>1736</v>
      </c>
      <c r="D177" s="196" t="s">
        <v>264</v>
      </c>
      <c r="E177" s="197">
        <v>0</v>
      </c>
      <c r="F177" s="203"/>
      <c r="G177" s="180">
        <f t="shared" si="21"/>
        <v>0</v>
      </c>
      <c r="H177" s="179">
        <v>0</v>
      </c>
      <c r="I177" s="180">
        <f t="shared" si="22"/>
        <v>0</v>
      </c>
      <c r="J177" s="179">
        <v>650</v>
      </c>
      <c r="K177" s="180">
        <f t="shared" si="23"/>
        <v>0</v>
      </c>
      <c r="L177" s="180">
        <v>21</v>
      </c>
      <c r="M177" s="180">
        <f t="shared" si="24"/>
        <v>0</v>
      </c>
      <c r="N177" s="180">
        <v>0</v>
      </c>
      <c r="O177" s="180">
        <f t="shared" si="25"/>
        <v>0</v>
      </c>
      <c r="P177" s="180">
        <v>0</v>
      </c>
      <c r="Q177" s="180">
        <f t="shared" si="26"/>
        <v>0</v>
      </c>
      <c r="R177" s="180"/>
      <c r="S177" s="180" t="s">
        <v>224</v>
      </c>
      <c r="T177" s="181" t="s">
        <v>225</v>
      </c>
      <c r="U177" s="156">
        <v>0</v>
      </c>
      <c r="V177" s="156">
        <f t="shared" si="27"/>
        <v>0</v>
      </c>
      <c r="W177" s="156"/>
      <c r="X177" s="156" t="s">
        <v>226</v>
      </c>
      <c r="Y177" s="147"/>
      <c r="Z177" s="147"/>
      <c r="AA177" s="147"/>
      <c r="AB177" s="147"/>
      <c r="AC177" s="147"/>
      <c r="AD177" s="147"/>
      <c r="AE177" s="147"/>
      <c r="AF177" s="147"/>
      <c r="AG177" s="147" t="s">
        <v>575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>
      <c r="A178" s="168">
        <v>122</v>
      </c>
      <c r="B178" s="169" t="s">
        <v>604</v>
      </c>
      <c r="C178" s="185" t="s">
        <v>605</v>
      </c>
      <c r="D178" s="170" t="s">
        <v>326</v>
      </c>
      <c r="E178" s="171">
        <v>7.3609999999999998</v>
      </c>
      <c r="F178" s="172"/>
      <c r="G178" s="173">
        <f t="shared" si="21"/>
        <v>0</v>
      </c>
      <c r="H178" s="172">
        <v>0</v>
      </c>
      <c r="I178" s="173">
        <f t="shared" si="22"/>
        <v>0</v>
      </c>
      <c r="J178" s="172">
        <v>1197</v>
      </c>
      <c r="K178" s="173">
        <f t="shared" si="23"/>
        <v>8811.1200000000008</v>
      </c>
      <c r="L178" s="173">
        <v>21</v>
      </c>
      <c r="M178" s="173">
        <f t="shared" si="24"/>
        <v>0</v>
      </c>
      <c r="N178" s="173">
        <v>0</v>
      </c>
      <c r="O178" s="173">
        <f t="shared" si="25"/>
        <v>0</v>
      </c>
      <c r="P178" s="173">
        <v>0</v>
      </c>
      <c r="Q178" s="173">
        <f t="shared" si="26"/>
        <v>0</v>
      </c>
      <c r="R178" s="173" t="s">
        <v>298</v>
      </c>
      <c r="S178" s="173" t="s">
        <v>250</v>
      </c>
      <c r="T178" s="174" t="s">
        <v>250</v>
      </c>
      <c r="U178" s="156">
        <v>2.048</v>
      </c>
      <c r="V178" s="156">
        <f t="shared" si="27"/>
        <v>15.08</v>
      </c>
      <c r="W178" s="156"/>
      <c r="X178" s="156" t="s">
        <v>226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575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>
      <c r="A179" s="154"/>
      <c r="B179" s="155"/>
      <c r="C179" s="267" t="s">
        <v>606</v>
      </c>
      <c r="D179" s="268"/>
      <c r="E179" s="268"/>
      <c r="F179" s="268"/>
      <c r="G179" s="268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47"/>
      <c r="Z179" s="147"/>
      <c r="AA179" s="147"/>
      <c r="AB179" s="147"/>
      <c r="AC179" s="147"/>
      <c r="AD179" s="147"/>
      <c r="AE179" s="147"/>
      <c r="AF179" s="147"/>
      <c r="AG179" s="147" t="s">
        <v>253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ht="14">
      <c r="A180" s="158" t="s">
        <v>219</v>
      </c>
      <c r="B180" s="159" t="s">
        <v>142</v>
      </c>
      <c r="C180" s="183" t="s">
        <v>143</v>
      </c>
      <c r="D180" s="160"/>
      <c r="E180" s="161"/>
      <c r="F180" s="162"/>
      <c r="G180" s="162">
        <f>SUMIF(AG181:AG193,"&lt;&gt;NOR",G181:G193)</f>
        <v>0</v>
      </c>
      <c r="H180" s="162"/>
      <c r="I180" s="162">
        <f>SUM(I181:I193)</f>
        <v>685039.92</v>
      </c>
      <c r="J180" s="162"/>
      <c r="K180" s="162">
        <f>SUM(K181:K193)</f>
        <v>92586.330000000016</v>
      </c>
      <c r="L180" s="162"/>
      <c r="M180" s="162">
        <f>SUM(M181:M193)</f>
        <v>0</v>
      </c>
      <c r="N180" s="162"/>
      <c r="O180" s="162">
        <f>SUM(O181:O193)</f>
        <v>4.4400000000000004</v>
      </c>
      <c r="P180" s="162"/>
      <c r="Q180" s="162">
        <f>SUM(Q181:Q193)</f>
        <v>0</v>
      </c>
      <c r="R180" s="162"/>
      <c r="S180" s="162"/>
      <c r="T180" s="163"/>
      <c r="U180" s="157"/>
      <c r="V180" s="157">
        <f>SUM(V181:V193)</f>
        <v>138.45000000000002</v>
      </c>
      <c r="W180" s="157"/>
      <c r="X180" s="157"/>
      <c r="AG180" t="s">
        <v>220</v>
      </c>
    </row>
    <row r="181" spans="1:60" outlineLevel="1">
      <c r="A181" s="175">
        <v>123</v>
      </c>
      <c r="B181" s="176" t="s">
        <v>607</v>
      </c>
      <c r="C181" s="184" t="s">
        <v>608</v>
      </c>
      <c r="D181" s="177" t="s">
        <v>248</v>
      </c>
      <c r="E181" s="178">
        <v>51.198</v>
      </c>
      <c r="F181" s="179"/>
      <c r="G181" s="180">
        <f t="shared" ref="G181:G192" si="28">ROUND(E181*F181,2)</f>
        <v>0</v>
      </c>
      <c r="H181" s="179">
        <v>0</v>
      </c>
      <c r="I181" s="180">
        <f t="shared" ref="I181:I192" si="29">ROUND(E181*H181,2)</f>
        <v>0</v>
      </c>
      <c r="J181" s="179">
        <v>35</v>
      </c>
      <c r="K181" s="180">
        <f t="shared" ref="K181:K192" si="30">ROUND(E181*J181,2)</f>
        <v>1791.93</v>
      </c>
      <c r="L181" s="180">
        <v>21</v>
      </c>
      <c r="M181" s="180">
        <f t="shared" ref="M181:M192" si="31">G181*(1+L181/100)</f>
        <v>0</v>
      </c>
      <c r="N181" s="180">
        <v>0</v>
      </c>
      <c r="O181" s="180">
        <f t="shared" ref="O181:O192" si="32">ROUND(E181*N181,2)</f>
        <v>0</v>
      </c>
      <c r="P181" s="180">
        <v>0</v>
      </c>
      <c r="Q181" s="180">
        <f t="shared" ref="Q181:Q192" si="33">ROUND(E181*P181,2)</f>
        <v>0</v>
      </c>
      <c r="R181" s="180"/>
      <c r="S181" s="180" t="s">
        <v>224</v>
      </c>
      <c r="T181" s="181" t="s">
        <v>225</v>
      </c>
      <c r="U181" s="156">
        <v>0</v>
      </c>
      <c r="V181" s="156">
        <f t="shared" ref="V181:V192" si="34">ROUND(E181*U181,2)</f>
        <v>0</v>
      </c>
      <c r="W181" s="156"/>
      <c r="X181" s="156" t="s">
        <v>226</v>
      </c>
      <c r="Y181" s="147"/>
      <c r="Z181" s="147"/>
      <c r="AA181" s="147"/>
      <c r="AB181" s="147"/>
      <c r="AC181" s="147"/>
      <c r="AD181" s="147"/>
      <c r="AE181" s="147"/>
      <c r="AF181" s="147"/>
      <c r="AG181" s="147" t="s">
        <v>575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>
      <c r="A182" s="175">
        <v>124</v>
      </c>
      <c r="B182" s="176" t="s">
        <v>609</v>
      </c>
      <c r="C182" s="184" t="s">
        <v>610</v>
      </c>
      <c r="D182" s="177" t="s">
        <v>248</v>
      </c>
      <c r="E182" s="178">
        <v>52.222000000000001</v>
      </c>
      <c r="F182" s="179"/>
      <c r="G182" s="180">
        <f t="shared" si="28"/>
        <v>0</v>
      </c>
      <c r="H182" s="179">
        <v>95</v>
      </c>
      <c r="I182" s="180">
        <f t="shared" si="29"/>
        <v>4961.09</v>
      </c>
      <c r="J182" s="179">
        <v>0</v>
      </c>
      <c r="K182" s="180">
        <f t="shared" si="30"/>
        <v>0</v>
      </c>
      <c r="L182" s="180">
        <v>21</v>
      </c>
      <c r="M182" s="180">
        <f t="shared" si="31"/>
        <v>0</v>
      </c>
      <c r="N182" s="180">
        <v>8.9999999999999998E-4</v>
      </c>
      <c r="O182" s="180">
        <f t="shared" si="32"/>
        <v>0.05</v>
      </c>
      <c r="P182" s="180">
        <v>0</v>
      </c>
      <c r="Q182" s="180">
        <f t="shared" si="33"/>
        <v>0</v>
      </c>
      <c r="R182" s="180"/>
      <c r="S182" s="180" t="s">
        <v>224</v>
      </c>
      <c r="T182" s="181" t="s">
        <v>225</v>
      </c>
      <c r="U182" s="156">
        <v>0</v>
      </c>
      <c r="V182" s="156">
        <f t="shared" si="34"/>
        <v>0</v>
      </c>
      <c r="W182" s="156"/>
      <c r="X182" s="156" t="s">
        <v>361</v>
      </c>
      <c r="Y182" s="147"/>
      <c r="Z182" s="147"/>
      <c r="AA182" s="147"/>
      <c r="AB182" s="147"/>
      <c r="AC182" s="147"/>
      <c r="AD182" s="147"/>
      <c r="AE182" s="147"/>
      <c r="AF182" s="147"/>
      <c r="AG182" s="147" t="s">
        <v>362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t="24" outlineLevel="1">
      <c r="A183" s="175">
        <v>125</v>
      </c>
      <c r="B183" s="176" t="s">
        <v>611</v>
      </c>
      <c r="C183" s="184" t="s">
        <v>612</v>
      </c>
      <c r="D183" s="177" t="s">
        <v>248</v>
      </c>
      <c r="E183" s="178">
        <v>131.25</v>
      </c>
      <c r="F183" s="179"/>
      <c r="G183" s="180">
        <f t="shared" si="28"/>
        <v>0</v>
      </c>
      <c r="H183" s="179">
        <v>0</v>
      </c>
      <c r="I183" s="180">
        <f t="shared" si="29"/>
        <v>0</v>
      </c>
      <c r="J183" s="179">
        <v>150</v>
      </c>
      <c r="K183" s="180">
        <f t="shared" si="30"/>
        <v>19687.5</v>
      </c>
      <c r="L183" s="180">
        <v>21</v>
      </c>
      <c r="M183" s="180">
        <f t="shared" si="31"/>
        <v>0</v>
      </c>
      <c r="N183" s="180">
        <v>6.0000000000000001E-3</v>
      </c>
      <c r="O183" s="180">
        <f t="shared" si="32"/>
        <v>0.79</v>
      </c>
      <c r="P183" s="180">
        <v>0</v>
      </c>
      <c r="Q183" s="180">
        <f t="shared" si="33"/>
        <v>0</v>
      </c>
      <c r="R183" s="180"/>
      <c r="S183" s="180" t="s">
        <v>224</v>
      </c>
      <c r="T183" s="181" t="s">
        <v>225</v>
      </c>
      <c r="U183" s="156">
        <v>0</v>
      </c>
      <c r="V183" s="156">
        <f t="shared" si="34"/>
        <v>0</v>
      </c>
      <c r="W183" s="156"/>
      <c r="X183" s="156" t="s">
        <v>226</v>
      </c>
      <c r="Y183" s="147"/>
      <c r="Z183" s="147"/>
      <c r="AA183" s="147"/>
      <c r="AB183" s="147"/>
      <c r="AC183" s="147"/>
      <c r="AD183" s="147"/>
      <c r="AE183" s="147"/>
      <c r="AF183" s="147"/>
      <c r="AG183" s="147" t="s">
        <v>575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>
      <c r="A184" s="175">
        <v>126</v>
      </c>
      <c r="B184" s="176" t="s">
        <v>613</v>
      </c>
      <c r="C184" s="184" t="s">
        <v>614</v>
      </c>
      <c r="D184" s="177" t="s">
        <v>248</v>
      </c>
      <c r="E184" s="178">
        <v>133.875</v>
      </c>
      <c r="F184" s="179"/>
      <c r="G184" s="180">
        <f t="shared" si="28"/>
        <v>0</v>
      </c>
      <c r="H184" s="179">
        <v>475</v>
      </c>
      <c r="I184" s="180">
        <f t="shared" si="29"/>
        <v>63590.63</v>
      </c>
      <c r="J184" s="179">
        <v>0</v>
      </c>
      <c r="K184" s="180">
        <f t="shared" si="30"/>
        <v>0</v>
      </c>
      <c r="L184" s="180">
        <v>21</v>
      </c>
      <c r="M184" s="180">
        <f t="shared" si="31"/>
        <v>0</v>
      </c>
      <c r="N184" s="180">
        <v>3.0000000000000001E-3</v>
      </c>
      <c r="O184" s="180">
        <f t="shared" si="32"/>
        <v>0.4</v>
      </c>
      <c r="P184" s="180">
        <v>0</v>
      </c>
      <c r="Q184" s="180">
        <f t="shared" si="33"/>
        <v>0</v>
      </c>
      <c r="R184" s="180"/>
      <c r="S184" s="180" t="s">
        <v>224</v>
      </c>
      <c r="T184" s="181" t="s">
        <v>225</v>
      </c>
      <c r="U184" s="156">
        <v>0</v>
      </c>
      <c r="V184" s="156">
        <f t="shared" si="34"/>
        <v>0</v>
      </c>
      <c r="W184" s="156"/>
      <c r="X184" s="156" t="s">
        <v>361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362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>
      <c r="A185" s="175">
        <v>127</v>
      </c>
      <c r="B185" s="176" t="s">
        <v>615</v>
      </c>
      <c r="C185" s="184" t="s">
        <v>616</v>
      </c>
      <c r="D185" s="177" t="s">
        <v>248</v>
      </c>
      <c r="E185" s="178">
        <v>558.48199999999997</v>
      </c>
      <c r="F185" s="179"/>
      <c r="G185" s="180">
        <f t="shared" si="28"/>
        <v>0</v>
      </c>
      <c r="H185" s="179">
        <v>0</v>
      </c>
      <c r="I185" s="180">
        <f t="shared" si="29"/>
        <v>0</v>
      </c>
      <c r="J185" s="179">
        <v>34.6</v>
      </c>
      <c r="K185" s="180">
        <f t="shared" si="30"/>
        <v>19323.48</v>
      </c>
      <c r="L185" s="180">
        <v>21</v>
      </c>
      <c r="M185" s="180">
        <f t="shared" si="31"/>
        <v>0</v>
      </c>
      <c r="N185" s="180">
        <v>0</v>
      </c>
      <c r="O185" s="180">
        <f t="shared" si="32"/>
        <v>0</v>
      </c>
      <c r="P185" s="180">
        <v>0</v>
      </c>
      <c r="Q185" s="180">
        <f t="shared" si="33"/>
        <v>0</v>
      </c>
      <c r="R185" s="180" t="s">
        <v>301</v>
      </c>
      <c r="S185" s="180" t="s">
        <v>250</v>
      </c>
      <c r="T185" s="181" t="s">
        <v>250</v>
      </c>
      <c r="U185" s="156">
        <v>7.0000000000000007E-2</v>
      </c>
      <c r="V185" s="156">
        <f t="shared" si="34"/>
        <v>39.090000000000003</v>
      </c>
      <c r="W185" s="156"/>
      <c r="X185" s="156" t="s">
        <v>226</v>
      </c>
      <c r="Y185" s="147"/>
      <c r="Z185" s="147"/>
      <c r="AA185" s="147"/>
      <c r="AB185" s="147"/>
      <c r="AC185" s="147"/>
      <c r="AD185" s="147"/>
      <c r="AE185" s="147"/>
      <c r="AF185" s="147"/>
      <c r="AG185" s="147" t="s">
        <v>575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>
      <c r="A186" s="175">
        <v>128</v>
      </c>
      <c r="B186" s="176" t="s">
        <v>617</v>
      </c>
      <c r="C186" s="184" t="s">
        <v>618</v>
      </c>
      <c r="D186" s="177" t="s">
        <v>248</v>
      </c>
      <c r="E186" s="178">
        <v>159.61199999999999</v>
      </c>
      <c r="F186" s="179"/>
      <c r="G186" s="180">
        <f t="shared" si="28"/>
        <v>0</v>
      </c>
      <c r="H186" s="179">
        <v>2650</v>
      </c>
      <c r="I186" s="180">
        <f t="shared" si="29"/>
        <v>422971.8</v>
      </c>
      <c r="J186" s="179">
        <v>0</v>
      </c>
      <c r="K186" s="180">
        <f t="shared" si="30"/>
        <v>0</v>
      </c>
      <c r="L186" s="180">
        <v>21</v>
      </c>
      <c r="M186" s="180">
        <f t="shared" si="31"/>
        <v>0</v>
      </c>
      <c r="N186" s="180">
        <v>2.3999999999999998E-3</v>
      </c>
      <c r="O186" s="180">
        <f t="shared" si="32"/>
        <v>0.38</v>
      </c>
      <c r="P186" s="180">
        <v>0</v>
      </c>
      <c r="Q186" s="180">
        <f t="shared" si="33"/>
        <v>0</v>
      </c>
      <c r="R186" s="180"/>
      <c r="S186" s="180" t="s">
        <v>224</v>
      </c>
      <c r="T186" s="181" t="s">
        <v>225</v>
      </c>
      <c r="U186" s="156">
        <v>0</v>
      </c>
      <c r="V186" s="156">
        <f t="shared" si="34"/>
        <v>0</v>
      </c>
      <c r="W186" s="156"/>
      <c r="X186" s="156" t="s">
        <v>361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362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ht="24" outlineLevel="1">
      <c r="A187" s="175">
        <v>129</v>
      </c>
      <c r="B187" s="176" t="s">
        <v>619</v>
      </c>
      <c r="C187" s="184" t="s">
        <v>620</v>
      </c>
      <c r="D187" s="177" t="s">
        <v>248</v>
      </c>
      <c r="E187" s="178">
        <v>42.57</v>
      </c>
      <c r="F187" s="179"/>
      <c r="G187" s="180">
        <f t="shared" si="28"/>
        <v>0</v>
      </c>
      <c r="H187" s="179">
        <v>0</v>
      </c>
      <c r="I187" s="180">
        <f t="shared" si="29"/>
        <v>0</v>
      </c>
      <c r="J187" s="179">
        <v>55</v>
      </c>
      <c r="K187" s="180">
        <f t="shared" si="30"/>
        <v>2341.35</v>
      </c>
      <c r="L187" s="180">
        <v>21</v>
      </c>
      <c r="M187" s="180">
        <f t="shared" si="31"/>
        <v>0</v>
      </c>
      <c r="N187" s="180">
        <v>0</v>
      </c>
      <c r="O187" s="180">
        <f t="shared" si="32"/>
        <v>0</v>
      </c>
      <c r="P187" s="180">
        <v>0</v>
      </c>
      <c r="Q187" s="180">
        <f t="shared" si="33"/>
        <v>0</v>
      </c>
      <c r="R187" s="180"/>
      <c r="S187" s="180" t="s">
        <v>224</v>
      </c>
      <c r="T187" s="181" t="s">
        <v>225</v>
      </c>
      <c r="U187" s="156">
        <v>0</v>
      </c>
      <c r="V187" s="156">
        <f t="shared" si="34"/>
        <v>0</v>
      </c>
      <c r="W187" s="156"/>
      <c r="X187" s="156" t="s">
        <v>226</v>
      </c>
      <c r="Y187" s="147"/>
      <c r="Z187" s="147"/>
      <c r="AA187" s="147"/>
      <c r="AB187" s="147"/>
      <c r="AC187" s="147"/>
      <c r="AD187" s="147"/>
      <c r="AE187" s="147"/>
      <c r="AF187" s="147"/>
      <c r="AG187" s="147" t="s">
        <v>575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>
      <c r="A188" s="175">
        <v>130</v>
      </c>
      <c r="B188" s="176" t="s">
        <v>621</v>
      </c>
      <c r="C188" s="184" t="s">
        <v>622</v>
      </c>
      <c r="D188" s="177" t="s">
        <v>248</v>
      </c>
      <c r="E188" s="178">
        <v>43.420999999999999</v>
      </c>
      <c r="F188" s="179"/>
      <c r="G188" s="180">
        <f t="shared" si="28"/>
        <v>0</v>
      </c>
      <c r="H188" s="179">
        <v>95</v>
      </c>
      <c r="I188" s="180">
        <f t="shared" si="29"/>
        <v>4125</v>
      </c>
      <c r="J188" s="179">
        <v>0</v>
      </c>
      <c r="K188" s="180">
        <f t="shared" si="30"/>
        <v>0</v>
      </c>
      <c r="L188" s="180">
        <v>21</v>
      </c>
      <c r="M188" s="180">
        <f t="shared" si="31"/>
        <v>0</v>
      </c>
      <c r="N188" s="180">
        <v>1.5E-3</v>
      </c>
      <c r="O188" s="180">
        <f t="shared" si="32"/>
        <v>7.0000000000000007E-2</v>
      </c>
      <c r="P188" s="180">
        <v>0</v>
      </c>
      <c r="Q188" s="180">
        <f t="shared" si="33"/>
        <v>0</v>
      </c>
      <c r="R188" s="180"/>
      <c r="S188" s="180" t="s">
        <v>224</v>
      </c>
      <c r="T188" s="181" t="s">
        <v>225</v>
      </c>
      <c r="U188" s="156">
        <v>0</v>
      </c>
      <c r="V188" s="156">
        <f t="shared" si="34"/>
        <v>0</v>
      </c>
      <c r="W188" s="156"/>
      <c r="X188" s="156" t="s">
        <v>361</v>
      </c>
      <c r="Y188" s="147"/>
      <c r="Z188" s="147"/>
      <c r="AA188" s="147"/>
      <c r="AB188" s="147"/>
      <c r="AC188" s="147"/>
      <c r="AD188" s="147"/>
      <c r="AE188" s="147"/>
      <c r="AF188" s="147"/>
      <c r="AG188" s="147" t="s">
        <v>362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>
      <c r="A189" s="175">
        <v>131</v>
      </c>
      <c r="B189" s="176" t="s">
        <v>623</v>
      </c>
      <c r="C189" s="184" t="s">
        <v>624</v>
      </c>
      <c r="D189" s="177" t="s">
        <v>248</v>
      </c>
      <c r="E189" s="178">
        <v>610.94000000000005</v>
      </c>
      <c r="F189" s="179"/>
      <c r="G189" s="180">
        <f t="shared" si="28"/>
        <v>0</v>
      </c>
      <c r="H189" s="179">
        <v>0</v>
      </c>
      <c r="I189" s="180">
        <f t="shared" si="29"/>
        <v>0</v>
      </c>
      <c r="J189" s="179">
        <v>74.2</v>
      </c>
      <c r="K189" s="180">
        <f t="shared" si="30"/>
        <v>45331.75</v>
      </c>
      <c r="L189" s="180">
        <v>21</v>
      </c>
      <c r="M189" s="180">
        <f t="shared" si="31"/>
        <v>0</v>
      </c>
      <c r="N189" s="180">
        <v>0</v>
      </c>
      <c r="O189" s="180">
        <f t="shared" si="32"/>
        <v>0</v>
      </c>
      <c r="P189" s="180">
        <v>0</v>
      </c>
      <c r="Q189" s="180">
        <f t="shared" si="33"/>
        <v>0</v>
      </c>
      <c r="R189" s="180" t="s">
        <v>301</v>
      </c>
      <c r="S189" s="180" t="s">
        <v>250</v>
      </c>
      <c r="T189" s="181" t="s">
        <v>250</v>
      </c>
      <c r="U189" s="156">
        <v>0.15</v>
      </c>
      <c r="V189" s="156">
        <f t="shared" si="34"/>
        <v>91.64</v>
      </c>
      <c r="W189" s="156"/>
      <c r="X189" s="156" t="s">
        <v>226</v>
      </c>
      <c r="Y189" s="147"/>
      <c r="Z189" s="147"/>
      <c r="AA189" s="147"/>
      <c r="AB189" s="147"/>
      <c r="AC189" s="147"/>
      <c r="AD189" s="147"/>
      <c r="AE189" s="147"/>
      <c r="AF189" s="147"/>
      <c r="AG189" s="147" t="s">
        <v>575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>
      <c r="A190" s="175">
        <v>132</v>
      </c>
      <c r="B190" s="176" t="s">
        <v>625</v>
      </c>
      <c r="C190" s="184" t="s">
        <v>626</v>
      </c>
      <c r="D190" s="177" t="s">
        <v>248</v>
      </c>
      <c r="E190" s="178">
        <v>610.94000000000005</v>
      </c>
      <c r="F190" s="179"/>
      <c r="G190" s="180">
        <f t="shared" si="28"/>
        <v>0</v>
      </c>
      <c r="H190" s="179">
        <v>95</v>
      </c>
      <c r="I190" s="180">
        <f t="shared" si="29"/>
        <v>58039.3</v>
      </c>
      <c r="J190" s="179">
        <v>0</v>
      </c>
      <c r="K190" s="180">
        <f t="shared" si="30"/>
        <v>0</v>
      </c>
      <c r="L190" s="180">
        <v>21</v>
      </c>
      <c r="M190" s="180">
        <f t="shared" si="31"/>
        <v>0</v>
      </c>
      <c r="N190" s="180">
        <v>1.5E-3</v>
      </c>
      <c r="O190" s="180">
        <f t="shared" si="32"/>
        <v>0.92</v>
      </c>
      <c r="P190" s="180">
        <v>0</v>
      </c>
      <c r="Q190" s="180">
        <f t="shared" si="33"/>
        <v>0</v>
      </c>
      <c r="R190" s="180"/>
      <c r="S190" s="180" t="s">
        <v>224</v>
      </c>
      <c r="T190" s="181" t="s">
        <v>225</v>
      </c>
      <c r="U190" s="156">
        <v>0</v>
      </c>
      <c r="V190" s="156">
        <f t="shared" si="34"/>
        <v>0</v>
      </c>
      <c r="W190" s="156"/>
      <c r="X190" s="156" t="s">
        <v>361</v>
      </c>
      <c r="Y190" s="147"/>
      <c r="Z190" s="147"/>
      <c r="AA190" s="147"/>
      <c r="AB190" s="147"/>
      <c r="AC190" s="147"/>
      <c r="AD190" s="147"/>
      <c r="AE190" s="147"/>
      <c r="AF190" s="147"/>
      <c r="AG190" s="147" t="s">
        <v>362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>
      <c r="A191" s="175">
        <v>133</v>
      </c>
      <c r="B191" s="176" t="s">
        <v>627</v>
      </c>
      <c r="C191" s="184" t="s">
        <v>628</v>
      </c>
      <c r="D191" s="177" t="s">
        <v>248</v>
      </c>
      <c r="E191" s="178">
        <v>610.94000000000005</v>
      </c>
      <c r="F191" s="179"/>
      <c r="G191" s="180">
        <f t="shared" si="28"/>
        <v>0</v>
      </c>
      <c r="H191" s="179">
        <v>215</v>
      </c>
      <c r="I191" s="180">
        <f t="shared" si="29"/>
        <v>131352.1</v>
      </c>
      <c r="J191" s="179">
        <v>0</v>
      </c>
      <c r="K191" s="180">
        <f t="shared" si="30"/>
        <v>0</v>
      </c>
      <c r="L191" s="180">
        <v>21</v>
      </c>
      <c r="M191" s="180">
        <f t="shared" si="31"/>
        <v>0</v>
      </c>
      <c r="N191" s="180">
        <v>3.0000000000000001E-3</v>
      </c>
      <c r="O191" s="180">
        <f t="shared" si="32"/>
        <v>1.83</v>
      </c>
      <c r="P191" s="180">
        <v>0</v>
      </c>
      <c r="Q191" s="180">
        <f t="shared" si="33"/>
        <v>0</v>
      </c>
      <c r="R191" s="180"/>
      <c r="S191" s="180" t="s">
        <v>224</v>
      </c>
      <c r="T191" s="181" t="s">
        <v>225</v>
      </c>
      <c r="U191" s="156">
        <v>0</v>
      </c>
      <c r="V191" s="156">
        <f t="shared" si="34"/>
        <v>0</v>
      </c>
      <c r="W191" s="156"/>
      <c r="X191" s="156" t="s">
        <v>361</v>
      </c>
      <c r="Y191" s="147"/>
      <c r="Z191" s="147"/>
      <c r="AA191" s="147"/>
      <c r="AB191" s="147"/>
      <c r="AC191" s="147"/>
      <c r="AD191" s="147"/>
      <c r="AE191" s="147"/>
      <c r="AF191" s="147"/>
      <c r="AG191" s="147" t="s">
        <v>362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>
      <c r="A192" s="168">
        <v>134</v>
      </c>
      <c r="B192" s="169" t="s">
        <v>629</v>
      </c>
      <c r="C192" s="185" t="s">
        <v>630</v>
      </c>
      <c r="D192" s="170" t="s">
        <v>326</v>
      </c>
      <c r="E192" s="171">
        <v>4.4340000000000002</v>
      </c>
      <c r="F192" s="172"/>
      <c r="G192" s="173">
        <f t="shared" si="28"/>
        <v>0</v>
      </c>
      <c r="H192" s="172">
        <v>0</v>
      </c>
      <c r="I192" s="173">
        <f t="shared" si="29"/>
        <v>0</v>
      </c>
      <c r="J192" s="172">
        <v>927</v>
      </c>
      <c r="K192" s="173">
        <f t="shared" si="30"/>
        <v>4110.32</v>
      </c>
      <c r="L192" s="173">
        <v>21</v>
      </c>
      <c r="M192" s="173">
        <f t="shared" si="31"/>
        <v>0</v>
      </c>
      <c r="N192" s="173">
        <v>0</v>
      </c>
      <c r="O192" s="173">
        <f t="shared" si="32"/>
        <v>0</v>
      </c>
      <c r="P192" s="173">
        <v>0</v>
      </c>
      <c r="Q192" s="173">
        <f t="shared" si="33"/>
        <v>0</v>
      </c>
      <c r="R192" s="173" t="s">
        <v>301</v>
      </c>
      <c r="S192" s="173" t="s">
        <v>250</v>
      </c>
      <c r="T192" s="174" t="s">
        <v>250</v>
      </c>
      <c r="U192" s="156">
        <v>1.74</v>
      </c>
      <c r="V192" s="156">
        <f t="shared" si="34"/>
        <v>7.72</v>
      </c>
      <c r="W192" s="156"/>
      <c r="X192" s="156" t="s">
        <v>226</v>
      </c>
      <c r="Y192" s="147"/>
      <c r="Z192" s="147"/>
      <c r="AA192" s="147"/>
      <c r="AB192" s="147"/>
      <c r="AC192" s="147"/>
      <c r="AD192" s="147"/>
      <c r="AE192" s="147"/>
      <c r="AF192" s="147"/>
      <c r="AG192" s="147" t="s">
        <v>575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>
      <c r="A193" s="154"/>
      <c r="B193" s="155"/>
      <c r="C193" s="267" t="s">
        <v>606</v>
      </c>
      <c r="D193" s="268"/>
      <c r="E193" s="268"/>
      <c r="F193" s="268"/>
      <c r="G193" s="268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47"/>
      <c r="Z193" s="147"/>
      <c r="AA193" s="147"/>
      <c r="AB193" s="147"/>
      <c r="AC193" s="147"/>
      <c r="AD193" s="147"/>
      <c r="AE193" s="147"/>
      <c r="AF193" s="147"/>
      <c r="AG193" s="147" t="s">
        <v>253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ht="14">
      <c r="A194" s="158" t="s">
        <v>219</v>
      </c>
      <c r="B194" s="159" t="s">
        <v>160</v>
      </c>
      <c r="C194" s="183" t="s">
        <v>161</v>
      </c>
      <c r="D194" s="160"/>
      <c r="E194" s="161"/>
      <c r="F194" s="162"/>
      <c r="G194" s="162">
        <f>SUMIF(AG195:AG197,"&lt;&gt;NOR",G195:G197)</f>
        <v>0</v>
      </c>
      <c r="H194" s="162"/>
      <c r="I194" s="162">
        <f>SUM(I195:I197)</f>
        <v>0</v>
      </c>
      <c r="J194" s="162"/>
      <c r="K194" s="162">
        <f>SUM(K195:K197)</f>
        <v>40171.42</v>
      </c>
      <c r="L194" s="162"/>
      <c r="M194" s="162">
        <f>SUM(M195:M197)</f>
        <v>0</v>
      </c>
      <c r="N194" s="162"/>
      <c r="O194" s="162">
        <f>SUM(O195:O197)</f>
        <v>1.29</v>
      </c>
      <c r="P194" s="162"/>
      <c r="Q194" s="162">
        <f>SUM(Q195:Q197)</f>
        <v>0</v>
      </c>
      <c r="R194" s="162"/>
      <c r="S194" s="162"/>
      <c r="T194" s="163"/>
      <c r="U194" s="157"/>
      <c r="V194" s="157">
        <f>SUM(V195:V197)</f>
        <v>2.2599999999999998</v>
      </c>
      <c r="W194" s="157"/>
      <c r="X194" s="157"/>
      <c r="AG194" t="s">
        <v>220</v>
      </c>
    </row>
    <row r="195" spans="1:60" outlineLevel="1">
      <c r="A195" s="175">
        <v>135</v>
      </c>
      <c r="B195" s="176" t="s">
        <v>631</v>
      </c>
      <c r="C195" s="184" t="s">
        <v>632</v>
      </c>
      <c r="D195" s="177" t="s">
        <v>248</v>
      </c>
      <c r="E195" s="178">
        <v>90.14</v>
      </c>
      <c r="F195" s="179"/>
      <c r="G195" s="180">
        <f>ROUND(E195*F195,2)</f>
        <v>0</v>
      </c>
      <c r="H195" s="179">
        <v>0</v>
      </c>
      <c r="I195" s="180">
        <f>ROUND(E195*H195,2)</f>
        <v>0</v>
      </c>
      <c r="J195" s="179">
        <v>425</v>
      </c>
      <c r="K195" s="180">
        <f>ROUND(E195*J195,2)</f>
        <v>38309.5</v>
      </c>
      <c r="L195" s="180">
        <v>21</v>
      </c>
      <c r="M195" s="180">
        <f>G195*(1+L195/100)</f>
        <v>0</v>
      </c>
      <c r="N195" s="180">
        <v>1.434E-2</v>
      </c>
      <c r="O195" s="180">
        <f>ROUND(E195*N195,2)</f>
        <v>1.29</v>
      </c>
      <c r="P195" s="180">
        <v>0</v>
      </c>
      <c r="Q195" s="180">
        <f>ROUND(E195*P195,2)</f>
        <v>0</v>
      </c>
      <c r="R195" s="180"/>
      <c r="S195" s="180" t="s">
        <v>224</v>
      </c>
      <c r="T195" s="181" t="s">
        <v>225</v>
      </c>
      <c r="U195" s="156">
        <v>0</v>
      </c>
      <c r="V195" s="156">
        <f>ROUND(E195*U195,2)</f>
        <v>0</v>
      </c>
      <c r="W195" s="156"/>
      <c r="X195" s="156" t="s">
        <v>226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575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>
      <c r="A196" s="168">
        <v>136</v>
      </c>
      <c r="B196" s="169" t="s">
        <v>633</v>
      </c>
      <c r="C196" s="185" t="s">
        <v>634</v>
      </c>
      <c r="D196" s="170" t="s">
        <v>326</v>
      </c>
      <c r="E196" s="171">
        <v>1.2929999999999999</v>
      </c>
      <c r="F196" s="172"/>
      <c r="G196" s="173">
        <f>ROUND(E196*F196,2)</f>
        <v>0</v>
      </c>
      <c r="H196" s="172">
        <v>0</v>
      </c>
      <c r="I196" s="173">
        <f>ROUND(E196*H196,2)</f>
        <v>0</v>
      </c>
      <c r="J196" s="172">
        <v>1440</v>
      </c>
      <c r="K196" s="173">
        <f>ROUND(E196*J196,2)</f>
        <v>1861.92</v>
      </c>
      <c r="L196" s="173">
        <v>21</v>
      </c>
      <c r="M196" s="173">
        <f>G196*(1+L196/100)</f>
        <v>0</v>
      </c>
      <c r="N196" s="173">
        <v>0</v>
      </c>
      <c r="O196" s="173">
        <f>ROUND(E196*N196,2)</f>
        <v>0</v>
      </c>
      <c r="P196" s="173">
        <v>0</v>
      </c>
      <c r="Q196" s="173">
        <f>ROUND(E196*P196,2)</f>
        <v>0</v>
      </c>
      <c r="R196" s="173" t="s">
        <v>306</v>
      </c>
      <c r="S196" s="173" t="s">
        <v>250</v>
      </c>
      <c r="T196" s="174" t="s">
        <v>250</v>
      </c>
      <c r="U196" s="156">
        <v>1.7509999999999999</v>
      </c>
      <c r="V196" s="156">
        <f>ROUND(E196*U196,2)</f>
        <v>2.2599999999999998</v>
      </c>
      <c r="W196" s="156"/>
      <c r="X196" s="156" t="s">
        <v>226</v>
      </c>
      <c r="Y196" s="147"/>
      <c r="Z196" s="147"/>
      <c r="AA196" s="147"/>
      <c r="AB196" s="147"/>
      <c r="AC196" s="147"/>
      <c r="AD196" s="147"/>
      <c r="AE196" s="147"/>
      <c r="AF196" s="147"/>
      <c r="AG196" s="147" t="s">
        <v>575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>
      <c r="A197" s="154"/>
      <c r="B197" s="155"/>
      <c r="C197" s="267" t="s">
        <v>606</v>
      </c>
      <c r="D197" s="268"/>
      <c r="E197" s="268"/>
      <c r="F197" s="268"/>
      <c r="G197" s="268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47"/>
      <c r="Z197" s="147"/>
      <c r="AA197" s="147"/>
      <c r="AB197" s="147"/>
      <c r="AC197" s="147"/>
      <c r="AD197" s="147"/>
      <c r="AE197" s="147"/>
      <c r="AF197" s="147"/>
      <c r="AG197" s="147" t="s">
        <v>253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ht="14">
      <c r="A198" s="158" t="s">
        <v>219</v>
      </c>
      <c r="B198" s="159" t="s">
        <v>162</v>
      </c>
      <c r="C198" s="183" t="s">
        <v>163</v>
      </c>
      <c r="D198" s="160"/>
      <c r="E198" s="161"/>
      <c r="F198" s="162"/>
      <c r="G198" s="162">
        <f>SUMIF(AG199:AG200,"&lt;&gt;NOR",G199:G200)</f>
        <v>0</v>
      </c>
      <c r="H198" s="162"/>
      <c r="I198" s="162">
        <f>SUM(I199:I200)</f>
        <v>0</v>
      </c>
      <c r="J198" s="162"/>
      <c r="K198" s="162">
        <f>SUM(K199:K200)</f>
        <v>69074.039999999994</v>
      </c>
      <c r="L198" s="162"/>
      <c r="M198" s="162">
        <f>SUM(M199:M200)</f>
        <v>0</v>
      </c>
      <c r="N198" s="162"/>
      <c r="O198" s="162">
        <f>SUM(O199:O200)</f>
        <v>4.83</v>
      </c>
      <c r="P198" s="162"/>
      <c r="Q198" s="162">
        <f>SUM(Q199:Q200)</f>
        <v>0</v>
      </c>
      <c r="R198" s="162"/>
      <c r="S198" s="162"/>
      <c r="T198" s="163"/>
      <c r="U198" s="157"/>
      <c r="V198" s="157">
        <f>SUM(V199:V200)</f>
        <v>0</v>
      </c>
      <c r="W198" s="157"/>
      <c r="X198" s="157"/>
      <c r="AG198" t="s">
        <v>220</v>
      </c>
    </row>
    <row r="199" spans="1:60" outlineLevel="1">
      <c r="A199" s="175">
        <v>137</v>
      </c>
      <c r="B199" s="176" t="s">
        <v>635</v>
      </c>
      <c r="C199" s="184" t="s">
        <v>636</v>
      </c>
      <c r="D199" s="177" t="s">
        <v>309</v>
      </c>
      <c r="E199" s="178">
        <v>66.400000000000006</v>
      </c>
      <c r="F199" s="179"/>
      <c r="G199" s="180">
        <f>ROUND(E199*F199,2)</f>
        <v>0</v>
      </c>
      <c r="H199" s="179">
        <v>0</v>
      </c>
      <c r="I199" s="180">
        <f>ROUND(E199*H199,2)</f>
        <v>0</v>
      </c>
      <c r="J199" s="179">
        <v>985</v>
      </c>
      <c r="K199" s="180">
        <f>ROUND(E199*J199,2)</f>
        <v>65404</v>
      </c>
      <c r="L199" s="180">
        <v>21</v>
      </c>
      <c r="M199" s="180">
        <f>G199*(1+L199/100)</f>
        <v>0</v>
      </c>
      <c r="N199" s="180">
        <v>7.2720000000000007E-2</v>
      </c>
      <c r="O199" s="180">
        <f>ROUND(E199*N199,2)</f>
        <v>4.83</v>
      </c>
      <c r="P199" s="180">
        <v>0</v>
      </c>
      <c r="Q199" s="180">
        <f>ROUND(E199*P199,2)</f>
        <v>0</v>
      </c>
      <c r="R199" s="180"/>
      <c r="S199" s="180" t="s">
        <v>224</v>
      </c>
      <c r="T199" s="181" t="s">
        <v>225</v>
      </c>
      <c r="U199" s="156">
        <v>0</v>
      </c>
      <c r="V199" s="156">
        <f>ROUND(E199*U199,2)</f>
        <v>0</v>
      </c>
      <c r="W199" s="156"/>
      <c r="X199" s="156" t="s">
        <v>226</v>
      </c>
      <c r="Y199" s="147"/>
      <c r="Z199" s="147"/>
      <c r="AA199" s="147"/>
      <c r="AB199" s="147"/>
      <c r="AC199" s="147"/>
      <c r="AD199" s="147"/>
      <c r="AE199" s="147"/>
      <c r="AF199" s="147"/>
      <c r="AG199" s="147" t="s">
        <v>575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>
      <c r="A200" s="175">
        <v>138</v>
      </c>
      <c r="B200" s="176" t="s">
        <v>637</v>
      </c>
      <c r="C200" s="184" t="s">
        <v>638</v>
      </c>
      <c r="D200" s="177" t="s">
        <v>326</v>
      </c>
      <c r="E200" s="178">
        <v>4.8289999999999997</v>
      </c>
      <c r="F200" s="179"/>
      <c r="G200" s="180">
        <f>ROUND(E200*F200,2)</f>
        <v>0</v>
      </c>
      <c r="H200" s="179">
        <v>0</v>
      </c>
      <c r="I200" s="180">
        <f>ROUND(E200*H200,2)</f>
        <v>0</v>
      </c>
      <c r="J200" s="179">
        <v>760</v>
      </c>
      <c r="K200" s="180">
        <f>ROUND(E200*J200,2)</f>
        <v>3670.04</v>
      </c>
      <c r="L200" s="180">
        <v>21</v>
      </c>
      <c r="M200" s="180">
        <f>G200*(1+L200/100)</f>
        <v>0</v>
      </c>
      <c r="N200" s="180">
        <v>0</v>
      </c>
      <c r="O200" s="180">
        <f>ROUND(E200*N200,2)</f>
        <v>0</v>
      </c>
      <c r="P200" s="180">
        <v>0</v>
      </c>
      <c r="Q200" s="180">
        <f>ROUND(E200*P200,2)</f>
        <v>0</v>
      </c>
      <c r="R200" s="180"/>
      <c r="S200" s="180" t="s">
        <v>224</v>
      </c>
      <c r="T200" s="181" t="s">
        <v>225</v>
      </c>
      <c r="U200" s="156">
        <v>0</v>
      </c>
      <c r="V200" s="156">
        <f>ROUND(E200*U200,2)</f>
        <v>0</v>
      </c>
      <c r="W200" s="156"/>
      <c r="X200" s="156" t="s">
        <v>226</v>
      </c>
      <c r="Y200" s="147"/>
      <c r="Z200" s="147"/>
      <c r="AA200" s="147"/>
      <c r="AB200" s="147"/>
      <c r="AC200" s="147"/>
      <c r="AD200" s="147"/>
      <c r="AE200" s="147"/>
      <c r="AF200" s="147"/>
      <c r="AG200" s="147" t="s">
        <v>575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ht="14">
      <c r="A201" s="158" t="s">
        <v>219</v>
      </c>
      <c r="B201" s="159" t="s">
        <v>164</v>
      </c>
      <c r="C201" s="183" t="s">
        <v>165</v>
      </c>
      <c r="D201" s="160"/>
      <c r="E201" s="161"/>
      <c r="F201" s="162"/>
      <c r="G201" s="162">
        <f>SUMIF(AG202:AG208,"&lt;&gt;NOR",G202:G208)</f>
        <v>0</v>
      </c>
      <c r="H201" s="162"/>
      <c r="I201" s="162">
        <f>SUM(I202:I208)</f>
        <v>42991.83</v>
      </c>
      <c r="J201" s="162"/>
      <c r="K201" s="162">
        <f>SUM(K202:K208)</f>
        <v>115035</v>
      </c>
      <c r="L201" s="162"/>
      <c r="M201" s="162">
        <f>SUM(M202:M208)</f>
        <v>0</v>
      </c>
      <c r="N201" s="162"/>
      <c r="O201" s="162">
        <f>SUM(O202:O208)</f>
        <v>0.63</v>
      </c>
      <c r="P201" s="162"/>
      <c r="Q201" s="162">
        <f>SUM(Q202:Q208)</f>
        <v>0</v>
      </c>
      <c r="R201" s="162"/>
      <c r="S201" s="162"/>
      <c r="T201" s="163"/>
      <c r="U201" s="157"/>
      <c r="V201" s="157">
        <f>SUM(V202:V208)</f>
        <v>119.56</v>
      </c>
      <c r="W201" s="157"/>
      <c r="X201" s="157"/>
      <c r="AG201" t="s">
        <v>220</v>
      </c>
    </row>
    <row r="202" spans="1:60" outlineLevel="1">
      <c r="A202" s="198">
        <v>139</v>
      </c>
      <c r="B202" s="199" t="s">
        <v>639</v>
      </c>
      <c r="C202" s="200" t="s">
        <v>640</v>
      </c>
      <c r="D202" s="201" t="s">
        <v>309</v>
      </c>
      <c r="E202" s="202">
        <v>124.9</v>
      </c>
      <c r="F202" s="172"/>
      <c r="G202" s="173">
        <f>ROUND(E202*F202,2)</f>
        <v>0</v>
      </c>
      <c r="H202" s="172">
        <v>344.21</v>
      </c>
      <c r="I202" s="173">
        <f>ROUND(E202*H202,2)</f>
        <v>42991.83</v>
      </c>
      <c r="J202" s="172">
        <v>338.79</v>
      </c>
      <c r="K202" s="173">
        <f>ROUND(E202*J202,2)</f>
        <v>42314.87</v>
      </c>
      <c r="L202" s="173">
        <v>21</v>
      </c>
      <c r="M202" s="173">
        <f>G202*(1+L202/100)</f>
        <v>0</v>
      </c>
      <c r="N202" s="173">
        <v>3.9500000000000004E-3</v>
      </c>
      <c r="O202" s="173">
        <f>ROUND(E202*N202,2)</f>
        <v>0.49</v>
      </c>
      <c r="P202" s="173">
        <v>0</v>
      </c>
      <c r="Q202" s="173">
        <f>ROUND(E202*P202,2)</f>
        <v>0</v>
      </c>
      <c r="R202" s="173" t="s">
        <v>312</v>
      </c>
      <c r="S202" s="173" t="s">
        <v>250</v>
      </c>
      <c r="T202" s="174" t="s">
        <v>250</v>
      </c>
      <c r="U202" s="156">
        <v>0.58875</v>
      </c>
      <c r="V202" s="156">
        <f>ROUND(E202*U202,2)</f>
        <v>73.53</v>
      </c>
      <c r="W202" s="156"/>
      <c r="X202" s="156" t="s">
        <v>226</v>
      </c>
      <c r="Y202" s="147"/>
      <c r="Z202" s="147"/>
      <c r="AA202" s="147"/>
      <c r="AB202" s="147"/>
      <c r="AC202" s="147"/>
      <c r="AD202" s="147"/>
      <c r="AE202" s="147"/>
      <c r="AF202" s="147"/>
      <c r="AG202" s="147" t="s">
        <v>575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>
      <c r="A203" s="154"/>
      <c r="B203" s="155"/>
      <c r="C203" s="267" t="s">
        <v>641</v>
      </c>
      <c r="D203" s="268"/>
      <c r="E203" s="268"/>
      <c r="F203" s="268"/>
      <c r="G203" s="268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47"/>
      <c r="Z203" s="147"/>
      <c r="AA203" s="147"/>
      <c r="AB203" s="147"/>
      <c r="AC203" s="147"/>
      <c r="AD203" s="147"/>
      <c r="AE203" s="147"/>
      <c r="AF203" s="147"/>
      <c r="AG203" s="147" t="s">
        <v>253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>
      <c r="A204" s="175">
        <v>140</v>
      </c>
      <c r="B204" s="176" t="s">
        <v>642</v>
      </c>
      <c r="C204" s="184" t="s">
        <v>643</v>
      </c>
      <c r="D204" s="177" t="s">
        <v>309</v>
      </c>
      <c r="E204" s="178">
        <v>32</v>
      </c>
      <c r="F204" s="179"/>
      <c r="G204" s="180">
        <f>ROUND(E204*F204,2)</f>
        <v>0</v>
      </c>
      <c r="H204" s="179">
        <v>0</v>
      </c>
      <c r="I204" s="180">
        <f>ROUND(E204*H204,2)</f>
        <v>0</v>
      </c>
      <c r="J204" s="179">
        <v>919</v>
      </c>
      <c r="K204" s="180">
        <f>ROUND(E204*J204,2)</f>
        <v>29408</v>
      </c>
      <c r="L204" s="180">
        <v>21</v>
      </c>
      <c r="M204" s="180">
        <f>G204*(1+L204/100)</f>
        <v>0</v>
      </c>
      <c r="N204" s="180">
        <v>2.8600000000000001E-3</v>
      </c>
      <c r="O204" s="180">
        <f>ROUND(E204*N204,2)</f>
        <v>0.09</v>
      </c>
      <c r="P204" s="180">
        <v>0</v>
      </c>
      <c r="Q204" s="180">
        <f>ROUND(E204*P204,2)</f>
        <v>0</v>
      </c>
      <c r="R204" s="180"/>
      <c r="S204" s="180" t="s">
        <v>224</v>
      </c>
      <c r="T204" s="181" t="s">
        <v>225</v>
      </c>
      <c r="U204" s="156">
        <v>0</v>
      </c>
      <c r="V204" s="156">
        <f>ROUND(E204*U204,2)</f>
        <v>0</v>
      </c>
      <c r="W204" s="156"/>
      <c r="X204" s="156" t="s">
        <v>226</v>
      </c>
      <c r="Y204" s="147"/>
      <c r="Z204" s="147"/>
      <c r="AA204" s="147"/>
      <c r="AB204" s="147"/>
      <c r="AC204" s="147"/>
      <c r="AD204" s="147"/>
      <c r="AE204" s="147"/>
      <c r="AF204" s="147"/>
      <c r="AG204" s="147" t="s">
        <v>575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>
      <c r="A205" s="193">
        <v>141</v>
      </c>
      <c r="B205" s="194" t="s">
        <v>644</v>
      </c>
      <c r="C205" s="195" t="s">
        <v>645</v>
      </c>
      <c r="D205" s="196" t="s">
        <v>279</v>
      </c>
      <c r="E205" s="197">
        <v>5</v>
      </c>
      <c r="F205" s="179"/>
      <c r="G205" s="180">
        <f>ROUND(E205*F205,2)</f>
        <v>0</v>
      </c>
      <c r="H205" s="179">
        <v>0</v>
      </c>
      <c r="I205" s="180">
        <f>ROUND(E205*H205,2)</f>
        <v>0</v>
      </c>
      <c r="J205" s="179">
        <v>3750</v>
      </c>
      <c r="K205" s="180">
        <f>ROUND(E205*J205,2)</f>
        <v>18750</v>
      </c>
      <c r="L205" s="180">
        <v>21</v>
      </c>
      <c r="M205" s="180">
        <f>G205*(1+L205/100)</f>
        <v>0</v>
      </c>
      <c r="N205" s="180">
        <v>3.96E-3</v>
      </c>
      <c r="O205" s="180">
        <f>ROUND(E205*N205,2)</f>
        <v>0.02</v>
      </c>
      <c r="P205" s="180">
        <v>0</v>
      </c>
      <c r="Q205" s="180">
        <f>ROUND(E205*P205,2)</f>
        <v>0</v>
      </c>
      <c r="R205" s="180"/>
      <c r="S205" s="180" t="s">
        <v>224</v>
      </c>
      <c r="T205" s="181" t="s">
        <v>225</v>
      </c>
      <c r="U205" s="156">
        <v>0</v>
      </c>
      <c r="V205" s="156">
        <f>ROUND(E205*U205,2)</f>
        <v>0</v>
      </c>
      <c r="W205" s="156"/>
      <c r="X205" s="156" t="s">
        <v>226</v>
      </c>
      <c r="Y205" s="147"/>
      <c r="Z205" s="147"/>
      <c r="AA205" s="147"/>
      <c r="AB205" s="147"/>
      <c r="AC205" s="147"/>
      <c r="AD205" s="147"/>
      <c r="AE205" s="147"/>
      <c r="AF205" s="147"/>
      <c r="AG205" s="147" t="s">
        <v>575</v>
      </c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>
      <c r="A206" s="175">
        <v>142</v>
      </c>
      <c r="B206" s="176" t="s">
        <v>646</v>
      </c>
      <c r="C206" s="184" t="s">
        <v>647</v>
      </c>
      <c r="D206" s="177" t="s">
        <v>279</v>
      </c>
      <c r="E206" s="178">
        <v>11</v>
      </c>
      <c r="F206" s="179"/>
      <c r="G206" s="180">
        <f>ROUND(E206*F206,2)</f>
        <v>0</v>
      </c>
      <c r="H206" s="179">
        <v>0</v>
      </c>
      <c r="I206" s="180">
        <f>ROUND(E206*H206,2)</f>
        <v>0</v>
      </c>
      <c r="J206" s="179">
        <v>504</v>
      </c>
      <c r="K206" s="180">
        <f>ROUND(E206*J206,2)</f>
        <v>5544</v>
      </c>
      <c r="L206" s="180">
        <v>21</v>
      </c>
      <c r="M206" s="180">
        <f>G206*(1+L206/100)</f>
        <v>0</v>
      </c>
      <c r="N206" s="180">
        <v>2.82E-3</v>
      </c>
      <c r="O206" s="180">
        <f>ROUND(E206*N206,2)</f>
        <v>0.03</v>
      </c>
      <c r="P206" s="180">
        <v>0</v>
      </c>
      <c r="Q206" s="180">
        <f>ROUND(E206*P206,2)</f>
        <v>0</v>
      </c>
      <c r="R206" s="180"/>
      <c r="S206" s="180" t="s">
        <v>224</v>
      </c>
      <c r="T206" s="181" t="s">
        <v>225</v>
      </c>
      <c r="U206" s="156">
        <v>0</v>
      </c>
      <c r="V206" s="156">
        <f>ROUND(E206*U206,2)</f>
        <v>0</v>
      </c>
      <c r="W206" s="156"/>
      <c r="X206" s="156" t="s">
        <v>226</v>
      </c>
      <c r="Y206" s="147"/>
      <c r="Z206" s="147"/>
      <c r="AA206" s="147"/>
      <c r="AB206" s="147"/>
      <c r="AC206" s="147"/>
      <c r="AD206" s="147"/>
      <c r="AE206" s="147"/>
      <c r="AF206" s="147"/>
      <c r="AG206" s="147" t="s">
        <v>575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>
      <c r="A207" s="168">
        <v>143</v>
      </c>
      <c r="B207" s="169" t="s">
        <v>648</v>
      </c>
      <c r="C207" s="185" t="s">
        <v>649</v>
      </c>
      <c r="D207" s="170" t="s">
        <v>326</v>
      </c>
      <c r="E207" s="171">
        <v>9.718</v>
      </c>
      <c r="F207" s="172"/>
      <c r="G207" s="173">
        <f>ROUND(E207*F207,2)</f>
        <v>0</v>
      </c>
      <c r="H207" s="172">
        <v>0</v>
      </c>
      <c r="I207" s="173">
        <f>ROUND(E207*H207,2)</f>
        <v>0</v>
      </c>
      <c r="J207" s="172">
        <v>1957</v>
      </c>
      <c r="K207" s="173">
        <f>ROUND(E207*J207,2)</f>
        <v>19018.13</v>
      </c>
      <c r="L207" s="173">
        <v>21</v>
      </c>
      <c r="M207" s="173">
        <f>G207*(1+L207/100)</f>
        <v>0</v>
      </c>
      <c r="N207" s="173">
        <v>0</v>
      </c>
      <c r="O207" s="173">
        <f>ROUND(E207*N207,2)</f>
        <v>0</v>
      </c>
      <c r="P207" s="173">
        <v>0</v>
      </c>
      <c r="Q207" s="173">
        <f>ROUND(E207*P207,2)</f>
        <v>0</v>
      </c>
      <c r="R207" s="173" t="s">
        <v>312</v>
      </c>
      <c r="S207" s="173" t="s">
        <v>250</v>
      </c>
      <c r="T207" s="174" t="s">
        <v>250</v>
      </c>
      <c r="U207" s="156">
        <v>4.7370000000000001</v>
      </c>
      <c r="V207" s="156">
        <f>ROUND(E207*U207,2)</f>
        <v>46.03</v>
      </c>
      <c r="W207" s="156"/>
      <c r="X207" s="156" t="s">
        <v>226</v>
      </c>
      <c r="Y207" s="147"/>
      <c r="Z207" s="147"/>
      <c r="AA207" s="147"/>
      <c r="AB207" s="147"/>
      <c r="AC207" s="147"/>
      <c r="AD207" s="147"/>
      <c r="AE207" s="147"/>
      <c r="AF207" s="147"/>
      <c r="AG207" s="147" t="s">
        <v>575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>
      <c r="A208" s="154"/>
      <c r="B208" s="155"/>
      <c r="C208" s="267" t="s">
        <v>606</v>
      </c>
      <c r="D208" s="268"/>
      <c r="E208" s="268"/>
      <c r="F208" s="268"/>
      <c r="G208" s="268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47"/>
      <c r="Z208" s="147"/>
      <c r="AA208" s="147"/>
      <c r="AB208" s="147"/>
      <c r="AC208" s="147"/>
      <c r="AD208" s="147"/>
      <c r="AE208" s="147"/>
      <c r="AF208" s="147"/>
      <c r="AG208" s="147" t="s">
        <v>253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ht="14">
      <c r="A209" s="158" t="s">
        <v>219</v>
      </c>
      <c r="B209" s="159" t="s">
        <v>166</v>
      </c>
      <c r="C209" s="183" t="s">
        <v>167</v>
      </c>
      <c r="D209" s="160"/>
      <c r="E209" s="161"/>
      <c r="F209" s="162"/>
      <c r="G209" s="162">
        <f>SUMIF(AG210:AG214,"&lt;&gt;NOR",G210:G214)</f>
        <v>0</v>
      </c>
      <c r="H209" s="162"/>
      <c r="I209" s="162">
        <f>SUM(I210:I214)</f>
        <v>0</v>
      </c>
      <c r="J209" s="162"/>
      <c r="K209" s="162">
        <f>SUM(K210:K214)</f>
        <v>704300</v>
      </c>
      <c r="L209" s="162"/>
      <c r="M209" s="162">
        <f>SUM(M210:M214)</f>
        <v>0</v>
      </c>
      <c r="N209" s="162"/>
      <c r="O209" s="162">
        <f>SUM(O210:O214)</f>
        <v>0.01</v>
      </c>
      <c r="P209" s="162"/>
      <c r="Q209" s="162">
        <f>SUM(Q210:Q214)</f>
        <v>0</v>
      </c>
      <c r="R209" s="162"/>
      <c r="S209" s="162"/>
      <c r="T209" s="163"/>
      <c r="U209" s="157"/>
      <c r="V209" s="157">
        <f>SUM(V210:V214)</f>
        <v>0</v>
      </c>
      <c r="W209" s="157"/>
      <c r="X209" s="157"/>
      <c r="AG209" t="s">
        <v>220</v>
      </c>
    </row>
    <row r="210" spans="1:60" outlineLevel="1">
      <c r="A210" s="175">
        <v>144</v>
      </c>
      <c r="B210" s="176" t="s">
        <v>650</v>
      </c>
      <c r="C210" s="184" t="s">
        <v>651</v>
      </c>
      <c r="D210" s="177" t="s">
        <v>391</v>
      </c>
      <c r="E210" s="178">
        <v>23</v>
      </c>
      <c r="F210" s="179"/>
      <c r="G210" s="180">
        <f>ROUND(E210*F210,2)</f>
        <v>0</v>
      </c>
      <c r="H210" s="179">
        <v>0</v>
      </c>
      <c r="I210" s="180">
        <f>ROUND(E210*H210,2)</f>
        <v>0</v>
      </c>
      <c r="J210" s="179">
        <v>24600</v>
      </c>
      <c r="K210" s="180">
        <f>ROUND(E210*J210,2)</f>
        <v>565800</v>
      </c>
      <c r="L210" s="180">
        <v>21</v>
      </c>
      <c r="M210" s="180">
        <f>G210*(1+L210/100)</f>
        <v>0</v>
      </c>
      <c r="N210" s="180">
        <v>2.5000000000000001E-4</v>
      </c>
      <c r="O210" s="180">
        <f>ROUND(E210*N210,2)</f>
        <v>0.01</v>
      </c>
      <c r="P210" s="180">
        <v>0</v>
      </c>
      <c r="Q210" s="180">
        <f>ROUND(E210*P210,2)</f>
        <v>0</v>
      </c>
      <c r="R210" s="180"/>
      <c r="S210" s="180" t="s">
        <v>224</v>
      </c>
      <c r="T210" s="181" t="s">
        <v>225</v>
      </c>
      <c r="U210" s="156">
        <v>0</v>
      </c>
      <c r="V210" s="156">
        <f>ROUND(E210*U210,2)</f>
        <v>0</v>
      </c>
      <c r="W210" s="156"/>
      <c r="X210" s="156" t="s">
        <v>226</v>
      </c>
      <c r="Y210" s="147"/>
      <c r="Z210" s="147"/>
      <c r="AA210" s="147"/>
      <c r="AB210" s="147"/>
      <c r="AC210" s="147"/>
      <c r="AD210" s="147"/>
      <c r="AE210" s="147"/>
      <c r="AF210" s="147"/>
      <c r="AG210" s="147" t="s">
        <v>575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>
      <c r="A211" s="175">
        <v>145</v>
      </c>
      <c r="B211" s="176" t="s">
        <v>652</v>
      </c>
      <c r="C211" s="184" t="s">
        <v>653</v>
      </c>
      <c r="D211" s="177" t="s">
        <v>391</v>
      </c>
      <c r="E211" s="178">
        <v>5</v>
      </c>
      <c r="F211" s="179"/>
      <c r="G211" s="180">
        <f>ROUND(E211*F211,2)</f>
        <v>0</v>
      </c>
      <c r="H211" s="179">
        <v>0</v>
      </c>
      <c r="I211" s="180">
        <f>ROUND(E211*H211,2)</f>
        <v>0</v>
      </c>
      <c r="J211" s="179">
        <v>16400</v>
      </c>
      <c r="K211" s="180">
        <f>ROUND(E211*J211,2)</f>
        <v>82000</v>
      </c>
      <c r="L211" s="180">
        <v>21</v>
      </c>
      <c r="M211" s="180">
        <f>G211*(1+L211/100)</f>
        <v>0</v>
      </c>
      <c r="N211" s="180">
        <v>2.1000000000000001E-4</v>
      </c>
      <c r="O211" s="180">
        <f>ROUND(E211*N211,2)</f>
        <v>0</v>
      </c>
      <c r="P211" s="180">
        <v>0</v>
      </c>
      <c r="Q211" s="180">
        <f>ROUND(E211*P211,2)</f>
        <v>0</v>
      </c>
      <c r="R211" s="180"/>
      <c r="S211" s="180" t="s">
        <v>224</v>
      </c>
      <c r="T211" s="181" t="s">
        <v>225</v>
      </c>
      <c r="U211" s="156">
        <v>0</v>
      </c>
      <c r="V211" s="156">
        <f>ROUND(E211*U211,2)</f>
        <v>0</v>
      </c>
      <c r="W211" s="156"/>
      <c r="X211" s="156" t="s">
        <v>226</v>
      </c>
      <c r="Y211" s="147"/>
      <c r="Z211" s="147"/>
      <c r="AA211" s="147"/>
      <c r="AB211" s="147"/>
      <c r="AC211" s="147"/>
      <c r="AD211" s="147"/>
      <c r="AE211" s="147"/>
      <c r="AF211" s="147"/>
      <c r="AG211" s="147" t="s">
        <v>575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>
      <c r="A212" s="175">
        <v>146</v>
      </c>
      <c r="B212" s="176" t="s">
        <v>654</v>
      </c>
      <c r="C212" s="184" t="s">
        <v>655</v>
      </c>
      <c r="D212" s="177" t="s">
        <v>391</v>
      </c>
      <c r="E212" s="178">
        <v>4</v>
      </c>
      <c r="F212" s="179"/>
      <c r="G212" s="180">
        <f>ROUND(E212*F212,2)</f>
        <v>0</v>
      </c>
      <c r="H212" s="179">
        <v>0</v>
      </c>
      <c r="I212" s="180">
        <f>ROUND(E212*H212,2)</f>
        <v>0</v>
      </c>
      <c r="J212" s="179">
        <v>6900</v>
      </c>
      <c r="K212" s="180">
        <f>ROUND(E212*J212,2)</f>
        <v>27600</v>
      </c>
      <c r="L212" s="180">
        <v>21</v>
      </c>
      <c r="M212" s="180">
        <f>G212*(1+L212/100)</f>
        <v>0</v>
      </c>
      <c r="N212" s="180">
        <v>2.2000000000000001E-4</v>
      </c>
      <c r="O212" s="180">
        <f>ROUND(E212*N212,2)</f>
        <v>0</v>
      </c>
      <c r="P212" s="180">
        <v>0</v>
      </c>
      <c r="Q212" s="180">
        <f>ROUND(E212*P212,2)</f>
        <v>0</v>
      </c>
      <c r="R212" s="180"/>
      <c r="S212" s="180" t="s">
        <v>224</v>
      </c>
      <c r="T212" s="181" t="s">
        <v>225</v>
      </c>
      <c r="U212" s="156">
        <v>0</v>
      </c>
      <c r="V212" s="156">
        <f>ROUND(E212*U212,2)</f>
        <v>0</v>
      </c>
      <c r="W212" s="156"/>
      <c r="X212" s="156" t="s">
        <v>226</v>
      </c>
      <c r="Y212" s="147"/>
      <c r="Z212" s="147"/>
      <c r="AA212" s="147"/>
      <c r="AB212" s="147"/>
      <c r="AC212" s="147"/>
      <c r="AD212" s="147"/>
      <c r="AE212" s="147"/>
      <c r="AF212" s="147"/>
      <c r="AG212" s="147" t="s">
        <v>575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>
      <c r="A213" s="175">
        <v>147</v>
      </c>
      <c r="B213" s="176" t="s">
        <v>656</v>
      </c>
      <c r="C213" s="184" t="s">
        <v>657</v>
      </c>
      <c r="D213" s="177" t="s">
        <v>391</v>
      </c>
      <c r="E213" s="178">
        <v>1</v>
      </c>
      <c r="F213" s="179"/>
      <c r="G213" s="180">
        <f>ROUND(E213*F213,2)</f>
        <v>0</v>
      </c>
      <c r="H213" s="179">
        <v>0</v>
      </c>
      <c r="I213" s="180">
        <f>ROUND(E213*H213,2)</f>
        <v>0</v>
      </c>
      <c r="J213" s="179">
        <v>8200</v>
      </c>
      <c r="K213" s="180">
        <f>ROUND(E213*J213,2)</f>
        <v>8200</v>
      </c>
      <c r="L213" s="180">
        <v>21</v>
      </c>
      <c r="M213" s="180">
        <f>G213*(1+L213/100)</f>
        <v>0</v>
      </c>
      <c r="N213" s="180">
        <v>2.2000000000000001E-4</v>
      </c>
      <c r="O213" s="180">
        <f>ROUND(E213*N213,2)</f>
        <v>0</v>
      </c>
      <c r="P213" s="180">
        <v>0</v>
      </c>
      <c r="Q213" s="180">
        <f>ROUND(E213*P213,2)</f>
        <v>0</v>
      </c>
      <c r="R213" s="180"/>
      <c r="S213" s="180" t="s">
        <v>224</v>
      </c>
      <c r="T213" s="181" t="s">
        <v>225</v>
      </c>
      <c r="U213" s="156">
        <v>0</v>
      </c>
      <c r="V213" s="156">
        <f>ROUND(E213*U213,2)</f>
        <v>0</v>
      </c>
      <c r="W213" s="156"/>
      <c r="X213" s="156" t="s">
        <v>226</v>
      </c>
      <c r="Y213" s="147"/>
      <c r="Z213" s="147"/>
      <c r="AA213" s="147"/>
      <c r="AB213" s="147"/>
      <c r="AC213" s="147"/>
      <c r="AD213" s="147"/>
      <c r="AE213" s="147"/>
      <c r="AF213" s="147"/>
      <c r="AG213" s="147" t="s">
        <v>575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>
      <c r="A214" s="175">
        <v>148</v>
      </c>
      <c r="B214" s="176" t="s">
        <v>658</v>
      </c>
      <c r="C214" s="184" t="s">
        <v>659</v>
      </c>
      <c r="D214" s="177" t="s">
        <v>391</v>
      </c>
      <c r="E214" s="178">
        <v>3</v>
      </c>
      <c r="F214" s="179"/>
      <c r="G214" s="180">
        <f>ROUND(E214*F214,2)</f>
        <v>0</v>
      </c>
      <c r="H214" s="179">
        <v>0</v>
      </c>
      <c r="I214" s="180">
        <f>ROUND(E214*H214,2)</f>
        <v>0</v>
      </c>
      <c r="J214" s="179">
        <v>6900</v>
      </c>
      <c r="K214" s="180">
        <f>ROUND(E214*J214,2)</f>
        <v>20700</v>
      </c>
      <c r="L214" s="180">
        <v>21</v>
      </c>
      <c r="M214" s="180">
        <f>G214*(1+L214/100)</f>
        <v>0</v>
      </c>
      <c r="N214" s="180">
        <v>2.2000000000000001E-4</v>
      </c>
      <c r="O214" s="180">
        <f>ROUND(E214*N214,2)</f>
        <v>0</v>
      </c>
      <c r="P214" s="180">
        <v>0</v>
      </c>
      <c r="Q214" s="180">
        <f>ROUND(E214*P214,2)</f>
        <v>0</v>
      </c>
      <c r="R214" s="180"/>
      <c r="S214" s="180" t="s">
        <v>224</v>
      </c>
      <c r="T214" s="181" t="s">
        <v>225</v>
      </c>
      <c r="U214" s="156">
        <v>0</v>
      </c>
      <c r="V214" s="156">
        <f>ROUND(E214*U214,2)</f>
        <v>0</v>
      </c>
      <c r="W214" s="156"/>
      <c r="X214" s="156" t="s">
        <v>226</v>
      </c>
      <c r="Y214" s="147"/>
      <c r="Z214" s="147"/>
      <c r="AA214" s="147"/>
      <c r="AB214" s="147"/>
      <c r="AC214" s="147"/>
      <c r="AD214" s="147"/>
      <c r="AE214" s="147"/>
      <c r="AF214" s="147"/>
      <c r="AG214" s="147" t="s">
        <v>575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ht="14">
      <c r="A215" s="158" t="s">
        <v>219</v>
      </c>
      <c r="B215" s="159" t="s">
        <v>168</v>
      </c>
      <c r="C215" s="183" t="s">
        <v>169</v>
      </c>
      <c r="D215" s="160"/>
      <c r="E215" s="161"/>
      <c r="F215" s="162"/>
      <c r="G215" s="162">
        <f>SUMIF(AG216:AG219,"&lt;&gt;NOR",G216:G219)</f>
        <v>0</v>
      </c>
      <c r="H215" s="162"/>
      <c r="I215" s="162">
        <f>SUM(I216:I219)</f>
        <v>0</v>
      </c>
      <c r="J215" s="162"/>
      <c r="K215" s="162">
        <f>SUM(K216:K219)</f>
        <v>174400</v>
      </c>
      <c r="L215" s="162"/>
      <c r="M215" s="162">
        <f>SUM(M216:M219)</f>
        <v>0</v>
      </c>
      <c r="N215" s="162"/>
      <c r="O215" s="162">
        <f>SUM(O216:O219)</f>
        <v>0</v>
      </c>
      <c r="P215" s="162"/>
      <c r="Q215" s="162">
        <f>SUM(Q216:Q219)</f>
        <v>0</v>
      </c>
      <c r="R215" s="162"/>
      <c r="S215" s="162"/>
      <c r="T215" s="163"/>
      <c r="U215" s="157"/>
      <c r="V215" s="157">
        <f>SUM(V216:V219)</f>
        <v>0</v>
      </c>
      <c r="W215" s="157"/>
      <c r="X215" s="157"/>
      <c r="AG215" t="s">
        <v>220</v>
      </c>
    </row>
    <row r="216" spans="1:60" outlineLevel="1">
      <c r="A216" s="175">
        <v>149</v>
      </c>
      <c r="B216" s="176" t="s">
        <v>660</v>
      </c>
      <c r="C216" s="184" t="s">
        <v>661</v>
      </c>
      <c r="D216" s="177" t="s">
        <v>279</v>
      </c>
      <c r="E216" s="178">
        <v>2</v>
      </c>
      <c r="F216" s="179"/>
      <c r="G216" s="180">
        <f>ROUND(E216*F216,2)</f>
        <v>0</v>
      </c>
      <c r="H216" s="179">
        <v>0</v>
      </c>
      <c r="I216" s="180">
        <f>ROUND(E216*H216,2)</f>
        <v>0</v>
      </c>
      <c r="J216" s="179">
        <v>34800</v>
      </c>
      <c r="K216" s="180">
        <f>ROUND(E216*J216,2)</f>
        <v>69600</v>
      </c>
      <c r="L216" s="180">
        <v>21</v>
      </c>
      <c r="M216" s="180">
        <f>G216*(1+L216/100)</f>
        <v>0</v>
      </c>
      <c r="N216" s="180">
        <v>2.4000000000000001E-4</v>
      </c>
      <c r="O216" s="180">
        <f>ROUND(E216*N216,2)</f>
        <v>0</v>
      </c>
      <c r="P216" s="180">
        <v>0</v>
      </c>
      <c r="Q216" s="180">
        <f>ROUND(E216*P216,2)</f>
        <v>0</v>
      </c>
      <c r="R216" s="180"/>
      <c r="S216" s="180" t="s">
        <v>224</v>
      </c>
      <c r="T216" s="181" t="s">
        <v>225</v>
      </c>
      <c r="U216" s="156">
        <v>0</v>
      </c>
      <c r="V216" s="156">
        <f>ROUND(E216*U216,2)</f>
        <v>0</v>
      </c>
      <c r="W216" s="156"/>
      <c r="X216" s="156" t="s">
        <v>226</v>
      </c>
      <c r="Y216" s="147"/>
      <c r="Z216" s="147"/>
      <c r="AA216" s="147"/>
      <c r="AB216" s="147"/>
      <c r="AC216" s="147"/>
      <c r="AD216" s="147"/>
      <c r="AE216" s="147"/>
      <c r="AF216" s="147"/>
      <c r="AG216" s="147" t="s">
        <v>575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>
      <c r="A217" s="175">
        <v>150</v>
      </c>
      <c r="B217" s="176" t="s">
        <v>662</v>
      </c>
      <c r="C217" s="184" t="s">
        <v>663</v>
      </c>
      <c r="D217" s="177" t="s">
        <v>279</v>
      </c>
      <c r="E217" s="178">
        <v>1</v>
      </c>
      <c r="F217" s="179"/>
      <c r="G217" s="180">
        <f>ROUND(E217*F217,2)</f>
        <v>0</v>
      </c>
      <c r="H217" s="179">
        <v>0</v>
      </c>
      <c r="I217" s="180">
        <f>ROUND(E217*H217,2)</f>
        <v>0</v>
      </c>
      <c r="J217" s="179">
        <v>34800</v>
      </c>
      <c r="K217" s="180">
        <f>ROUND(E217*J217,2)</f>
        <v>34800</v>
      </c>
      <c r="L217" s="180">
        <v>21</v>
      </c>
      <c r="M217" s="180">
        <f>G217*(1+L217/100)</f>
        <v>0</v>
      </c>
      <c r="N217" s="180">
        <v>2.4000000000000001E-4</v>
      </c>
      <c r="O217" s="180">
        <f>ROUND(E217*N217,2)</f>
        <v>0</v>
      </c>
      <c r="P217" s="180">
        <v>0</v>
      </c>
      <c r="Q217" s="180">
        <f>ROUND(E217*P217,2)</f>
        <v>0</v>
      </c>
      <c r="R217" s="180"/>
      <c r="S217" s="180" t="s">
        <v>224</v>
      </c>
      <c r="T217" s="181" t="s">
        <v>225</v>
      </c>
      <c r="U217" s="156">
        <v>0</v>
      </c>
      <c r="V217" s="156">
        <f>ROUND(E217*U217,2)</f>
        <v>0</v>
      </c>
      <c r="W217" s="156"/>
      <c r="X217" s="156" t="s">
        <v>226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575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>
      <c r="A218" s="175">
        <v>151</v>
      </c>
      <c r="B218" s="176" t="s">
        <v>664</v>
      </c>
      <c r="C218" s="184" t="s">
        <v>665</v>
      </c>
      <c r="D218" s="177" t="s">
        <v>279</v>
      </c>
      <c r="E218" s="178">
        <v>1</v>
      </c>
      <c r="F218" s="179"/>
      <c r="G218" s="180">
        <f>ROUND(E218*F218,2)</f>
        <v>0</v>
      </c>
      <c r="H218" s="179">
        <v>0</v>
      </c>
      <c r="I218" s="180">
        <f>ROUND(E218*H218,2)</f>
        <v>0</v>
      </c>
      <c r="J218" s="179">
        <v>17500</v>
      </c>
      <c r="K218" s="180">
        <f>ROUND(E218*J218,2)</f>
        <v>17500</v>
      </c>
      <c r="L218" s="180">
        <v>21</v>
      </c>
      <c r="M218" s="180">
        <f>G218*(1+L218/100)</f>
        <v>0</v>
      </c>
      <c r="N218" s="180">
        <v>2.4000000000000001E-4</v>
      </c>
      <c r="O218" s="180">
        <f>ROUND(E218*N218,2)</f>
        <v>0</v>
      </c>
      <c r="P218" s="180">
        <v>0</v>
      </c>
      <c r="Q218" s="180">
        <f>ROUND(E218*P218,2)</f>
        <v>0</v>
      </c>
      <c r="R218" s="180"/>
      <c r="S218" s="180" t="s">
        <v>224</v>
      </c>
      <c r="T218" s="181" t="s">
        <v>225</v>
      </c>
      <c r="U218" s="156">
        <v>0</v>
      </c>
      <c r="V218" s="156">
        <f>ROUND(E218*U218,2)</f>
        <v>0</v>
      </c>
      <c r="W218" s="156"/>
      <c r="X218" s="156" t="s">
        <v>226</v>
      </c>
      <c r="Y218" s="147"/>
      <c r="Z218" s="147"/>
      <c r="AA218" s="147"/>
      <c r="AB218" s="147"/>
      <c r="AC218" s="147"/>
      <c r="AD218" s="147"/>
      <c r="AE218" s="147"/>
      <c r="AF218" s="147"/>
      <c r="AG218" s="147" t="s">
        <v>575</v>
      </c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>
      <c r="A219" s="175">
        <v>152</v>
      </c>
      <c r="B219" s="176" t="s">
        <v>666</v>
      </c>
      <c r="C219" s="184" t="s">
        <v>667</v>
      </c>
      <c r="D219" s="177" t="s">
        <v>279</v>
      </c>
      <c r="E219" s="178">
        <v>3</v>
      </c>
      <c r="F219" s="179"/>
      <c r="G219" s="180">
        <f>ROUND(E219*F219,2)</f>
        <v>0</v>
      </c>
      <c r="H219" s="179">
        <v>0</v>
      </c>
      <c r="I219" s="180">
        <f>ROUND(E219*H219,2)</f>
        <v>0</v>
      </c>
      <c r="J219" s="179">
        <v>17500</v>
      </c>
      <c r="K219" s="180">
        <f>ROUND(E219*J219,2)</f>
        <v>52500</v>
      </c>
      <c r="L219" s="180">
        <v>21</v>
      </c>
      <c r="M219" s="180">
        <f>G219*(1+L219/100)</f>
        <v>0</v>
      </c>
      <c r="N219" s="180">
        <v>2.5000000000000001E-4</v>
      </c>
      <c r="O219" s="180">
        <f>ROUND(E219*N219,2)</f>
        <v>0</v>
      </c>
      <c r="P219" s="180">
        <v>0</v>
      </c>
      <c r="Q219" s="180">
        <f>ROUND(E219*P219,2)</f>
        <v>0</v>
      </c>
      <c r="R219" s="180"/>
      <c r="S219" s="180" t="s">
        <v>224</v>
      </c>
      <c r="T219" s="181" t="s">
        <v>225</v>
      </c>
      <c r="U219" s="156">
        <v>0</v>
      </c>
      <c r="V219" s="156">
        <f>ROUND(E219*U219,2)</f>
        <v>0</v>
      </c>
      <c r="W219" s="156"/>
      <c r="X219" s="156" t="s">
        <v>226</v>
      </c>
      <c r="Y219" s="147"/>
      <c r="Z219" s="147"/>
      <c r="AA219" s="147"/>
      <c r="AB219" s="147"/>
      <c r="AC219" s="147"/>
      <c r="AD219" s="147"/>
      <c r="AE219" s="147"/>
      <c r="AF219" s="147"/>
      <c r="AG219" s="147" t="s">
        <v>575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ht="14">
      <c r="A220" s="158" t="s">
        <v>219</v>
      </c>
      <c r="B220" s="159" t="s">
        <v>166</v>
      </c>
      <c r="C220" s="183" t="s">
        <v>167</v>
      </c>
      <c r="D220" s="160"/>
      <c r="E220" s="161"/>
      <c r="F220" s="162"/>
      <c r="G220" s="162">
        <f>SUMIF(AG221:AG229,"&lt;&gt;NOR",G221:G229)</f>
        <v>0</v>
      </c>
      <c r="H220" s="162"/>
      <c r="I220" s="162">
        <f>SUM(I221:I229)</f>
        <v>0</v>
      </c>
      <c r="J220" s="162"/>
      <c r="K220" s="162">
        <f>SUM(K221:K229)</f>
        <v>521254.24</v>
      </c>
      <c r="L220" s="162"/>
      <c r="M220" s="162">
        <f>SUM(M221:M229)</f>
        <v>0</v>
      </c>
      <c r="N220" s="162"/>
      <c r="O220" s="162">
        <f>SUM(O221:O229)</f>
        <v>0</v>
      </c>
      <c r="P220" s="162"/>
      <c r="Q220" s="162">
        <f>SUM(Q221:Q229)</f>
        <v>0</v>
      </c>
      <c r="R220" s="162"/>
      <c r="S220" s="162"/>
      <c r="T220" s="163"/>
      <c r="U220" s="157"/>
      <c r="V220" s="157">
        <f>SUM(V221:V229)</f>
        <v>8.9700000000000006</v>
      </c>
      <c r="W220" s="157"/>
      <c r="X220" s="157"/>
      <c r="AG220" t="s">
        <v>220</v>
      </c>
    </row>
    <row r="221" spans="1:60" outlineLevel="1">
      <c r="A221" s="175">
        <v>153</v>
      </c>
      <c r="B221" s="176" t="s">
        <v>668</v>
      </c>
      <c r="C221" s="184" t="s">
        <v>669</v>
      </c>
      <c r="D221" s="177" t="s">
        <v>279</v>
      </c>
      <c r="E221" s="178">
        <v>10</v>
      </c>
      <c r="F221" s="179"/>
      <c r="G221" s="180">
        <f t="shared" ref="G221:G226" si="35">ROUND(E221*F221,2)</f>
        <v>0</v>
      </c>
      <c r="H221" s="179">
        <v>0</v>
      </c>
      <c r="I221" s="180">
        <f t="shared" ref="I221:I226" si="36">ROUND(E221*H221,2)</f>
        <v>0</v>
      </c>
      <c r="J221" s="179">
        <v>9250</v>
      </c>
      <c r="K221" s="180">
        <f t="shared" ref="K221:K226" si="37">ROUND(E221*J221,2)</f>
        <v>92500</v>
      </c>
      <c r="L221" s="180">
        <v>21</v>
      </c>
      <c r="M221" s="180">
        <f t="shared" ref="M221:M226" si="38">G221*(1+L221/100)</f>
        <v>0</v>
      </c>
      <c r="N221" s="180">
        <v>2.4000000000000001E-4</v>
      </c>
      <c r="O221" s="180">
        <f t="shared" ref="O221:O226" si="39">ROUND(E221*N221,2)</f>
        <v>0</v>
      </c>
      <c r="P221" s="180">
        <v>0</v>
      </c>
      <c r="Q221" s="180">
        <f t="shared" ref="Q221:Q226" si="40">ROUND(E221*P221,2)</f>
        <v>0</v>
      </c>
      <c r="R221" s="180"/>
      <c r="S221" s="180" t="s">
        <v>224</v>
      </c>
      <c r="T221" s="181" t="s">
        <v>225</v>
      </c>
      <c r="U221" s="156">
        <v>0</v>
      </c>
      <c r="V221" s="156">
        <f t="shared" ref="V221:V226" si="41">ROUND(E221*U221,2)</f>
        <v>0</v>
      </c>
      <c r="W221" s="156"/>
      <c r="X221" s="156" t="s">
        <v>226</v>
      </c>
      <c r="Y221" s="147"/>
      <c r="Z221" s="147"/>
      <c r="AA221" s="147"/>
      <c r="AB221" s="147"/>
      <c r="AC221" s="147"/>
      <c r="AD221" s="147"/>
      <c r="AE221" s="147"/>
      <c r="AF221" s="147"/>
      <c r="AG221" s="147" t="s">
        <v>575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>
      <c r="A222" s="175">
        <v>154</v>
      </c>
      <c r="B222" s="176" t="s">
        <v>670</v>
      </c>
      <c r="C222" s="184" t="s">
        <v>671</v>
      </c>
      <c r="D222" s="177" t="s">
        <v>279</v>
      </c>
      <c r="E222" s="178">
        <v>14</v>
      </c>
      <c r="F222" s="179"/>
      <c r="G222" s="180">
        <f t="shared" si="35"/>
        <v>0</v>
      </c>
      <c r="H222" s="179">
        <v>0</v>
      </c>
      <c r="I222" s="180">
        <f t="shared" si="36"/>
        <v>0</v>
      </c>
      <c r="J222" s="179">
        <v>9250</v>
      </c>
      <c r="K222" s="180">
        <f t="shared" si="37"/>
        <v>129500</v>
      </c>
      <c r="L222" s="180">
        <v>21</v>
      </c>
      <c r="M222" s="180">
        <f t="shared" si="38"/>
        <v>0</v>
      </c>
      <c r="N222" s="180">
        <v>2.4000000000000001E-4</v>
      </c>
      <c r="O222" s="180">
        <f t="shared" si="39"/>
        <v>0</v>
      </c>
      <c r="P222" s="180">
        <v>0</v>
      </c>
      <c r="Q222" s="180">
        <f t="shared" si="40"/>
        <v>0</v>
      </c>
      <c r="R222" s="180"/>
      <c r="S222" s="180" t="s">
        <v>224</v>
      </c>
      <c r="T222" s="181" t="s">
        <v>225</v>
      </c>
      <c r="U222" s="156">
        <v>0</v>
      </c>
      <c r="V222" s="156">
        <f t="shared" si="41"/>
        <v>0</v>
      </c>
      <c r="W222" s="156"/>
      <c r="X222" s="156" t="s">
        <v>226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575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>
      <c r="A223" s="175">
        <v>155</v>
      </c>
      <c r="B223" s="176" t="s">
        <v>672</v>
      </c>
      <c r="C223" s="184" t="s">
        <v>673</v>
      </c>
      <c r="D223" s="177" t="s">
        <v>279</v>
      </c>
      <c r="E223" s="178">
        <v>20</v>
      </c>
      <c r="F223" s="179"/>
      <c r="G223" s="180">
        <f t="shared" si="35"/>
        <v>0</v>
      </c>
      <c r="H223" s="179">
        <v>0</v>
      </c>
      <c r="I223" s="180">
        <f t="shared" si="36"/>
        <v>0</v>
      </c>
      <c r="J223" s="179">
        <v>9250</v>
      </c>
      <c r="K223" s="180">
        <f t="shared" si="37"/>
        <v>185000</v>
      </c>
      <c r="L223" s="180">
        <v>21</v>
      </c>
      <c r="M223" s="180">
        <f t="shared" si="38"/>
        <v>0</v>
      </c>
      <c r="N223" s="180">
        <v>2.4000000000000001E-4</v>
      </c>
      <c r="O223" s="180">
        <f t="shared" si="39"/>
        <v>0</v>
      </c>
      <c r="P223" s="180">
        <v>0</v>
      </c>
      <c r="Q223" s="180">
        <f t="shared" si="40"/>
        <v>0</v>
      </c>
      <c r="R223" s="180"/>
      <c r="S223" s="180" t="s">
        <v>224</v>
      </c>
      <c r="T223" s="181" t="s">
        <v>225</v>
      </c>
      <c r="U223" s="156">
        <v>0</v>
      </c>
      <c r="V223" s="156">
        <f t="shared" si="41"/>
        <v>0</v>
      </c>
      <c r="W223" s="156"/>
      <c r="X223" s="156" t="s">
        <v>226</v>
      </c>
      <c r="Y223" s="147"/>
      <c r="Z223" s="147"/>
      <c r="AA223" s="147"/>
      <c r="AB223" s="147"/>
      <c r="AC223" s="147"/>
      <c r="AD223" s="147"/>
      <c r="AE223" s="147"/>
      <c r="AF223" s="147"/>
      <c r="AG223" s="147" t="s">
        <v>575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>
      <c r="A224" s="175">
        <v>156</v>
      </c>
      <c r="B224" s="176" t="s">
        <v>674</v>
      </c>
      <c r="C224" s="184" t="s">
        <v>675</v>
      </c>
      <c r="D224" s="177" t="s">
        <v>279</v>
      </c>
      <c r="E224" s="178">
        <v>1</v>
      </c>
      <c r="F224" s="179"/>
      <c r="G224" s="180">
        <f t="shared" si="35"/>
        <v>0</v>
      </c>
      <c r="H224" s="179">
        <v>0</v>
      </c>
      <c r="I224" s="180">
        <f t="shared" si="36"/>
        <v>0</v>
      </c>
      <c r="J224" s="179">
        <v>9250</v>
      </c>
      <c r="K224" s="180">
        <f t="shared" si="37"/>
        <v>9250</v>
      </c>
      <c r="L224" s="180">
        <v>21</v>
      </c>
      <c r="M224" s="180">
        <f t="shared" si="38"/>
        <v>0</v>
      </c>
      <c r="N224" s="180">
        <v>2.4000000000000001E-4</v>
      </c>
      <c r="O224" s="180">
        <f t="shared" si="39"/>
        <v>0</v>
      </c>
      <c r="P224" s="180">
        <v>0</v>
      </c>
      <c r="Q224" s="180">
        <f t="shared" si="40"/>
        <v>0</v>
      </c>
      <c r="R224" s="180"/>
      <c r="S224" s="180" t="s">
        <v>224</v>
      </c>
      <c r="T224" s="181" t="s">
        <v>225</v>
      </c>
      <c r="U224" s="156">
        <v>0</v>
      </c>
      <c r="V224" s="156">
        <f t="shared" si="41"/>
        <v>0</v>
      </c>
      <c r="W224" s="156"/>
      <c r="X224" s="156" t="s">
        <v>226</v>
      </c>
      <c r="Y224" s="147"/>
      <c r="Z224" s="147"/>
      <c r="AA224" s="147"/>
      <c r="AB224" s="147"/>
      <c r="AC224" s="147"/>
      <c r="AD224" s="147"/>
      <c r="AE224" s="147"/>
      <c r="AF224" s="147"/>
      <c r="AG224" s="147" t="s">
        <v>575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>
      <c r="A225" s="175">
        <v>157</v>
      </c>
      <c r="B225" s="176" t="s">
        <v>676</v>
      </c>
      <c r="C225" s="184" t="s">
        <v>677</v>
      </c>
      <c r="D225" s="177" t="s">
        <v>279</v>
      </c>
      <c r="E225" s="178">
        <v>1</v>
      </c>
      <c r="F225" s="179"/>
      <c r="G225" s="180">
        <f t="shared" si="35"/>
        <v>0</v>
      </c>
      <c r="H225" s="179">
        <v>0</v>
      </c>
      <c r="I225" s="180">
        <f t="shared" si="36"/>
        <v>0</v>
      </c>
      <c r="J225" s="179">
        <v>9250</v>
      </c>
      <c r="K225" s="180">
        <f t="shared" si="37"/>
        <v>9250</v>
      </c>
      <c r="L225" s="180">
        <v>21</v>
      </c>
      <c r="M225" s="180">
        <f t="shared" si="38"/>
        <v>0</v>
      </c>
      <c r="N225" s="180">
        <v>2.4000000000000001E-4</v>
      </c>
      <c r="O225" s="180">
        <f t="shared" si="39"/>
        <v>0</v>
      </c>
      <c r="P225" s="180">
        <v>0</v>
      </c>
      <c r="Q225" s="180">
        <f t="shared" si="40"/>
        <v>0</v>
      </c>
      <c r="R225" s="180"/>
      <c r="S225" s="180" t="s">
        <v>224</v>
      </c>
      <c r="T225" s="181" t="s">
        <v>225</v>
      </c>
      <c r="U225" s="156">
        <v>0</v>
      </c>
      <c r="V225" s="156">
        <f t="shared" si="41"/>
        <v>0</v>
      </c>
      <c r="W225" s="156"/>
      <c r="X225" s="156" t="s">
        <v>226</v>
      </c>
      <c r="Y225" s="147"/>
      <c r="Z225" s="147"/>
      <c r="AA225" s="147"/>
      <c r="AB225" s="147"/>
      <c r="AC225" s="147"/>
      <c r="AD225" s="147"/>
      <c r="AE225" s="147"/>
      <c r="AF225" s="147"/>
      <c r="AG225" s="147" t="s">
        <v>575</v>
      </c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>
      <c r="A226" s="168">
        <v>158</v>
      </c>
      <c r="B226" s="169" t="s">
        <v>678</v>
      </c>
      <c r="C226" s="185" t="s">
        <v>679</v>
      </c>
      <c r="D226" s="170" t="s">
        <v>326</v>
      </c>
      <c r="E226" s="171">
        <v>3.98</v>
      </c>
      <c r="F226" s="172"/>
      <c r="G226" s="173">
        <f t="shared" si="35"/>
        <v>0</v>
      </c>
      <c r="H226" s="172">
        <v>0</v>
      </c>
      <c r="I226" s="173">
        <f t="shared" si="36"/>
        <v>0</v>
      </c>
      <c r="J226" s="172">
        <v>888</v>
      </c>
      <c r="K226" s="173">
        <f t="shared" si="37"/>
        <v>3534.24</v>
      </c>
      <c r="L226" s="173">
        <v>21</v>
      </c>
      <c r="M226" s="173">
        <f t="shared" si="38"/>
        <v>0</v>
      </c>
      <c r="N226" s="173">
        <v>0</v>
      </c>
      <c r="O226" s="173">
        <f t="shared" si="39"/>
        <v>0</v>
      </c>
      <c r="P226" s="173">
        <v>0</v>
      </c>
      <c r="Q226" s="173">
        <f t="shared" si="40"/>
        <v>0</v>
      </c>
      <c r="R226" s="173" t="s">
        <v>680</v>
      </c>
      <c r="S226" s="173" t="s">
        <v>250</v>
      </c>
      <c r="T226" s="174" t="s">
        <v>250</v>
      </c>
      <c r="U226" s="156">
        <v>2.2549999999999999</v>
      </c>
      <c r="V226" s="156">
        <f t="shared" si="41"/>
        <v>8.9700000000000006</v>
      </c>
      <c r="W226" s="156"/>
      <c r="X226" s="156" t="s">
        <v>226</v>
      </c>
      <c r="Y226" s="147"/>
      <c r="Z226" s="147"/>
      <c r="AA226" s="147"/>
      <c r="AB226" s="147"/>
      <c r="AC226" s="147"/>
      <c r="AD226" s="147"/>
      <c r="AE226" s="147"/>
      <c r="AF226" s="147"/>
      <c r="AG226" s="147" t="s">
        <v>575</v>
      </c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>
      <c r="A227" s="154"/>
      <c r="B227" s="155"/>
      <c r="C227" s="267" t="s">
        <v>606</v>
      </c>
      <c r="D227" s="268"/>
      <c r="E227" s="268"/>
      <c r="F227" s="268"/>
      <c r="G227" s="268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47"/>
      <c r="Z227" s="147"/>
      <c r="AA227" s="147"/>
      <c r="AB227" s="147"/>
      <c r="AC227" s="147"/>
      <c r="AD227" s="147"/>
      <c r="AE227" s="147"/>
      <c r="AF227" s="147"/>
      <c r="AG227" s="147" t="s">
        <v>253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ht="24" outlineLevel="1">
      <c r="A228" s="175">
        <v>159</v>
      </c>
      <c r="B228" s="176" t="s">
        <v>681</v>
      </c>
      <c r="C228" s="184" t="s">
        <v>682</v>
      </c>
      <c r="D228" s="177" t="s">
        <v>309</v>
      </c>
      <c r="E228" s="178">
        <v>87</v>
      </c>
      <c r="F228" s="179"/>
      <c r="G228" s="180">
        <f>ROUND(E228*F228,2)</f>
        <v>0</v>
      </c>
      <c r="H228" s="179">
        <v>0</v>
      </c>
      <c r="I228" s="180">
        <f>ROUND(E228*H228,2)</f>
        <v>0</v>
      </c>
      <c r="J228" s="179">
        <v>425</v>
      </c>
      <c r="K228" s="180">
        <f>ROUND(E228*J228,2)</f>
        <v>36975</v>
      </c>
      <c r="L228" s="180">
        <v>21</v>
      </c>
      <c r="M228" s="180">
        <f>G228*(1+L228/100)</f>
        <v>0</v>
      </c>
      <c r="N228" s="180">
        <v>0</v>
      </c>
      <c r="O228" s="180">
        <f>ROUND(E228*N228,2)</f>
        <v>0</v>
      </c>
      <c r="P228" s="180">
        <v>0</v>
      </c>
      <c r="Q228" s="180">
        <f>ROUND(E228*P228,2)</f>
        <v>0</v>
      </c>
      <c r="R228" s="180"/>
      <c r="S228" s="180" t="s">
        <v>224</v>
      </c>
      <c r="T228" s="181" t="s">
        <v>225</v>
      </c>
      <c r="U228" s="156">
        <v>0</v>
      </c>
      <c r="V228" s="156">
        <f>ROUND(E228*U228,2)</f>
        <v>0</v>
      </c>
      <c r="W228" s="156"/>
      <c r="X228" s="156" t="s">
        <v>226</v>
      </c>
      <c r="Y228" s="147"/>
      <c r="Z228" s="147"/>
      <c r="AA228" s="147"/>
      <c r="AB228" s="147"/>
      <c r="AC228" s="147"/>
      <c r="AD228" s="147"/>
      <c r="AE228" s="147"/>
      <c r="AF228" s="147"/>
      <c r="AG228" s="147" t="s">
        <v>575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>
      <c r="A229" s="175">
        <v>160</v>
      </c>
      <c r="B229" s="176" t="s">
        <v>683</v>
      </c>
      <c r="C229" s="184" t="s">
        <v>684</v>
      </c>
      <c r="D229" s="177" t="s">
        <v>309</v>
      </c>
      <c r="E229" s="178">
        <v>87</v>
      </c>
      <c r="F229" s="179"/>
      <c r="G229" s="180">
        <f>ROUND(E229*F229,2)</f>
        <v>0</v>
      </c>
      <c r="H229" s="179">
        <v>0</v>
      </c>
      <c r="I229" s="180">
        <f>ROUND(E229*H229,2)</f>
        <v>0</v>
      </c>
      <c r="J229" s="179">
        <v>635</v>
      </c>
      <c r="K229" s="180">
        <f>ROUND(E229*J229,2)</f>
        <v>55245</v>
      </c>
      <c r="L229" s="180">
        <v>21</v>
      </c>
      <c r="M229" s="180">
        <f>G229*(1+L229/100)</f>
        <v>0</v>
      </c>
      <c r="N229" s="180">
        <v>0</v>
      </c>
      <c r="O229" s="180">
        <f>ROUND(E229*N229,2)</f>
        <v>0</v>
      </c>
      <c r="P229" s="180">
        <v>0</v>
      </c>
      <c r="Q229" s="180">
        <f>ROUND(E229*P229,2)</f>
        <v>0</v>
      </c>
      <c r="R229" s="180"/>
      <c r="S229" s="180" t="s">
        <v>224</v>
      </c>
      <c r="T229" s="181" t="s">
        <v>225</v>
      </c>
      <c r="U229" s="156">
        <v>0</v>
      </c>
      <c r="V229" s="156">
        <f>ROUND(E229*U229,2)</f>
        <v>0</v>
      </c>
      <c r="W229" s="156"/>
      <c r="X229" s="156" t="s">
        <v>226</v>
      </c>
      <c r="Y229" s="147"/>
      <c r="Z229" s="147"/>
      <c r="AA229" s="147"/>
      <c r="AB229" s="147"/>
      <c r="AC229" s="147"/>
      <c r="AD229" s="147"/>
      <c r="AE229" s="147"/>
      <c r="AF229" s="147"/>
      <c r="AG229" s="147" t="s">
        <v>575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ht="14">
      <c r="A230" s="158" t="s">
        <v>219</v>
      </c>
      <c r="B230" s="159" t="s">
        <v>170</v>
      </c>
      <c r="C230" s="183" t="s">
        <v>171</v>
      </c>
      <c r="D230" s="160"/>
      <c r="E230" s="161"/>
      <c r="F230" s="162"/>
      <c r="G230" s="162">
        <f>SUMIF(AG231:AG241,"&lt;&gt;NOR",G231:G241)</f>
        <v>0</v>
      </c>
      <c r="H230" s="162"/>
      <c r="I230" s="162">
        <f>SUM(I231:I241)</f>
        <v>455309.83999999997</v>
      </c>
      <c r="J230" s="162"/>
      <c r="K230" s="162">
        <f>SUM(K231:K241)</f>
        <v>494932.33</v>
      </c>
      <c r="L230" s="162"/>
      <c r="M230" s="162">
        <f>SUM(M231:M241)</f>
        <v>0</v>
      </c>
      <c r="N230" s="162"/>
      <c r="O230" s="162">
        <f>SUM(O231:O241)</f>
        <v>21.939999999999998</v>
      </c>
      <c r="P230" s="162"/>
      <c r="Q230" s="162">
        <f>SUM(Q231:Q241)</f>
        <v>0</v>
      </c>
      <c r="R230" s="162"/>
      <c r="S230" s="162"/>
      <c r="T230" s="163"/>
      <c r="U230" s="157"/>
      <c r="V230" s="157">
        <f>SUM(V231:V241)</f>
        <v>993.4</v>
      </c>
      <c r="W230" s="157"/>
      <c r="X230" s="157"/>
      <c r="AG230" t="s">
        <v>220</v>
      </c>
    </row>
    <row r="231" spans="1:60" outlineLevel="1">
      <c r="A231" s="175">
        <v>161</v>
      </c>
      <c r="B231" s="176" t="s">
        <v>685</v>
      </c>
      <c r="C231" s="184" t="s">
        <v>686</v>
      </c>
      <c r="D231" s="177" t="s">
        <v>309</v>
      </c>
      <c r="E231" s="178">
        <v>32.24</v>
      </c>
      <c r="F231" s="179"/>
      <c r="G231" s="180">
        <f t="shared" ref="G231:G238" si="42">ROUND(E231*F231,2)</f>
        <v>0</v>
      </c>
      <c r="H231" s="179">
        <v>73.45</v>
      </c>
      <c r="I231" s="180">
        <f t="shared" ref="I231:I238" si="43">ROUND(E231*H231,2)</f>
        <v>2368.0300000000002</v>
      </c>
      <c r="J231" s="179">
        <v>227.55</v>
      </c>
      <c r="K231" s="180">
        <f t="shared" ref="K231:K238" si="44">ROUND(E231*J231,2)</f>
        <v>7336.21</v>
      </c>
      <c r="L231" s="180">
        <v>21</v>
      </c>
      <c r="M231" s="180">
        <f t="shared" ref="M231:M238" si="45">G231*(1+L231/100)</f>
        <v>0</v>
      </c>
      <c r="N231" s="180">
        <v>2.4399999999999999E-3</v>
      </c>
      <c r="O231" s="180">
        <f t="shared" ref="O231:O238" si="46">ROUND(E231*N231,2)</f>
        <v>0.08</v>
      </c>
      <c r="P231" s="180">
        <v>0</v>
      </c>
      <c r="Q231" s="180">
        <f t="shared" ref="Q231:Q238" si="47">ROUND(E231*P231,2)</f>
        <v>0</v>
      </c>
      <c r="R231" s="180" t="s">
        <v>687</v>
      </c>
      <c r="S231" s="180" t="s">
        <v>250</v>
      </c>
      <c r="T231" s="181" t="s">
        <v>250</v>
      </c>
      <c r="U231" s="156">
        <v>0.45600000000000002</v>
      </c>
      <c r="V231" s="156">
        <f t="shared" ref="V231:V238" si="48">ROUND(E231*U231,2)</f>
        <v>14.7</v>
      </c>
      <c r="W231" s="156"/>
      <c r="X231" s="156" t="s">
        <v>226</v>
      </c>
      <c r="Y231" s="147"/>
      <c r="Z231" s="147"/>
      <c r="AA231" s="147"/>
      <c r="AB231" s="147"/>
      <c r="AC231" s="147"/>
      <c r="AD231" s="147"/>
      <c r="AE231" s="147"/>
      <c r="AF231" s="147"/>
      <c r="AG231" s="147" t="s">
        <v>575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>
      <c r="A232" s="175">
        <v>162</v>
      </c>
      <c r="B232" s="176" t="s">
        <v>688</v>
      </c>
      <c r="C232" s="184" t="s">
        <v>689</v>
      </c>
      <c r="D232" s="177" t="s">
        <v>309</v>
      </c>
      <c r="E232" s="178">
        <v>32.24</v>
      </c>
      <c r="F232" s="179"/>
      <c r="G232" s="180">
        <f t="shared" si="42"/>
        <v>0</v>
      </c>
      <c r="H232" s="179">
        <v>66.75</v>
      </c>
      <c r="I232" s="180">
        <f t="shared" si="43"/>
        <v>2152.02</v>
      </c>
      <c r="J232" s="179">
        <v>114.75</v>
      </c>
      <c r="K232" s="180">
        <f t="shared" si="44"/>
        <v>3699.54</v>
      </c>
      <c r="L232" s="180">
        <v>21</v>
      </c>
      <c r="M232" s="180">
        <f t="shared" si="45"/>
        <v>0</v>
      </c>
      <c r="N232" s="180">
        <v>2.0200000000000001E-3</v>
      </c>
      <c r="O232" s="180">
        <f t="shared" si="46"/>
        <v>7.0000000000000007E-2</v>
      </c>
      <c r="P232" s="180">
        <v>0</v>
      </c>
      <c r="Q232" s="180">
        <f t="shared" si="47"/>
        <v>0</v>
      </c>
      <c r="R232" s="180" t="s">
        <v>687</v>
      </c>
      <c r="S232" s="180" t="s">
        <v>250</v>
      </c>
      <c r="T232" s="181" t="s">
        <v>250</v>
      </c>
      <c r="U232" s="156">
        <v>0.23</v>
      </c>
      <c r="V232" s="156">
        <f t="shared" si="48"/>
        <v>7.42</v>
      </c>
      <c r="W232" s="156"/>
      <c r="X232" s="156" t="s">
        <v>226</v>
      </c>
      <c r="Y232" s="147"/>
      <c r="Z232" s="147"/>
      <c r="AA232" s="147"/>
      <c r="AB232" s="147"/>
      <c r="AC232" s="147"/>
      <c r="AD232" s="147"/>
      <c r="AE232" s="147"/>
      <c r="AF232" s="147"/>
      <c r="AG232" s="147" t="s">
        <v>575</v>
      </c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>
      <c r="A233" s="175">
        <v>163</v>
      </c>
      <c r="B233" s="176" t="s">
        <v>690</v>
      </c>
      <c r="C233" s="184" t="s">
        <v>691</v>
      </c>
      <c r="D233" s="177" t="s">
        <v>309</v>
      </c>
      <c r="E233" s="178">
        <v>418.4</v>
      </c>
      <c r="F233" s="179"/>
      <c r="G233" s="180">
        <f t="shared" si="42"/>
        <v>0</v>
      </c>
      <c r="H233" s="179">
        <v>9.8800000000000008</v>
      </c>
      <c r="I233" s="180">
        <f t="shared" si="43"/>
        <v>4133.79</v>
      </c>
      <c r="J233" s="179">
        <v>117.62</v>
      </c>
      <c r="K233" s="180">
        <f t="shared" si="44"/>
        <v>49212.21</v>
      </c>
      <c r="L233" s="180">
        <v>21</v>
      </c>
      <c r="M233" s="180">
        <f t="shared" si="45"/>
        <v>0</v>
      </c>
      <c r="N233" s="180">
        <v>3.2000000000000003E-4</v>
      </c>
      <c r="O233" s="180">
        <f t="shared" si="46"/>
        <v>0.13</v>
      </c>
      <c r="P233" s="180">
        <v>0</v>
      </c>
      <c r="Q233" s="180">
        <f t="shared" si="47"/>
        <v>0</v>
      </c>
      <c r="R233" s="180" t="s">
        <v>687</v>
      </c>
      <c r="S233" s="180" t="s">
        <v>250</v>
      </c>
      <c r="T233" s="181" t="s">
        <v>250</v>
      </c>
      <c r="U233" s="156">
        <v>0.23599999999999999</v>
      </c>
      <c r="V233" s="156">
        <f t="shared" si="48"/>
        <v>98.74</v>
      </c>
      <c r="W233" s="156"/>
      <c r="X233" s="156" t="s">
        <v>226</v>
      </c>
      <c r="Y233" s="147"/>
      <c r="Z233" s="147"/>
      <c r="AA233" s="147"/>
      <c r="AB233" s="147"/>
      <c r="AC233" s="147"/>
      <c r="AD233" s="147"/>
      <c r="AE233" s="147"/>
      <c r="AF233" s="147"/>
      <c r="AG233" s="147" t="s">
        <v>575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ht="24" outlineLevel="1">
      <c r="A234" s="175">
        <v>164</v>
      </c>
      <c r="B234" s="176" t="s">
        <v>692</v>
      </c>
      <c r="C234" s="184" t="s">
        <v>693</v>
      </c>
      <c r="D234" s="177" t="s">
        <v>248</v>
      </c>
      <c r="E234" s="178">
        <v>610.94000000000005</v>
      </c>
      <c r="F234" s="179"/>
      <c r="G234" s="180">
        <f t="shared" si="42"/>
        <v>0</v>
      </c>
      <c r="H234" s="179">
        <v>104.68</v>
      </c>
      <c r="I234" s="180">
        <f t="shared" si="43"/>
        <v>63953.2</v>
      </c>
      <c r="J234" s="179">
        <v>488.32</v>
      </c>
      <c r="K234" s="180">
        <f t="shared" si="44"/>
        <v>298334.21999999997</v>
      </c>
      <c r="L234" s="180">
        <v>21</v>
      </c>
      <c r="M234" s="180">
        <f t="shared" si="45"/>
        <v>0</v>
      </c>
      <c r="N234" s="180">
        <v>5.0400000000000002E-3</v>
      </c>
      <c r="O234" s="180">
        <f t="shared" si="46"/>
        <v>3.08</v>
      </c>
      <c r="P234" s="180">
        <v>0</v>
      </c>
      <c r="Q234" s="180">
        <f t="shared" si="47"/>
        <v>0</v>
      </c>
      <c r="R234" s="180" t="s">
        <v>687</v>
      </c>
      <c r="S234" s="180" t="s">
        <v>250</v>
      </c>
      <c r="T234" s="181" t="s">
        <v>250</v>
      </c>
      <c r="U234" s="156">
        <v>0.97799999999999998</v>
      </c>
      <c r="V234" s="156">
        <f t="shared" si="48"/>
        <v>597.5</v>
      </c>
      <c r="W234" s="156"/>
      <c r="X234" s="156" t="s">
        <v>226</v>
      </c>
      <c r="Y234" s="147"/>
      <c r="Z234" s="147"/>
      <c r="AA234" s="147"/>
      <c r="AB234" s="147"/>
      <c r="AC234" s="147"/>
      <c r="AD234" s="147"/>
      <c r="AE234" s="147"/>
      <c r="AF234" s="147"/>
      <c r="AG234" s="147" t="s">
        <v>575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>
      <c r="A235" s="175">
        <v>165</v>
      </c>
      <c r="B235" s="176" t="s">
        <v>694</v>
      </c>
      <c r="C235" s="184" t="s">
        <v>695</v>
      </c>
      <c r="D235" s="177" t="s">
        <v>248</v>
      </c>
      <c r="E235" s="178">
        <v>739.35400000000004</v>
      </c>
      <c r="F235" s="179"/>
      <c r="G235" s="180">
        <f t="shared" si="42"/>
        <v>0</v>
      </c>
      <c r="H235" s="179">
        <v>400</v>
      </c>
      <c r="I235" s="180">
        <f t="shared" si="43"/>
        <v>295741.59999999998</v>
      </c>
      <c r="J235" s="179">
        <v>0</v>
      </c>
      <c r="K235" s="180">
        <f t="shared" si="44"/>
        <v>0</v>
      </c>
      <c r="L235" s="180">
        <v>21</v>
      </c>
      <c r="M235" s="180">
        <f t="shared" si="45"/>
        <v>0</v>
      </c>
      <c r="N235" s="180">
        <v>1.9199999999999998E-2</v>
      </c>
      <c r="O235" s="180">
        <f t="shared" si="46"/>
        <v>14.2</v>
      </c>
      <c r="P235" s="180">
        <v>0</v>
      </c>
      <c r="Q235" s="180">
        <f t="shared" si="47"/>
        <v>0</v>
      </c>
      <c r="R235" s="180"/>
      <c r="S235" s="180" t="s">
        <v>224</v>
      </c>
      <c r="T235" s="181" t="s">
        <v>225</v>
      </c>
      <c r="U235" s="156">
        <v>0</v>
      </c>
      <c r="V235" s="156">
        <f t="shared" si="48"/>
        <v>0</v>
      </c>
      <c r="W235" s="156"/>
      <c r="X235" s="156" t="s">
        <v>361</v>
      </c>
      <c r="Y235" s="147"/>
      <c r="Z235" s="147"/>
      <c r="AA235" s="147"/>
      <c r="AB235" s="147"/>
      <c r="AC235" s="147"/>
      <c r="AD235" s="147"/>
      <c r="AE235" s="147"/>
      <c r="AF235" s="147"/>
      <c r="AG235" s="147" t="s">
        <v>362</v>
      </c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>
      <c r="A236" s="175">
        <v>166</v>
      </c>
      <c r="B236" s="176" t="s">
        <v>696</v>
      </c>
      <c r="C236" s="184" t="s">
        <v>697</v>
      </c>
      <c r="D236" s="177" t="s">
        <v>248</v>
      </c>
      <c r="E236" s="178">
        <v>610.94000000000005</v>
      </c>
      <c r="F236" s="179"/>
      <c r="G236" s="180">
        <f t="shared" si="42"/>
        <v>0</v>
      </c>
      <c r="H236" s="179">
        <v>22.75</v>
      </c>
      <c r="I236" s="180">
        <f t="shared" si="43"/>
        <v>13898.89</v>
      </c>
      <c r="J236" s="179">
        <v>24.95</v>
      </c>
      <c r="K236" s="180">
        <f t="shared" si="44"/>
        <v>15242.95</v>
      </c>
      <c r="L236" s="180">
        <v>21</v>
      </c>
      <c r="M236" s="180">
        <f t="shared" si="45"/>
        <v>0</v>
      </c>
      <c r="N236" s="180">
        <v>2.1000000000000001E-4</v>
      </c>
      <c r="O236" s="180">
        <f t="shared" si="46"/>
        <v>0.13</v>
      </c>
      <c r="P236" s="180">
        <v>0</v>
      </c>
      <c r="Q236" s="180">
        <f t="shared" si="47"/>
        <v>0</v>
      </c>
      <c r="R236" s="180" t="s">
        <v>687</v>
      </c>
      <c r="S236" s="180" t="s">
        <v>250</v>
      </c>
      <c r="T236" s="181" t="s">
        <v>250</v>
      </c>
      <c r="U236" s="156">
        <v>0.05</v>
      </c>
      <c r="V236" s="156">
        <f t="shared" si="48"/>
        <v>30.55</v>
      </c>
      <c r="W236" s="156"/>
      <c r="X236" s="156" t="s">
        <v>226</v>
      </c>
      <c r="Y236" s="147"/>
      <c r="Z236" s="147"/>
      <c r="AA236" s="147"/>
      <c r="AB236" s="147"/>
      <c r="AC236" s="147"/>
      <c r="AD236" s="147"/>
      <c r="AE236" s="147"/>
      <c r="AF236" s="147"/>
      <c r="AG236" s="147" t="s">
        <v>575</v>
      </c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>
      <c r="A237" s="175">
        <v>167</v>
      </c>
      <c r="B237" s="176" t="s">
        <v>698</v>
      </c>
      <c r="C237" s="184" t="s">
        <v>699</v>
      </c>
      <c r="D237" s="177" t="s">
        <v>279</v>
      </c>
      <c r="E237" s="178">
        <v>720</v>
      </c>
      <c r="F237" s="179"/>
      <c r="G237" s="180">
        <f t="shared" si="42"/>
        <v>0</v>
      </c>
      <c r="H237" s="179">
        <v>0</v>
      </c>
      <c r="I237" s="180">
        <f t="shared" si="43"/>
        <v>0</v>
      </c>
      <c r="J237" s="179">
        <v>13.8</v>
      </c>
      <c r="K237" s="180">
        <f t="shared" si="44"/>
        <v>9936</v>
      </c>
      <c r="L237" s="180">
        <v>21</v>
      </c>
      <c r="M237" s="180">
        <f t="shared" si="45"/>
        <v>0</v>
      </c>
      <c r="N237" s="180">
        <v>0</v>
      </c>
      <c r="O237" s="180">
        <f t="shared" si="46"/>
        <v>0</v>
      </c>
      <c r="P237" s="180">
        <v>0</v>
      </c>
      <c r="Q237" s="180">
        <f t="shared" si="47"/>
        <v>0</v>
      </c>
      <c r="R237" s="180"/>
      <c r="S237" s="180" t="s">
        <v>224</v>
      </c>
      <c r="T237" s="181" t="s">
        <v>225</v>
      </c>
      <c r="U237" s="156">
        <v>0</v>
      </c>
      <c r="V237" s="156">
        <f t="shared" si="48"/>
        <v>0</v>
      </c>
      <c r="W237" s="156"/>
      <c r="X237" s="156" t="s">
        <v>226</v>
      </c>
      <c r="Y237" s="147"/>
      <c r="Z237" s="147"/>
      <c r="AA237" s="147"/>
      <c r="AB237" s="147"/>
      <c r="AC237" s="147"/>
      <c r="AD237" s="147"/>
      <c r="AE237" s="147"/>
      <c r="AF237" s="147"/>
      <c r="AG237" s="147" t="s">
        <v>575</v>
      </c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>
      <c r="A238" s="168">
        <v>168</v>
      </c>
      <c r="B238" s="169" t="s">
        <v>700</v>
      </c>
      <c r="C238" s="185" t="s">
        <v>701</v>
      </c>
      <c r="D238" s="170" t="s">
        <v>248</v>
      </c>
      <c r="E238" s="171">
        <v>610.94000000000005</v>
      </c>
      <c r="F238" s="172"/>
      <c r="G238" s="173">
        <f t="shared" si="42"/>
        <v>0</v>
      </c>
      <c r="H238" s="172">
        <v>119.59</v>
      </c>
      <c r="I238" s="173">
        <f t="shared" si="43"/>
        <v>73062.31</v>
      </c>
      <c r="J238" s="172">
        <v>160.41</v>
      </c>
      <c r="K238" s="173">
        <f t="shared" si="44"/>
        <v>98000.89</v>
      </c>
      <c r="L238" s="173">
        <v>21</v>
      </c>
      <c r="M238" s="173">
        <f t="shared" si="45"/>
        <v>0</v>
      </c>
      <c r="N238" s="173">
        <v>6.9499999999999996E-3</v>
      </c>
      <c r="O238" s="173">
        <f t="shared" si="46"/>
        <v>4.25</v>
      </c>
      <c r="P238" s="173">
        <v>0</v>
      </c>
      <c r="Q238" s="173">
        <f t="shared" si="47"/>
        <v>0</v>
      </c>
      <c r="R238" s="173" t="s">
        <v>367</v>
      </c>
      <c r="S238" s="173" t="s">
        <v>250</v>
      </c>
      <c r="T238" s="174" t="s">
        <v>250</v>
      </c>
      <c r="U238" s="156">
        <v>0.34399999999999997</v>
      </c>
      <c r="V238" s="156">
        <f t="shared" si="48"/>
        <v>210.16</v>
      </c>
      <c r="W238" s="156"/>
      <c r="X238" s="156" t="s">
        <v>226</v>
      </c>
      <c r="Y238" s="147"/>
      <c r="Z238" s="147"/>
      <c r="AA238" s="147"/>
      <c r="AB238" s="147"/>
      <c r="AC238" s="147"/>
      <c r="AD238" s="147"/>
      <c r="AE238" s="147"/>
      <c r="AF238" s="147"/>
      <c r="AG238" s="147" t="s">
        <v>575</v>
      </c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>
      <c r="A239" s="154"/>
      <c r="B239" s="155"/>
      <c r="C239" s="267" t="s">
        <v>702</v>
      </c>
      <c r="D239" s="268"/>
      <c r="E239" s="268"/>
      <c r="F239" s="268"/>
      <c r="G239" s="268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47"/>
      <c r="Z239" s="147"/>
      <c r="AA239" s="147"/>
      <c r="AB239" s="147"/>
      <c r="AC239" s="147"/>
      <c r="AD239" s="147"/>
      <c r="AE239" s="147"/>
      <c r="AF239" s="147"/>
      <c r="AG239" s="147" t="s">
        <v>253</v>
      </c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>
      <c r="A240" s="168">
        <v>169</v>
      </c>
      <c r="B240" s="169" t="s">
        <v>703</v>
      </c>
      <c r="C240" s="185" t="s">
        <v>704</v>
      </c>
      <c r="D240" s="170" t="s">
        <v>326</v>
      </c>
      <c r="E240" s="171">
        <v>21.484999999999999</v>
      </c>
      <c r="F240" s="172"/>
      <c r="G240" s="173">
        <f>ROUND(E240*F240,2)</f>
        <v>0</v>
      </c>
      <c r="H240" s="172">
        <v>0</v>
      </c>
      <c r="I240" s="173">
        <f>ROUND(E240*H240,2)</f>
        <v>0</v>
      </c>
      <c r="J240" s="172">
        <v>613</v>
      </c>
      <c r="K240" s="173">
        <f>ROUND(E240*J240,2)</f>
        <v>13170.31</v>
      </c>
      <c r="L240" s="173">
        <v>21</v>
      </c>
      <c r="M240" s="173">
        <f>G240*(1+L240/100)</f>
        <v>0</v>
      </c>
      <c r="N240" s="173">
        <v>0</v>
      </c>
      <c r="O240" s="173">
        <f>ROUND(E240*N240,2)</f>
        <v>0</v>
      </c>
      <c r="P240" s="173">
        <v>0</v>
      </c>
      <c r="Q240" s="173">
        <f>ROUND(E240*P240,2)</f>
        <v>0</v>
      </c>
      <c r="R240" s="173" t="s">
        <v>687</v>
      </c>
      <c r="S240" s="173" t="s">
        <v>250</v>
      </c>
      <c r="T240" s="174" t="s">
        <v>250</v>
      </c>
      <c r="U240" s="156">
        <v>1.5980000000000001</v>
      </c>
      <c r="V240" s="156">
        <f>ROUND(E240*U240,2)</f>
        <v>34.33</v>
      </c>
      <c r="W240" s="156"/>
      <c r="X240" s="156" t="s">
        <v>226</v>
      </c>
      <c r="Y240" s="147"/>
      <c r="Z240" s="147"/>
      <c r="AA240" s="147"/>
      <c r="AB240" s="147"/>
      <c r="AC240" s="147"/>
      <c r="AD240" s="147"/>
      <c r="AE240" s="147"/>
      <c r="AF240" s="147"/>
      <c r="AG240" s="147" t="s">
        <v>575</v>
      </c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>
      <c r="A241" s="154"/>
      <c r="B241" s="155"/>
      <c r="C241" s="267" t="s">
        <v>606</v>
      </c>
      <c r="D241" s="268"/>
      <c r="E241" s="268"/>
      <c r="F241" s="268"/>
      <c r="G241" s="268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47"/>
      <c r="Z241" s="147"/>
      <c r="AA241" s="147"/>
      <c r="AB241" s="147"/>
      <c r="AC241" s="147"/>
      <c r="AD241" s="147"/>
      <c r="AE241" s="147"/>
      <c r="AF241" s="147"/>
      <c r="AG241" s="147" t="s">
        <v>253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ht="14">
      <c r="A242" s="158" t="s">
        <v>219</v>
      </c>
      <c r="B242" s="159" t="s">
        <v>174</v>
      </c>
      <c r="C242" s="183" t="s">
        <v>175</v>
      </c>
      <c r="D242" s="160"/>
      <c r="E242" s="161"/>
      <c r="F242" s="162"/>
      <c r="G242" s="162">
        <f>SUMIF(AG243:AG245,"&lt;&gt;NOR",G243:G245)</f>
        <v>0</v>
      </c>
      <c r="H242" s="162"/>
      <c r="I242" s="162">
        <f>SUM(I243:I245)</f>
        <v>275300.13</v>
      </c>
      <c r="J242" s="162"/>
      <c r="K242" s="162">
        <f>SUM(K243:K245)</f>
        <v>289625.69</v>
      </c>
      <c r="L242" s="162"/>
      <c r="M242" s="162">
        <f>SUM(M243:M245)</f>
        <v>0</v>
      </c>
      <c r="N242" s="162"/>
      <c r="O242" s="162">
        <f>SUM(O243:O245)</f>
        <v>9.52</v>
      </c>
      <c r="P242" s="162"/>
      <c r="Q242" s="162">
        <f>SUM(Q243:Q245)</f>
        <v>0</v>
      </c>
      <c r="R242" s="162"/>
      <c r="S242" s="162"/>
      <c r="T242" s="163"/>
      <c r="U242" s="157"/>
      <c r="V242" s="157">
        <f>SUM(V243:V245)</f>
        <v>581.16999999999996</v>
      </c>
      <c r="W242" s="157"/>
      <c r="X242" s="157"/>
      <c r="AG242" t="s">
        <v>220</v>
      </c>
    </row>
    <row r="243" spans="1:60" ht="24" outlineLevel="1">
      <c r="A243" s="175">
        <v>170</v>
      </c>
      <c r="B243" s="176" t="s">
        <v>705</v>
      </c>
      <c r="C243" s="184" t="s">
        <v>706</v>
      </c>
      <c r="D243" s="177" t="s">
        <v>248</v>
      </c>
      <c r="E243" s="178">
        <v>528.346</v>
      </c>
      <c r="F243" s="179"/>
      <c r="G243" s="180">
        <f>ROUND(E243*F243,2)</f>
        <v>0</v>
      </c>
      <c r="H243" s="179">
        <v>86.56</v>
      </c>
      <c r="I243" s="180">
        <f>ROUND(E243*H243,2)</f>
        <v>45733.63</v>
      </c>
      <c r="J243" s="179">
        <v>538.44000000000005</v>
      </c>
      <c r="K243" s="180">
        <f>ROUND(E243*J243,2)</f>
        <v>284482.62</v>
      </c>
      <c r="L243" s="180">
        <v>21</v>
      </c>
      <c r="M243" s="180">
        <f>G243*(1+L243/100)</f>
        <v>0</v>
      </c>
      <c r="N243" s="180">
        <v>5.0299999999999997E-3</v>
      </c>
      <c r="O243" s="180">
        <f>ROUND(E243*N243,2)</f>
        <v>2.66</v>
      </c>
      <c r="P243" s="180">
        <v>0</v>
      </c>
      <c r="Q243" s="180">
        <f>ROUND(E243*P243,2)</f>
        <v>0</v>
      </c>
      <c r="R243" s="180" t="s">
        <v>687</v>
      </c>
      <c r="S243" s="180" t="s">
        <v>250</v>
      </c>
      <c r="T243" s="181" t="s">
        <v>250</v>
      </c>
      <c r="U243" s="156">
        <v>1.0746</v>
      </c>
      <c r="V243" s="156">
        <f>ROUND(E243*U243,2)</f>
        <v>567.76</v>
      </c>
      <c r="W243" s="156"/>
      <c r="X243" s="156" t="s">
        <v>226</v>
      </c>
      <c r="Y243" s="147"/>
      <c r="Z243" s="147"/>
      <c r="AA243" s="147"/>
      <c r="AB243" s="147"/>
      <c r="AC243" s="147"/>
      <c r="AD243" s="147"/>
      <c r="AE243" s="147"/>
      <c r="AF243" s="147"/>
      <c r="AG243" s="147" t="s">
        <v>575</v>
      </c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>
      <c r="A244" s="175">
        <v>171</v>
      </c>
      <c r="B244" s="176" t="s">
        <v>707</v>
      </c>
      <c r="C244" s="184" t="s">
        <v>708</v>
      </c>
      <c r="D244" s="177" t="s">
        <v>248</v>
      </c>
      <c r="E244" s="178">
        <v>581.18100000000004</v>
      </c>
      <c r="F244" s="179"/>
      <c r="G244" s="180">
        <f>ROUND(E244*F244,2)</f>
        <v>0</v>
      </c>
      <c r="H244" s="179">
        <v>395</v>
      </c>
      <c r="I244" s="180">
        <f>ROUND(E244*H244,2)</f>
        <v>229566.5</v>
      </c>
      <c r="J244" s="179">
        <v>0</v>
      </c>
      <c r="K244" s="180">
        <f>ROUND(E244*J244,2)</f>
        <v>0</v>
      </c>
      <c r="L244" s="180">
        <v>21</v>
      </c>
      <c r="M244" s="180">
        <f>G244*(1+L244/100)</f>
        <v>0</v>
      </c>
      <c r="N244" s="180">
        <v>1.18E-2</v>
      </c>
      <c r="O244" s="180">
        <f>ROUND(E244*N244,2)</f>
        <v>6.86</v>
      </c>
      <c r="P244" s="180">
        <v>0</v>
      </c>
      <c r="Q244" s="180">
        <f>ROUND(E244*P244,2)</f>
        <v>0</v>
      </c>
      <c r="R244" s="180"/>
      <c r="S244" s="180" t="s">
        <v>224</v>
      </c>
      <c r="T244" s="181" t="s">
        <v>225</v>
      </c>
      <c r="U244" s="156">
        <v>0</v>
      </c>
      <c r="V244" s="156">
        <f>ROUND(E244*U244,2)</f>
        <v>0</v>
      </c>
      <c r="W244" s="156"/>
      <c r="X244" s="156" t="s">
        <v>361</v>
      </c>
      <c r="Y244" s="147"/>
      <c r="Z244" s="147"/>
      <c r="AA244" s="147"/>
      <c r="AB244" s="147"/>
      <c r="AC244" s="147"/>
      <c r="AD244" s="147"/>
      <c r="AE244" s="147"/>
      <c r="AF244" s="147"/>
      <c r="AG244" s="147" t="s">
        <v>362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>
      <c r="A245" s="175">
        <v>172</v>
      </c>
      <c r="B245" s="176" t="s">
        <v>709</v>
      </c>
      <c r="C245" s="184" t="s">
        <v>710</v>
      </c>
      <c r="D245" s="177" t="s">
        <v>326</v>
      </c>
      <c r="E245" s="178">
        <v>8.39</v>
      </c>
      <c r="F245" s="179"/>
      <c r="G245" s="180">
        <f>ROUND(E245*F245,2)</f>
        <v>0</v>
      </c>
      <c r="H245" s="179">
        <v>0</v>
      </c>
      <c r="I245" s="180">
        <f>ROUND(E245*H245,2)</f>
        <v>0</v>
      </c>
      <c r="J245" s="179">
        <v>613</v>
      </c>
      <c r="K245" s="180">
        <f>ROUND(E245*J245,2)</f>
        <v>5143.07</v>
      </c>
      <c r="L245" s="180">
        <v>21</v>
      </c>
      <c r="M245" s="180">
        <f>G245*(1+L245/100)</f>
        <v>0</v>
      </c>
      <c r="N245" s="180">
        <v>0</v>
      </c>
      <c r="O245" s="180">
        <f>ROUND(E245*N245,2)</f>
        <v>0</v>
      </c>
      <c r="P245" s="180">
        <v>0</v>
      </c>
      <c r="Q245" s="180">
        <f>ROUND(E245*P245,2)</f>
        <v>0</v>
      </c>
      <c r="R245" s="180" t="s">
        <v>687</v>
      </c>
      <c r="S245" s="180" t="s">
        <v>250</v>
      </c>
      <c r="T245" s="181" t="s">
        <v>250</v>
      </c>
      <c r="U245" s="156">
        <v>1.5980000000000001</v>
      </c>
      <c r="V245" s="156">
        <f>ROUND(E245*U245,2)</f>
        <v>13.41</v>
      </c>
      <c r="W245" s="156"/>
      <c r="X245" s="156" t="s">
        <v>226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575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ht="14">
      <c r="A246" s="158" t="s">
        <v>219</v>
      </c>
      <c r="B246" s="159" t="s">
        <v>176</v>
      </c>
      <c r="C246" s="183" t="s">
        <v>177</v>
      </c>
      <c r="D246" s="160"/>
      <c r="E246" s="161"/>
      <c r="F246" s="162"/>
      <c r="G246" s="162">
        <f>SUMIF(AG247:AG251,"&lt;&gt;NOR",G247:G251)</f>
        <v>0</v>
      </c>
      <c r="H246" s="162"/>
      <c r="I246" s="162">
        <f>SUM(I247:I251)</f>
        <v>1386.07</v>
      </c>
      <c r="J246" s="162"/>
      <c r="K246" s="162">
        <f>SUM(K247:K251)</f>
        <v>2275.13</v>
      </c>
      <c r="L246" s="162"/>
      <c r="M246" s="162">
        <f>SUM(M247:M251)</f>
        <v>0</v>
      </c>
      <c r="N246" s="162"/>
      <c r="O246" s="162">
        <f>SUM(O247:O251)</f>
        <v>0</v>
      </c>
      <c r="P246" s="162"/>
      <c r="Q246" s="162">
        <f>SUM(Q247:Q251)</f>
        <v>0</v>
      </c>
      <c r="R246" s="162"/>
      <c r="S246" s="162"/>
      <c r="T246" s="163"/>
      <c r="U246" s="157"/>
      <c r="V246" s="157">
        <f>SUM(V247:V251)</f>
        <v>2.67</v>
      </c>
      <c r="W246" s="157"/>
      <c r="X246" s="157"/>
      <c r="AG246" t="s">
        <v>220</v>
      </c>
    </row>
    <row r="247" spans="1:60" outlineLevel="1">
      <c r="A247" s="168">
        <v>173</v>
      </c>
      <c r="B247" s="169" t="s">
        <v>711</v>
      </c>
      <c r="C247" s="185" t="s">
        <v>712</v>
      </c>
      <c r="D247" s="170" t="s">
        <v>248</v>
      </c>
      <c r="E247" s="171">
        <v>12.96</v>
      </c>
      <c r="F247" s="172"/>
      <c r="G247" s="173">
        <f>ROUND(E247*F247,2)</f>
        <v>0</v>
      </c>
      <c r="H247" s="172">
        <v>50.66</v>
      </c>
      <c r="I247" s="173">
        <f>ROUND(E247*H247,2)</f>
        <v>656.55</v>
      </c>
      <c r="J247" s="172">
        <v>23.24</v>
      </c>
      <c r="K247" s="173">
        <f>ROUND(E247*J247,2)</f>
        <v>301.19</v>
      </c>
      <c r="L247" s="173">
        <v>21</v>
      </c>
      <c r="M247" s="173">
        <f>G247*(1+L247/100)</f>
        <v>0</v>
      </c>
      <c r="N247" s="173">
        <v>2.4000000000000001E-4</v>
      </c>
      <c r="O247" s="173">
        <f>ROUND(E247*N247,2)</f>
        <v>0</v>
      </c>
      <c r="P247" s="173">
        <v>0</v>
      </c>
      <c r="Q247" s="173">
        <f>ROUND(E247*P247,2)</f>
        <v>0</v>
      </c>
      <c r="R247" s="173" t="s">
        <v>713</v>
      </c>
      <c r="S247" s="173" t="s">
        <v>250</v>
      </c>
      <c r="T247" s="174" t="s">
        <v>250</v>
      </c>
      <c r="U247" s="156">
        <v>0.06</v>
      </c>
      <c r="V247" s="156">
        <f>ROUND(E247*U247,2)</f>
        <v>0.78</v>
      </c>
      <c r="W247" s="156"/>
      <c r="X247" s="156" t="s">
        <v>226</v>
      </c>
      <c r="Y247" s="147"/>
      <c r="Z247" s="147"/>
      <c r="AA247" s="147"/>
      <c r="AB247" s="147"/>
      <c r="AC247" s="147"/>
      <c r="AD247" s="147"/>
      <c r="AE247" s="147"/>
      <c r="AF247" s="147"/>
      <c r="AG247" s="147" t="s">
        <v>575</v>
      </c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>
      <c r="A248" s="154"/>
      <c r="B248" s="155"/>
      <c r="C248" s="267" t="s">
        <v>714</v>
      </c>
      <c r="D248" s="268"/>
      <c r="E248" s="268"/>
      <c r="F248" s="268"/>
      <c r="G248" s="268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47"/>
      <c r="Z248" s="147"/>
      <c r="AA248" s="147"/>
      <c r="AB248" s="147"/>
      <c r="AC248" s="147"/>
      <c r="AD248" s="147"/>
      <c r="AE248" s="147"/>
      <c r="AF248" s="147"/>
      <c r="AG248" s="147" t="s">
        <v>253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>
      <c r="A249" s="175">
        <v>174</v>
      </c>
      <c r="B249" s="176" t="s">
        <v>715</v>
      </c>
      <c r="C249" s="184" t="s">
        <v>716</v>
      </c>
      <c r="D249" s="177" t="s">
        <v>248</v>
      </c>
      <c r="E249" s="178">
        <v>12.96</v>
      </c>
      <c r="F249" s="179"/>
      <c r="G249" s="180">
        <f>ROUND(E249*F249,2)</f>
        <v>0</v>
      </c>
      <c r="H249" s="179">
        <v>0</v>
      </c>
      <c r="I249" s="180">
        <f>ROUND(E249*H249,2)</f>
        <v>0</v>
      </c>
      <c r="J249" s="179">
        <v>80.099999999999994</v>
      </c>
      <c r="K249" s="180">
        <f>ROUND(E249*J249,2)</f>
        <v>1038.0999999999999</v>
      </c>
      <c r="L249" s="180">
        <v>21</v>
      </c>
      <c r="M249" s="180">
        <f>G249*(1+L249/100)</f>
        <v>0</v>
      </c>
      <c r="N249" s="180">
        <v>1.2E-4</v>
      </c>
      <c r="O249" s="180">
        <f>ROUND(E249*N249,2)</f>
        <v>0</v>
      </c>
      <c r="P249" s="180">
        <v>0</v>
      </c>
      <c r="Q249" s="180">
        <f>ROUND(E249*P249,2)</f>
        <v>0</v>
      </c>
      <c r="R249" s="180"/>
      <c r="S249" s="180" t="s">
        <v>224</v>
      </c>
      <c r="T249" s="181" t="s">
        <v>225</v>
      </c>
      <c r="U249" s="156">
        <v>0</v>
      </c>
      <c r="V249" s="156">
        <f>ROUND(E249*U249,2)</f>
        <v>0</v>
      </c>
      <c r="W249" s="156"/>
      <c r="X249" s="156" t="s">
        <v>226</v>
      </c>
      <c r="Y249" s="147"/>
      <c r="Z249" s="147"/>
      <c r="AA249" s="147"/>
      <c r="AB249" s="147"/>
      <c r="AC249" s="147"/>
      <c r="AD249" s="147"/>
      <c r="AE249" s="147"/>
      <c r="AF249" s="147"/>
      <c r="AG249" s="147" t="s">
        <v>575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>
      <c r="A250" s="168">
        <v>175</v>
      </c>
      <c r="B250" s="169" t="s">
        <v>717</v>
      </c>
      <c r="C250" s="185" t="s">
        <v>718</v>
      </c>
      <c r="D250" s="170" t="s">
        <v>248</v>
      </c>
      <c r="E250" s="171">
        <v>12.96</v>
      </c>
      <c r="F250" s="172"/>
      <c r="G250" s="173">
        <f>ROUND(E250*F250,2)</f>
        <v>0</v>
      </c>
      <c r="H250" s="172">
        <v>56.29</v>
      </c>
      <c r="I250" s="173">
        <f>ROUND(E250*H250,2)</f>
        <v>729.52</v>
      </c>
      <c r="J250" s="172">
        <v>72.209999999999994</v>
      </c>
      <c r="K250" s="173">
        <f>ROUND(E250*J250,2)</f>
        <v>935.84</v>
      </c>
      <c r="L250" s="173">
        <v>21</v>
      </c>
      <c r="M250" s="173">
        <f>G250*(1+L250/100)</f>
        <v>0</v>
      </c>
      <c r="N250" s="173">
        <v>3.5E-4</v>
      </c>
      <c r="O250" s="173">
        <f>ROUND(E250*N250,2)</f>
        <v>0</v>
      </c>
      <c r="P250" s="173">
        <v>0</v>
      </c>
      <c r="Q250" s="173">
        <f>ROUND(E250*P250,2)</f>
        <v>0</v>
      </c>
      <c r="R250" s="173" t="s">
        <v>713</v>
      </c>
      <c r="S250" s="173" t="s">
        <v>250</v>
      </c>
      <c r="T250" s="174" t="s">
        <v>250</v>
      </c>
      <c r="U250" s="156">
        <v>0.14599999999999999</v>
      </c>
      <c r="V250" s="156">
        <f>ROUND(E250*U250,2)</f>
        <v>1.89</v>
      </c>
      <c r="W250" s="156"/>
      <c r="X250" s="156" t="s">
        <v>226</v>
      </c>
      <c r="Y250" s="147"/>
      <c r="Z250" s="147"/>
      <c r="AA250" s="147"/>
      <c r="AB250" s="147"/>
      <c r="AC250" s="147"/>
      <c r="AD250" s="147"/>
      <c r="AE250" s="147"/>
      <c r="AF250" s="147"/>
      <c r="AG250" s="147" t="s">
        <v>575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>
      <c r="A251" s="154"/>
      <c r="B251" s="155"/>
      <c r="C251" s="267" t="s">
        <v>714</v>
      </c>
      <c r="D251" s="268"/>
      <c r="E251" s="268"/>
      <c r="F251" s="268"/>
      <c r="G251" s="268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47"/>
      <c r="Z251" s="147"/>
      <c r="AA251" s="147"/>
      <c r="AB251" s="147"/>
      <c r="AC251" s="147"/>
      <c r="AD251" s="147"/>
      <c r="AE251" s="147"/>
      <c r="AF251" s="147"/>
      <c r="AG251" s="147" t="s">
        <v>253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ht="14">
      <c r="A252" s="158" t="s">
        <v>219</v>
      </c>
      <c r="B252" s="159" t="s">
        <v>178</v>
      </c>
      <c r="C252" s="183" t="s">
        <v>179</v>
      </c>
      <c r="D252" s="160"/>
      <c r="E252" s="161"/>
      <c r="F252" s="162"/>
      <c r="G252" s="162">
        <f>SUMIF(AG253:AG254,"&lt;&gt;NOR",G253:G254)</f>
        <v>0</v>
      </c>
      <c r="H252" s="162"/>
      <c r="I252" s="162">
        <f>SUM(I253:I254)</f>
        <v>151907.82</v>
      </c>
      <c r="J252" s="162"/>
      <c r="K252" s="162">
        <f>SUM(K253:K254)</f>
        <v>138983.95000000001</v>
      </c>
      <c r="L252" s="162"/>
      <c r="M252" s="162">
        <f>SUM(M253:M254)</f>
        <v>0</v>
      </c>
      <c r="N252" s="162"/>
      <c r="O252" s="162">
        <f>SUM(O253:O254)</f>
        <v>1.21</v>
      </c>
      <c r="P252" s="162"/>
      <c r="Q252" s="162">
        <f>SUM(Q253:Q254)</f>
        <v>0</v>
      </c>
      <c r="R252" s="162"/>
      <c r="S252" s="162"/>
      <c r="T252" s="163"/>
      <c r="U252" s="157"/>
      <c r="V252" s="157">
        <f>SUM(V253:V254)</f>
        <v>281.04000000000002</v>
      </c>
      <c r="W252" s="157"/>
      <c r="X252" s="157"/>
      <c r="AG252" t="s">
        <v>220</v>
      </c>
    </row>
    <row r="253" spans="1:60" outlineLevel="1">
      <c r="A253" s="175">
        <v>176</v>
      </c>
      <c r="B253" s="176" t="s">
        <v>719</v>
      </c>
      <c r="C253" s="184" t="s">
        <v>720</v>
      </c>
      <c r="D253" s="177" t="s">
        <v>248</v>
      </c>
      <c r="E253" s="178">
        <v>2091.2420000000002</v>
      </c>
      <c r="F253" s="179"/>
      <c r="G253" s="180">
        <f>ROUND(E253*F253,2)</f>
        <v>0</v>
      </c>
      <c r="H253" s="179">
        <v>28.84</v>
      </c>
      <c r="I253" s="180">
        <f>ROUND(E253*H253,2)</f>
        <v>60311.42</v>
      </c>
      <c r="J253" s="179">
        <v>16.059999999999999</v>
      </c>
      <c r="K253" s="180">
        <f>ROUND(E253*J253,2)</f>
        <v>33585.35</v>
      </c>
      <c r="L253" s="180">
        <v>21</v>
      </c>
      <c r="M253" s="180">
        <f>G253*(1+L253/100)</f>
        <v>0</v>
      </c>
      <c r="N253" s="180">
        <v>1.6000000000000001E-4</v>
      </c>
      <c r="O253" s="180">
        <f>ROUND(E253*N253,2)</f>
        <v>0.33</v>
      </c>
      <c r="P253" s="180">
        <v>0</v>
      </c>
      <c r="Q253" s="180">
        <f>ROUND(E253*P253,2)</f>
        <v>0</v>
      </c>
      <c r="R253" s="180" t="s">
        <v>721</v>
      </c>
      <c r="S253" s="180" t="s">
        <v>250</v>
      </c>
      <c r="T253" s="181" t="s">
        <v>250</v>
      </c>
      <c r="U253" s="156">
        <v>3.2480000000000002E-2</v>
      </c>
      <c r="V253" s="156">
        <f>ROUND(E253*U253,2)</f>
        <v>67.92</v>
      </c>
      <c r="W253" s="156"/>
      <c r="X253" s="156" t="s">
        <v>226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575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>
      <c r="A254" s="175">
        <v>177</v>
      </c>
      <c r="B254" s="176" t="s">
        <v>722</v>
      </c>
      <c r="C254" s="184" t="s">
        <v>723</v>
      </c>
      <c r="D254" s="177" t="s">
        <v>248</v>
      </c>
      <c r="E254" s="178">
        <v>2091.2420000000002</v>
      </c>
      <c r="F254" s="179"/>
      <c r="G254" s="180">
        <f>ROUND(E254*F254,2)</f>
        <v>0</v>
      </c>
      <c r="H254" s="179">
        <v>43.8</v>
      </c>
      <c r="I254" s="180">
        <f>ROUND(E254*H254,2)</f>
        <v>91596.4</v>
      </c>
      <c r="J254" s="179">
        <v>50.4</v>
      </c>
      <c r="K254" s="180">
        <f>ROUND(E254*J254,2)</f>
        <v>105398.6</v>
      </c>
      <c r="L254" s="180">
        <v>21</v>
      </c>
      <c r="M254" s="180">
        <f>G254*(1+L254/100)</f>
        <v>0</v>
      </c>
      <c r="N254" s="180">
        <v>4.2000000000000002E-4</v>
      </c>
      <c r="O254" s="180">
        <f>ROUND(E254*N254,2)</f>
        <v>0.88</v>
      </c>
      <c r="P254" s="180">
        <v>0</v>
      </c>
      <c r="Q254" s="180">
        <f>ROUND(E254*P254,2)</f>
        <v>0</v>
      </c>
      <c r="R254" s="180" t="s">
        <v>721</v>
      </c>
      <c r="S254" s="180" t="s">
        <v>250</v>
      </c>
      <c r="T254" s="181" t="s">
        <v>250</v>
      </c>
      <c r="U254" s="156">
        <v>0.10191</v>
      </c>
      <c r="V254" s="156">
        <f>ROUND(E254*U254,2)</f>
        <v>213.12</v>
      </c>
      <c r="W254" s="156"/>
      <c r="X254" s="156" t="s">
        <v>226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575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ht="14">
      <c r="A255" s="158" t="s">
        <v>219</v>
      </c>
      <c r="B255" s="159" t="s">
        <v>168</v>
      </c>
      <c r="C255" s="183" t="s">
        <v>169</v>
      </c>
      <c r="D255" s="160"/>
      <c r="E255" s="161"/>
      <c r="F255" s="162"/>
      <c r="G255" s="162">
        <f>SUMIF(AG256:AG265,"&lt;&gt;NOR",G256:G265)</f>
        <v>0</v>
      </c>
      <c r="H255" s="162"/>
      <c r="I255" s="162">
        <f>SUM(I256:I265)</f>
        <v>0</v>
      </c>
      <c r="J255" s="162"/>
      <c r="K255" s="162">
        <f>SUM(K256:K265)</f>
        <v>254455.38</v>
      </c>
      <c r="L255" s="162"/>
      <c r="M255" s="162">
        <f>SUM(M256:M265)</f>
        <v>0</v>
      </c>
      <c r="N255" s="162"/>
      <c r="O255" s="162">
        <f>SUM(O256:O265)</f>
        <v>7.81</v>
      </c>
      <c r="P255" s="162"/>
      <c r="Q255" s="162">
        <f>SUM(Q256:Q265)</f>
        <v>0</v>
      </c>
      <c r="R255" s="162"/>
      <c r="S255" s="162"/>
      <c r="T255" s="163"/>
      <c r="U255" s="157"/>
      <c r="V255" s="157">
        <f>SUM(V256:V265)</f>
        <v>118.99</v>
      </c>
      <c r="W255" s="157"/>
      <c r="X255" s="157"/>
      <c r="AG255" t="s">
        <v>220</v>
      </c>
    </row>
    <row r="256" spans="1:60" outlineLevel="1">
      <c r="A256" s="175">
        <v>178</v>
      </c>
      <c r="B256" s="176" t="s">
        <v>724</v>
      </c>
      <c r="C256" s="184" t="s">
        <v>725</v>
      </c>
      <c r="D256" s="177" t="s">
        <v>279</v>
      </c>
      <c r="E256" s="178">
        <v>24</v>
      </c>
      <c r="F256" s="179"/>
      <c r="G256" s="180">
        <f t="shared" ref="G256:G264" si="49">ROUND(E256*F256,2)</f>
        <v>0</v>
      </c>
      <c r="H256" s="179">
        <v>0</v>
      </c>
      <c r="I256" s="180">
        <f t="shared" ref="I256:I264" si="50">ROUND(E256*H256,2)</f>
        <v>0</v>
      </c>
      <c r="J256" s="179">
        <v>1982</v>
      </c>
      <c r="K256" s="180">
        <f t="shared" ref="K256:K264" si="51">ROUND(E256*J256,2)</f>
        <v>47568</v>
      </c>
      <c r="L256" s="180">
        <v>21</v>
      </c>
      <c r="M256" s="180">
        <f t="shared" ref="M256:M264" si="52">G256*(1+L256/100)</f>
        <v>0</v>
      </c>
      <c r="N256" s="180">
        <v>2.937E-2</v>
      </c>
      <c r="O256" s="180">
        <f t="shared" ref="O256:O264" si="53">ROUND(E256*N256,2)</f>
        <v>0.7</v>
      </c>
      <c r="P256" s="180">
        <v>0</v>
      </c>
      <c r="Q256" s="180">
        <f t="shared" ref="Q256:Q264" si="54">ROUND(E256*P256,2)</f>
        <v>0</v>
      </c>
      <c r="R256" s="180"/>
      <c r="S256" s="180" t="s">
        <v>224</v>
      </c>
      <c r="T256" s="181" t="s">
        <v>250</v>
      </c>
      <c r="U256" s="156">
        <v>1.86</v>
      </c>
      <c r="V256" s="156">
        <f t="shared" ref="V256:V264" si="55">ROUND(E256*U256,2)</f>
        <v>44.64</v>
      </c>
      <c r="W256" s="156"/>
      <c r="X256" s="156" t="s">
        <v>226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251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ht="24" outlineLevel="1">
      <c r="A257" s="175">
        <v>179</v>
      </c>
      <c r="B257" s="176" t="s">
        <v>726</v>
      </c>
      <c r="C257" s="184" t="s">
        <v>727</v>
      </c>
      <c r="D257" s="177" t="s">
        <v>279</v>
      </c>
      <c r="E257" s="178">
        <v>20</v>
      </c>
      <c r="F257" s="179"/>
      <c r="G257" s="180">
        <f t="shared" si="49"/>
        <v>0</v>
      </c>
      <c r="H257" s="179">
        <v>0</v>
      </c>
      <c r="I257" s="180">
        <f t="shared" si="50"/>
        <v>0</v>
      </c>
      <c r="J257" s="179">
        <v>1982</v>
      </c>
      <c r="K257" s="180">
        <f t="shared" si="51"/>
        <v>39640</v>
      </c>
      <c r="L257" s="180">
        <v>21</v>
      </c>
      <c r="M257" s="180">
        <f t="shared" si="52"/>
        <v>0</v>
      </c>
      <c r="N257" s="180">
        <v>2.937E-2</v>
      </c>
      <c r="O257" s="180">
        <f t="shared" si="53"/>
        <v>0.59</v>
      </c>
      <c r="P257" s="180">
        <v>0</v>
      </c>
      <c r="Q257" s="180">
        <f t="shared" si="54"/>
        <v>0</v>
      </c>
      <c r="R257" s="180"/>
      <c r="S257" s="180" t="s">
        <v>224</v>
      </c>
      <c r="T257" s="181" t="s">
        <v>250</v>
      </c>
      <c r="U257" s="156">
        <v>1.86</v>
      </c>
      <c r="V257" s="156">
        <f t="shared" si="55"/>
        <v>37.200000000000003</v>
      </c>
      <c r="W257" s="156"/>
      <c r="X257" s="156" t="s">
        <v>226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251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ht="24" outlineLevel="1">
      <c r="A258" s="175">
        <v>180</v>
      </c>
      <c r="B258" s="176" t="s">
        <v>728</v>
      </c>
      <c r="C258" s="184" t="s">
        <v>729</v>
      </c>
      <c r="D258" s="177" t="s">
        <v>279</v>
      </c>
      <c r="E258" s="178">
        <v>6</v>
      </c>
      <c r="F258" s="179"/>
      <c r="G258" s="180">
        <f t="shared" si="49"/>
        <v>0</v>
      </c>
      <c r="H258" s="179">
        <v>0</v>
      </c>
      <c r="I258" s="180">
        <f t="shared" si="50"/>
        <v>0</v>
      </c>
      <c r="J258" s="179">
        <v>1982</v>
      </c>
      <c r="K258" s="180">
        <f t="shared" si="51"/>
        <v>11892</v>
      </c>
      <c r="L258" s="180">
        <v>21</v>
      </c>
      <c r="M258" s="180">
        <f t="shared" si="52"/>
        <v>0</v>
      </c>
      <c r="N258" s="180">
        <v>2.937E-2</v>
      </c>
      <c r="O258" s="180">
        <f t="shared" si="53"/>
        <v>0.18</v>
      </c>
      <c r="P258" s="180">
        <v>0</v>
      </c>
      <c r="Q258" s="180">
        <f t="shared" si="54"/>
        <v>0</v>
      </c>
      <c r="R258" s="180"/>
      <c r="S258" s="180" t="s">
        <v>224</v>
      </c>
      <c r="T258" s="181" t="s">
        <v>250</v>
      </c>
      <c r="U258" s="156">
        <v>1.86</v>
      </c>
      <c r="V258" s="156">
        <f t="shared" si="55"/>
        <v>11.16</v>
      </c>
      <c r="W258" s="156"/>
      <c r="X258" s="156" t="s">
        <v>226</v>
      </c>
      <c r="Y258" s="147"/>
      <c r="Z258" s="147"/>
      <c r="AA258" s="147"/>
      <c r="AB258" s="147"/>
      <c r="AC258" s="147"/>
      <c r="AD258" s="147"/>
      <c r="AE258" s="147"/>
      <c r="AF258" s="147"/>
      <c r="AG258" s="147" t="s">
        <v>251</v>
      </c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1">
      <c r="A259" s="175">
        <v>181</v>
      </c>
      <c r="B259" s="176" t="s">
        <v>730</v>
      </c>
      <c r="C259" s="184" t="s">
        <v>731</v>
      </c>
      <c r="D259" s="177" t="s">
        <v>309</v>
      </c>
      <c r="E259" s="178">
        <v>7.0140000000000002</v>
      </c>
      <c r="F259" s="179"/>
      <c r="G259" s="180">
        <f t="shared" si="49"/>
        <v>0</v>
      </c>
      <c r="H259" s="179">
        <v>0</v>
      </c>
      <c r="I259" s="180">
        <f t="shared" si="50"/>
        <v>0</v>
      </c>
      <c r="J259" s="179">
        <v>2250</v>
      </c>
      <c r="K259" s="180">
        <f t="shared" si="51"/>
        <v>15781.5</v>
      </c>
      <c r="L259" s="180">
        <v>21</v>
      </c>
      <c r="M259" s="180">
        <f t="shared" si="52"/>
        <v>0</v>
      </c>
      <c r="N259" s="180">
        <v>9.1899999999999996E-2</v>
      </c>
      <c r="O259" s="180">
        <f t="shared" si="53"/>
        <v>0.64</v>
      </c>
      <c r="P259" s="180">
        <v>0</v>
      </c>
      <c r="Q259" s="180">
        <f t="shared" si="54"/>
        <v>0</v>
      </c>
      <c r="R259" s="180"/>
      <c r="S259" s="180" t="s">
        <v>224</v>
      </c>
      <c r="T259" s="181" t="s">
        <v>225</v>
      </c>
      <c r="U259" s="156">
        <v>0</v>
      </c>
      <c r="V259" s="156">
        <f t="shared" si="55"/>
        <v>0</v>
      </c>
      <c r="W259" s="156"/>
      <c r="X259" s="156" t="s">
        <v>226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575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>
      <c r="A260" s="175">
        <v>182</v>
      </c>
      <c r="B260" s="176" t="s">
        <v>732</v>
      </c>
      <c r="C260" s="184" t="s">
        <v>733</v>
      </c>
      <c r="D260" s="177" t="s">
        <v>391</v>
      </c>
      <c r="E260" s="178">
        <v>1</v>
      </c>
      <c r="F260" s="179"/>
      <c r="G260" s="180">
        <f t="shared" si="49"/>
        <v>0</v>
      </c>
      <c r="H260" s="179">
        <v>0</v>
      </c>
      <c r="I260" s="180">
        <f t="shared" si="50"/>
        <v>0</v>
      </c>
      <c r="J260" s="179">
        <v>38900</v>
      </c>
      <c r="K260" s="180">
        <f t="shared" si="51"/>
        <v>38900</v>
      </c>
      <c r="L260" s="180">
        <v>21</v>
      </c>
      <c r="M260" s="180">
        <f t="shared" si="52"/>
        <v>0</v>
      </c>
      <c r="N260" s="180">
        <v>9.1899999999999996E-2</v>
      </c>
      <c r="O260" s="180">
        <f t="shared" si="53"/>
        <v>0.09</v>
      </c>
      <c r="P260" s="180">
        <v>0</v>
      </c>
      <c r="Q260" s="180">
        <f t="shared" si="54"/>
        <v>0</v>
      </c>
      <c r="R260" s="180"/>
      <c r="S260" s="180" t="s">
        <v>224</v>
      </c>
      <c r="T260" s="181" t="s">
        <v>225</v>
      </c>
      <c r="U260" s="156">
        <v>0</v>
      </c>
      <c r="V260" s="156">
        <f t="shared" si="55"/>
        <v>0</v>
      </c>
      <c r="W260" s="156"/>
      <c r="X260" s="156" t="s">
        <v>226</v>
      </c>
      <c r="Y260" s="147"/>
      <c r="Z260" s="147"/>
      <c r="AA260" s="147"/>
      <c r="AB260" s="147"/>
      <c r="AC260" s="147"/>
      <c r="AD260" s="147"/>
      <c r="AE260" s="147"/>
      <c r="AF260" s="147"/>
      <c r="AG260" s="147" t="s">
        <v>575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ht="24" outlineLevel="1">
      <c r="A261" s="175">
        <v>183</v>
      </c>
      <c r="B261" s="176" t="s">
        <v>734</v>
      </c>
      <c r="C261" s="184" t="s">
        <v>735</v>
      </c>
      <c r="D261" s="177" t="s">
        <v>391</v>
      </c>
      <c r="E261" s="178">
        <v>5</v>
      </c>
      <c r="F261" s="179"/>
      <c r="G261" s="180">
        <f t="shared" si="49"/>
        <v>0</v>
      </c>
      <c r="H261" s="179">
        <v>0</v>
      </c>
      <c r="I261" s="180">
        <f t="shared" si="50"/>
        <v>0</v>
      </c>
      <c r="J261" s="179">
        <v>2890</v>
      </c>
      <c r="K261" s="180">
        <f t="shared" si="51"/>
        <v>14450</v>
      </c>
      <c r="L261" s="180">
        <v>21</v>
      </c>
      <c r="M261" s="180">
        <f t="shared" si="52"/>
        <v>0</v>
      </c>
      <c r="N261" s="180">
        <v>9.1899999999999996E-2</v>
      </c>
      <c r="O261" s="180">
        <f t="shared" si="53"/>
        <v>0.46</v>
      </c>
      <c r="P261" s="180">
        <v>0</v>
      </c>
      <c r="Q261" s="180">
        <f t="shared" si="54"/>
        <v>0</v>
      </c>
      <c r="R261" s="180"/>
      <c r="S261" s="180" t="s">
        <v>224</v>
      </c>
      <c r="T261" s="181" t="s">
        <v>225</v>
      </c>
      <c r="U261" s="156">
        <v>0</v>
      </c>
      <c r="V261" s="156">
        <f t="shared" si="55"/>
        <v>0</v>
      </c>
      <c r="W261" s="156"/>
      <c r="X261" s="156" t="s">
        <v>226</v>
      </c>
      <c r="Y261" s="147"/>
      <c r="Z261" s="147"/>
      <c r="AA261" s="147"/>
      <c r="AB261" s="147"/>
      <c r="AC261" s="147"/>
      <c r="AD261" s="147"/>
      <c r="AE261" s="147"/>
      <c r="AF261" s="147"/>
      <c r="AG261" s="147" t="s">
        <v>575</v>
      </c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ht="24" outlineLevel="1">
      <c r="A262" s="175">
        <v>184</v>
      </c>
      <c r="B262" s="176" t="s">
        <v>736</v>
      </c>
      <c r="C262" s="184" t="s">
        <v>737</v>
      </c>
      <c r="D262" s="177" t="s">
        <v>309</v>
      </c>
      <c r="E262" s="178">
        <v>40</v>
      </c>
      <c r="F262" s="179"/>
      <c r="G262" s="180">
        <f t="shared" si="49"/>
        <v>0</v>
      </c>
      <c r="H262" s="179">
        <v>0</v>
      </c>
      <c r="I262" s="180">
        <f t="shared" si="50"/>
        <v>0</v>
      </c>
      <c r="J262" s="179">
        <v>1385</v>
      </c>
      <c r="K262" s="180">
        <f t="shared" si="51"/>
        <v>55400</v>
      </c>
      <c r="L262" s="180">
        <v>21</v>
      </c>
      <c r="M262" s="180">
        <f t="shared" si="52"/>
        <v>0</v>
      </c>
      <c r="N262" s="180">
        <v>9.1899999999999996E-2</v>
      </c>
      <c r="O262" s="180">
        <f t="shared" si="53"/>
        <v>3.68</v>
      </c>
      <c r="P262" s="180">
        <v>0</v>
      </c>
      <c r="Q262" s="180">
        <f t="shared" si="54"/>
        <v>0</v>
      </c>
      <c r="R262" s="180"/>
      <c r="S262" s="180" t="s">
        <v>224</v>
      </c>
      <c r="T262" s="181" t="s">
        <v>225</v>
      </c>
      <c r="U262" s="156">
        <v>0</v>
      </c>
      <c r="V262" s="156">
        <f t="shared" si="55"/>
        <v>0</v>
      </c>
      <c r="W262" s="156"/>
      <c r="X262" s="156" t="s">
        <v>226</v>
      </c>
      <c r="Y262" s="147"/>
      <c r="Z262" s="147"/>
      <c r="AA262" s="147"/>
      <c r="AB262" s="147"/>
      <c r="AC262" s="147"/>
      <c r="AD262" s="147"/>
      <c r="AE262" s="147"/>
      <c r="AF262" s="147"/>
      <c r="AG262" s="147" t="s">
        <v>575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>
      <c r="A263" s="175">
        <v>185</v>
      </c>
      <c r="B263" s="176" t="s">
        <v>738</v>
      </c>
      <c r="C263" s="184" t="s">
        <v>739</v>
      </c>
      <c r="D263" s="177" t="s">
        <v>309</v>
      </c>
      <c r="E263" s="178">
        <v>16</v>
      </c>
      <c r="F263" s="179"/>
      <c r="G263" s="180">
        <f t="shared" si="49"/>
        <v>0</v>
      </c>
      <c r="H263" s="179">
        <v>0</v>
      </c>
      <c r="I263" s="180">
        <f t="shared" si="50"/>
        <v>0</v>
      </c>
      <c r="J263" s="179">
        <v>1280</v>
      </c>
      <c r="K263" s="180">
        <f t="shared" si="51"/>
        <v>20480</v>
      </c>
      <c r="L263" s="180">
        <v>21</v>
      </c>
      <c r="M263" s="180">
        <f t="shared" si="52"/>
        <v>0</v>
      </c>
      <c r="N263" s="180">
        <v>9.1899999999999996E-2</v>
      </c>
      <c r="O263" s="180">
        <f t="shared" si="53"/>
        <v>1.47</v>
      </c>
      <c r="P263" s="180">
        <v>0</v>
      </c>
      <c r="Q263" s="180">
        <f t="shared" si="54"/>
        <v>0</v>
      </c>
      <c r="R263" s="180"/>
      <c r="S263" s="180" t="s">
        <v>224</v>
      </c>
      <c r="T263" s="181" t="s">
        <v>225</v>
      </c>
      <c r="U263" s="156">
        <v>0</v>
      </c>
      <c r="V263" s="156">
        <f t="shared" si="55"/>
        <v>0</v>
      </c>
      <c r="W263" s="156"/>
      <c r="X263" s="156" t="s">
        <v>226</v>
      </c>
      <c r="Y263" s="147"/>
      <c r="Z263" s="147"/>
      <c r="AA263" s="147"/>
      <c r="AB263" s="147"/>
      <c r="AC263" s="147"/>
      <c r="AD263" s="147"/>
      <c r="AE263" s="147"/>
      <c r="AF263" s="147"/>
      <c r="AG263" s="147" t="s">
        <v>575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1">
      <c r="A264" s="168">
        <v>186</v>
      </c>
      <c r="B264" s="169" t="s">
        <v>740</v>
      </c>
      <c r="C264" s="185" t="s">
        <v>741</v>
      </c>
      <c r="D264" s="170" t="s">
        <v>326</v>
      </c>
      <c r="E264" s="171">
        <v>7.8125999999999998</v>
      </c>
      <c r="F264" s="172"/>
      <c r="G264" s="173">
        <f t="shared" si="49"/>
        <v>0</v>
      </c>
      <c r="H264" s="172">
        <v>0</v>
      </c>
      <c r="I264" s="173">
        <f t="shared" si="50"/>
        <v>0</v>
      </c>
      <c r="J264" s="172">
        <v>1324</v>
      </c>
      <c r="K264" s="173">
        <f t="shared" si="51"/>
        <v>10343.879999999999</v>
      </c>
      <c r="L264" s="173">
        <v>21</v>
      </c>
      <c r="M264" s="173">
        <f t="shared" si="52"/>
        <v>0</v>
      </c>
      <c r="N264" s="173">
        <v>0</v>
      </c>
      <c r="O264" s="173">
        <f t="shared" si="53"/>
        <v>0</v>
      </c>
      <c r="P264" s="173">
        <v>0</v>
      </c>
      <c r="Q264" s="173">
        <f t="shared" si="54"/>
        <v>0</v>
      </c>
      <c r="R264" s="173" t="s">
        <v>315</v>
      </c>
      <c r="S264" s="173" t="s">
        <v>250</v>
      </c>
      <c r="T264" s="174" t="s">
        <v>250</v>
      </c>
      <c r="U264" s="156">
        <v>3.327</v>
      </c>
      <c r="V264" s="156">
        <f t="shared" si="55"/>
        <v>25.99</v>
      </c>
      <c r="W264" s="156"/>
      <c r="X264" s="156" t="s">
        <v>122</v>
      </c>
      <c r="Y264" s="147"/>
      <c r="Z264" s="147"/>
      <c r="AA264" s="147"/>
      <c r="AB264" s="147"/>
      <c r="AC264" s="147"/>
      <c r="AD264" s="147"/>
      <c r="AE264" s="147"/>
      <c r="AF264" s="147"/>
      <c r="AG264" s="147" t="s">
        <v>742</v>
      </c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1">
      <c r="A265" s="154"/>
      <c r="B265" s="155"/>
      <c r="C265" s="267" t="s">
        <v>606</v>
      </c>
      <c r="D265" s="268"/>
      <c r="E265" s="268"/>
      <c r="F265" s="268"/>
      <c r="G265" s="268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47"/>
      <c r="Z265" s="147"/>
      <c r="AA265" s="147"/>
      <c r="AB265" s="147"/>
      <c r="AC265" s="147"/>
      <c r="AD265" s="147"/>
      <c r="AE265" s="147"/>
      <c r="AF265" s="147"/>
      <c r="AG265" s="147" t="s">
        <v>253</v>
      </c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ht="14">
      <c r="A266" s="158" t="s">
        <v>219</v>
      </c>
      <c r="B266" s="159" t="s">
        <v>164</v>
      </c>
      <c r="C266" s="183" t="s">
        <v>165</v>
      </c>
      <c r="D266" s="160"/>
      <c r="E266" s="161"/>
      <c r="F266" s="162"/>
      <c r="G266" s="162">
        <f>SUMIF(AG267:AG271,"&lt;&gt;NOR",G267:G271)</f>
        <v>0</v>
      </c>
      <c r="H266" s="162"/>
      <c r="I266" s="162">
        <f>SUM(I267:I271)</f>
        <v>14713.31</v>
      </c>
      <c r="J266" s="162"/>
      <c r="K266" s="162">
        <f>SUM(K267:K271)</f>
        <v>26973.440000000002</v>
      </c>
      <c r="L266" s="162"/>
      <c r="M266" s="162">
        <f>SUM(M267:M271)</f>
        <v>0</v>
      </c>
      <c r="N266" s="162"/>
      <c r="O266" s="162">
        <f>SUM(O267:O271)</f>
        <v>0.28000000000000003</v>
      </c>
      <c r="P266" s="162"/>
      <c r="Q266" s="162">
        <f>SUM(Q267:Q271)</f>
        <v>0</v>
      </c>
      <c r="R266" s="162"/>
      <c r="S266" s="162"/>
      <c r="T266" s="163"/>
      <c r="U266" s="157"/>
      <c r="V266" s="157">
        <f>SUM(V267:V271)</f>
        <v>41.980000000000004</v>
      </c>
      <c r="W266" s="157"/>
      <c r="X266" s="157"/>
      <c r="AG266" t="s">
        <v>220</v>
      </c>
    </row>
    <row r="267" spans="1:60" ht="24" outlineLevel="1">
      <c r="A267" s="193">
        <v>187</v>
      </c>
      <c r="B267" s="194" t="s">
        <v>743</v>
      </c>
      <c r="C267" s="195" t="s">
        <v>744</v>
      </c>
      <c r="D267" s="196" t="s">
        <v>309</v>
      </c>
      <c r="E267" s="197">
        <v>47</v>
      </c>
      <c r="F267" s="179"/>
      <c r="G267" s="180">
        <f>ROUND(E267*F267,2)</f>
        <v>0</v>
      </c>
      <c r="H267" s="179">
        <v>113.59</v>
      </c>
      <c r="I267" s="180">
        <f>ROUND(E267*H267,2)</f>
        <v>5338.73</v>
      </c>
      <c r="J267" s="179">
        <v>309.91000000000003</v>
      </c>
      <c r="K267" s="180">
        <f>ROUND(E267*J267,2)</f>
        <v>14565.77</v>
      </c>
      <c r="L267" s="180">
        <v>21</v>
      </c>
      <c r="M267" s="180">
        <f>G267*(1+L267/100)</f>
        <v>0</v>
      </c>
      <c r="N267" s="180">
        <v>3.0799999999999998E-3</v>
      </c>
      <c r="O267" s="180">
        <f>ROUND(E267*N267,2)</f>
        <v>0.14000000000000001</v>
      </c>
      <c r="P267" s="180">
        <v>0</v>
      </c>
      <c r="Q267" s="180">
        <f>ROUND(E267*P267,2)</f>
        <v>0</v>
      </c>
      <c r="R267" s="180" t="s">
        <v>312</v>
      </c>
      <c r="S267" s="180" t="s">
        <v>250</v>
      </c>
      <c r="T267" s="181" t="s">
        <v>250</v>
      </c>
      <c r="U267" s="156">
        <v>0.57499999999999996</v>
      </c>
      <c r="V267" s="156">
        <f>ROUND(E267*U267,2)</f>
        <v>27.03</v>
      </c>
      <c r="W267" s="156"/>
      <c r="X267" s="156" t="s">
        <v>226</v>
      </c>
      <c r="Y267" s="147"/>
      <c r="Z267" s="147"/>
      <c r="AA267" s="147"/>
      <c r="AB267" s="147"/>
      <c r="AC267" s="147"/>
      <c r="AD267" s="147"/>
      <c r="AE267" s="147"/>
      <c r="AF267" s="147"/>
      <c r="AG267" s="147" t="s">
        <v>251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ht="24" outlineLevel="1">
      <c r="A268" s="198">
        <v>188</v>
      </c>
      <c r="B268" s="199" t="s">
        <v>745</v>
      </c>
      <c r="C268" s="200" t="s">
        <v>1733</v>
      </c>
      <c r="D268" s="201" t="s">
        <v>309</v>
      </c>
      <c r="E268" s="202">
        <v>46.4</v>
      </c>
      <c r="F268" s="172"/>
      <c r="G268" s="173">
        <f>ROUND(E268*F268,2)</f>
        <v>0</v>
      </c>
      <c r="H268" s="172">
        <v>46.09</v>
      </c>
      <c r="I268" s="173">
        <f>ROUND(E268*H268,2)</f>
        <v>2138.58</v>
      </c>
      <c r="J268" s="172">
        <v>126.41</v>
      </c>
      <c r="K268" s="173">
        <f>ROUND(E268*J268,2)</f>
        <v>5865.42</v>
      </c>
      <c r="L268" s="173">
        <v>21</v>
      </c>
      <c r="M268" s="173">
        <f>G268*(1+L268/100)</f>
        <v>0</v>
      </c>
      <c r="N268" s="173">
        <v>1.2999999999999999E-4</v>
      </c>
      <c r="O268" s="173">
        <f>ROUND(E268*N268,2)</f>
        <v>0.01</v>
      </c>
      <c r="P268" s="173">
        <v>0</v>
      </c>
      <c r="Q268" s="173">
        <f>ROUND(E268*P268,2)</f>
        <v>0</v>
      </c>
      <c r="R268" s="173" t="s">
        <v>312</v>
      </c>
      <c r="S268" s="173" t="s">
        <v>250</v>
      </c>
      <c r="T268" s="174" t="s">
        <v>250</v>
      </c>
      <c r="U268" s="156">
        <v>0.21734999999999999</v>
      </c>
      <c r="V268" s="156">
        <f>ROUND(E268*U268,2)</f>
        <v>10.09</v>
      </c>
      <c r="W268" s="156"/>
      <c r="X268" s="156" t="s">
        <v>226</v>
      </c>
      <c r="Y268" s="147"/>
      <c r="Z268" s="147"/>
      <c r="AA268" s="147"/>
      <c r="AB268" s="147"/>
      <c r="AC268" s="147"/>
      <c r="AD268" s="147"/>
      <c r="AE268" s="147"/>
      <c r="AF268" s="147"/>
      <c r="AG268" s="147" t="s">
        <v>251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1">
      <c r="A269" s="154"/>
      <c r="B269" s="155"/>
      <c r="C269" s="267" t="s">
        <v>746</v>
      </c>
      <c r="D269" s="268"/>
      <c r="E269" s="268"/>
      <c r="F269" s="268"/>
      <c r="G269" s="268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47"/>
      <c r="Z269" s="147"/>
      <c r="AA269" s="147"/>
      <c r="AB269" s="147"/>
      <c r="AC269" s="147"/>
      <c r="AD269" s="147"/>
      <c r="AE269" s="147"/>
      <c r="AF269" s="147"/>
      <c r="AG269" s="147" t="s">
        <v>253</v>
      </c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>
      <c r="A270" s="193">
        <v>189</v>
      </c>
      <c r="B270" s="194" t="s">
        <v>747</v>
      </c>
      <c r="C270" s="195" t="s">
        <v>748</v>
      </c>
      <c r="D270" s="196" t="s">
        <v>279</v>
      </c>
      <c r="E270" s="197">
        <v>24</v>
      </c>
      <c r="F270" s="179"/>
      <c r="G270" s="180">
        <f>ROUND(E270*F270,2)</f>
        <v>0</v>
      </c>
      <c r="H270" s="179">
        <v>301.5</v>
      </c>
      <c r="I270" s="180">
        <f>ROUND(E270*H270,2)</f>
        <v>7236</v>
      </c>
      <c r="J270" s="179">
        <v>0</v>
      </c>
      <c r="K270" s="180">
        <f>ROUND(E270*J270,2)</f>
        <v>0</v>
      </c>
      <c r="L270" s="180">
        <v>21</v>
      </c>
      <c r="M270" s="180">
        <f>G270*(1+L270/100)</f>
        <v>0</v>
      </c>
      <c r="N270" s="180">
        <v>4.1999999999999997E-3</v>
      </c>
      <c r="O270" s="180">
        <f>ROUND(E270*N270,2)</f>
        <v>0.1</v>
      </c>
      <c r="P270" s="180">
        <v>0</v>
      </c>
      <c r="Q270" s="180">
        <f>ROUND(E270*P270,2)</f>
        <v>0</v>
      </c>
      <c r="R270" s="180" t="s">
        <v>485</v>
      </c>
      <c r="S270" s="180" t="s">
        <v>250</v>
      </c>
      <c r="T270" s="181" t="s">
        <v>250</v>
      </c>
      <c r="U270" s="156">
        <v>0</v>
      </c>
      <c r="V270" s="156">
        <f>ROUND(E270*U270,2)</f>
        <v>0</v>
      </c>
      <c r="W270" s="156"/>
      <c r="X270" s="156" t="s">
        <v>361</v>
      </c>
      <c r="Y270" s="147"/>
      <c r="Z270" s="147"/>
      <c r="AA270" s="147"/>
      <c r="AB270" s="147"/>
      <c r="AC270" s="147"/>
      <c r="AD270" s="147"/>
      <c r="AE270" s="147"/>
      <c r="AF270" s="147"/>
      <c r="AG270" s="147" t="s">
        <v>749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1">
      <c r="A271" s="198">
        <v>190</v>
      </c>
      <c r="B271" s="199" t="s">
        <v>750</v>
      </c>
      <c r="C271" s="200" t="s">
        <v>751</v>
      </c>
      <c r="D271" s="201" t="s">
        <v>309</v>
      </c>
      <c r="E271" s="202">
        <v>8.25</v>
      </c>
      <c r="F271" s="172"/>
      <c r="G271" s="173">
        <f>ROUND(E271*F271,2)</f>
        <v>0</v>
      </c>
      <c r="H271" s="172">
        <v>0</v>
      </c>
      <c r="I271" s="173">
        <f>ROUND(E271*H271,2)</f>
        <v>0</v>
      </c>
      <c r="J271" s="172">
        <v>793</v>
      </c>
      <c r="K271" s="173">
        <f>ROUND(E271*J271,2)</f>
        <v>6542.25</v>
      </c>
      <c r="L271" s="173">
        <v>21</v>
      </c>
      <c r="M271" s="173">
        <f>G271*(1+L271/100)</f>
        <v>0</v>
      </c>
      <c r="N271" s="173">
        <v>3.9500000000000004E-3</v>
      </c>
      <c r="O271" s="173">
        <f>ROUND(E271*N271,2)</f>
        <v>0.03</v>
      </c>
      <c r="P271" s="173">
        <v>0</v>
      </c>
      <c r="Q271" s="173">
        <f>ROUND(E271*P271,2)</f>
        <v>0</v>
      </c>
      <c r="R271" s="173"/>
      <c r="S271" s="173" t="s">
        <v>224</v>
      </c>
      <c r="T271" s="174" t="s">
        <v>225</v>
      </c>
      <c r="U271" s="156">
        <v>0.58875</v>
      </c>
      <c r="V271" s="156">
        <f>ROUND(E271*U271,2)</f>
        <v>4.8600000000000003</v>
      </c>
      <c r="W271" s="156"/>
      <c r="X271" s="156" t="s">
        <v>226</v>
      </c>
      <c r="Y271" s="147"/>
      <c r="Z271" s="147"/>
      <c r="AA271" s="147"/>
      <c r="AB271" s="147"/>
      <c r="AC271" s="147"/>
      <c r="AD271" s="147"/>
      <c r="AE271" s="147"/>
      <c r="AF271" s="147"/>
      <c r="AG271" s="147" t="s">
        <v>251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>
      <c r="A272" s="3"/>
      <c r="B272" s="4"/>
      <c r="C272" s="186"/>
      <c r="D272" s="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AE272">
        <v>15</v>
      </c>
      <c r="AF272">
        <v>21</v>
      </c>
      <c r="AG272" t="s">
        <v>206</v>
      </c>
    </row>
    <row r="273" spans="1:33">
      <c r="A273" s="150"/>
      <c r="B273" s="151" t="s">
        <v>29</v>
      </c>
      <c r="C273" s="187"/>
      <c r="D273" s="152"/>
      <c r="E273" s="153"/>
      <c r="F273" s="153"/>
      <c r="G273" s="182">
        <f>G8+G24+G44+G69+G98+G106+G139+G151+G154+G158+G166+G180+G194+G198+G201+G209+G215+G220+G230+G242+G246+G252+G255+G266</f>
        <v>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AE273">
        <f>SUMIF(L7:L271,AE272,G7:G271)</f>
        <v>0</v>
      </c>
      <c r="AF273">
        <f>SUMIF(L7:L271,AF272,G7:G271)</f>
        <v>0</v>
      </c>
      <c r="AG273" t="s">
        <v>244</v>
      </c>
    </row>
    <row r="274" spans="1:33">
      <c r="C274" s="188"/>
      <c r="D274" s="10"/>
      <c r="AG274" t="s">
        <v>245</v>
      </c>
    </row>
    <row r="275" spans="1:33">
      <c r="D275" s="10"/>
    </row>
    <row r="276" spans="1:33">
      <c r="D276" s="10"/>
    </row>
    <row r="277" spans="1:33">
      <c r="D277" s="10"/>
    </row>
    <row r="278" spans="1:33">
      <c r="D278" s="10"/>
    </row>
    <row r="279" spans="1:33">
      <c r="D279" s="10"/>
    </row>
    <row r="280" spans="1:33">
      <c r="D280" s="10"/>
    </row>
    <row r="281" spans="1:33">
      <c r="D281" s="10"/>
    </row>
    <row r="282" spans="1:33">
      <c r="D282" s="10"/>
    </row>
    <row r="283" spans="1:33">
      <c r="D283" s="10"/>
    </row>
    <row r="284" spans="1:33">
      <c r="D284" s="10"/>
    </row>
    <row r="285" spans="1:33">
      <c r="D285" s="10"/>
    </row>
    <row r="286" spans="1:33">
      <c r="D286" s="10"/>
    </row>
    <row r="287" spans="1:33">
      <c r="D287" s="10"/>
    </row>
    <row r="288" spans="1:33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yYdD5R0Q+wvqwFd0nHOHhHq28usPFCcvfGxNIrgfcFwRZhs+1u6JQJWie8ZR9gL3V5tpGDp3lFJH14ZGZKST+g==" saltValue="oF9yPiPRFoxmfQ8UMRMkGQ==" spinCount="100000" sheet="1" objects="1" scenarios="1"/>
  <mergeCells count="54">
    <mergeCell ref="C269:G269"/>
    <mergeCell ref="C179:G179"/>
    <mergeCell ref="C193:G193"/>
    <mergeCell ref="C197:G197"/>
    <mergeCell ref="C203:G203"/>
    <mergeCell ref="C208:G208"/>
    <mergeCell ref="C227:G227"/>
    <mergeCell ref="C239:G239"/>
    <mergeCell ref="C241:G241"/>
    <mergeCell ref="C248:G248"/>
    <mergeCell ref="C251:G251"/>
    <mergeCell ref="C265:G265"/>
    <mergeCell ref="C165:G165"/>
    <mergeCell ref="C90:G90"/>
    <mergeCell ref="C94:G94"/>
    <mergeCell ref="C96:G96"/>
    <mergeCell ref="C102:G102"/>
    <mergeCell ref="C104:G104"/>
    <mergeCell ref="C110:G110"/>
    <mergeCell ref="C112:G112"/>
    <mergeCell ref="C142:G142"/>
    <mergeCell ref="C146:G146"/>
    <mergeCell ref="C148:G148"/>
    <mergeCell ref="C153:G153"/>
    <mergeCell ref="C88:G88"/>
    <mergeCell ref="C61:G61"/>
    <mergeCell ref="C63:G63"/>
    <mergeCell ref="C65:G65"/>
    <mergeCell ref="C67:G67"/>
    <mergeCell ref="C71:G71"/>
    <mergeCell ref="C73:G73"/>
    <mergeCell ref="C75:G75"/>
    <mergeCell ref="C77:G77"/>
    <mergeCell ref="C79:G79"/>
    <mergeCell ref="C81:G81"/>
    <mergeCell ref="C86:G86"/>
    <mergeCell ref="C46:G46"/>
    <mergeCell ref="C15:G15"/>
    <mergeCell ref="C17:G17"/>
    <mergeCell ref="C22:G22"/>
    <mergeCell ref="C27:G27"/>
    <mergeCell ref="C29:G29"/>
    <mergeCell ref="C31:G31"/>
    <mergeCell ref="C33:G33"/>
    <mergeCell ref="C35:G35"/>
    <mergeCell ref="C38:G38"/>
    <mergeCell ref="C40:G40"/>
    <mergeCell ref="C42:G42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4304-882D-4DC9-8858-A886952F7060}">
  <sheetPr>
    <outlinePr summaryBelow="0"/>
  </sheetPr>
  <dimension ref="A1:BH5000"/>
  <sheetViews>
    <sheetView workbookViewId="0">
      <pane ySplit="7" topLeftCell="A138" activePane="bottomLeft" state="frozen"/>
      <selection pane="bottomLeft" activeCell="F143" sqref="F143:F144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53</v>
      </c>
      <c r="C3" s="261" t="s">
        <v>54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54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126</v>
      </c>
      <c r="C8" s="183" t="s">
        <v>127</v>
      </c>
      <c r="D8" s="160"/>
      <c r="E8" s="161"/>
      <c r="F8" s="162"/>
      <c r="G8" s="162">
        <f>SUMIF(AG9:AG14,"&lt;&gt;NOR",G9:G14)</f>
        <v>0</v>
      </c>
      <c r="H8" s="162"/>
      <c r="I8" s="162">
        <f>SUM(I9:I14)</f>
        <v>34500</v>
      </c>
      <c r="J8" s="162"/>
      <c r="K8" s="162">
        <f>SUM(K9:K14)</f>
        <v>11000</v>
      </c>
      <c r="L8" s="162"/>
      <c r="M8" s="162">
        <f>SUM(M9:M14)</f>
        <v>0</v>
      </c>
      <c r="N8" s="162"/>
      <c r="O8" s="162">
        <f>SUM(O9:O14)</f>
        <v>0</v>
      </c>
      <c r="P8" s="162"/>
      <c r="Q8" s="162">
        <f>SUM(Q9:Q14)</f>
        <v>0</v>
      </c>
      <c r="R8" s="162"/>
      <c r="S8" s="162"/>
      <c r="T8" s="163"/>
      <c r="U8" s="157"/>
      <c r="V8" s="157">
        <f>SUM(V9:V14)</f>
        <v>0</v>
      </c>
      <c r="W8" s="157"/>
      <c r="X8" s="157"/>
      <c r="AG8" t="s">
        <v>220</v>
      </c>
    </row>
    <row r="9" spans="1:60" outlineLevel="1">
      <c r="A9" s="175">
        <v>1</v>
      </c>
      <c r="B9" s="176" t="s">
        <v>752</v>
      </c>
      <c r="C9" s="184" t="s">
        <v>753</v>
      </c>
      <c r="D9" s="177" t="s">
        <v>279</v>
      </c>
      <c r="E9" s="178">
        <v>5</v>
      </c>
      <c r="F9" s="179"/>
      <c r="G9" s="180">
        <f t="shared" ref="G9:G14" si="0">ROUND(E9*F9,2)</f>
        <v>0</v>
      </c>
      <c r="H9" s="179">
        <v>0</v>
      </c>
      <c r="I9" s="180">
        <f t="shared" ref="I9:I14" si="1">ROUND(E9*H9,2)</f>
        <v>0</v>
      </c>
      <c r="J9" s="179">
        <v>1500</v>
      </c>
      <c r="K9" s="180">
        <f t="shared" ref="K9:K14" si="2">ROUND(E9*J9,2)</f>
        <v>7500</v>
      </c>
      <c r="L9" s="180">
        <v>21</v>
      </c>
      <c r="M9" s="180">
        <f t="shared" ref="M9:M14" si="3">G9*(1+L9/100)</f>
        <v>0</v>
      </c>
      <c r="N9" s="180">
        <v>0</v>
      </c>
      <c r="O9" s="180">
        <f t="shared" ref="O9:O14" si="4">ROUND(E9*N9,2)</f>
        <v>0</v>
      </c>
      <c r="P9" s="180">
        <v>0</v>
      </c>
      <c r="Q9" s="180">
        <f t="shared" ref="Q9:Q14" si="5"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 t="shared" ref="V9:V14" si="6"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754</v>
      </c>
      <c r="C10" s="184" t="s">
        <v>755</v>
      </c>
      <c r="D10" s="177" t="s">
        <v>756</v>
      </c>
      <c r="E10" s="178">
        <v>1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3500</v>
      </c>
      <c r="K10" s="180">
        <f t="shared" si="2"/>
        <v>3500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</v>
      </c>
      <c r="V10" s="156">
        <f t="shared" si="6"/>
        <v>0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227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757</v>
      </c>
      <c r="C11" s="184" t="s">
        <v>758</v>
      </c>
      <c r="D11" s="177" t="s">
        <v>756</v>
      </c>
      <c r="E11" s="178">
        <v>1</v>
      </c>
      <c r="F11" s="179"/>
      <c r="G11" s="180">
        <f t="shared" si="0"/>
        <v>0</v>
      </c>
      <c r="H11" s="179">
        <v>3500</v>
      </c>
      <c r="I11" s="180">
        <f t="shared" si="1"/>
        <v>3500</v>
      </c>
      <c r="J11" s="179">
        <v>0</v>
      </c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</v>
      </c>
      <c r="V11" s="156">
        <f t="shared" si="6"/>
        <v>0</v>
      </c>
      <c r="W11" s="156"/>
      <c r="X11" s="156" t="s">
        <v>361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362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759</v>
      </c>
      <c r="C12" s="184" t="s">
        <v>760</v>
      </c>
      <c r="D12" s="177" t="s">
        <v>756</v>
      </c>
      <c r="E12" s="178">
        <v>1</v>
      </c>
      <c r="F12" s="179"/>
      <c r="G12" s="180">
        <f t="shared" si="0"/>
        <v>0</v>
      </c>
      <c r="H12" s="179">
        <v>3500</v>
      </c>
      <c r="I12" s="180">
        <f t="shared" si="1"/>
        <v>3500</v>
      </c>
      <c r="J12" s="179">
        <v>0</v>
      </c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0</v>
      </c>
      <c r="V12" s="156">
        <f t="shared" si="6"/>
        <v>0</v>
      </c>
      <c r="W12" s="156"/>
      <c r="X12" s="156" t="s">
        <v>361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362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761</v>
      </c>
      <c r="C13" s="184" t="s">
        <v>762</v>
      </c>
      <c r="D13" s="177" t="s">
        <v>756</v>
      </c>
      <c r="E13" s="178">
        <v>1</v>
      </c>
      <c r="F13" s="179"/>
      <c r="G13" s="180">
        <f t="shared" si="0"/>
        <v>0</v>
      </c>
      <c r="H13" s="179">
        <v>20000</v>
      </c>
      <c r="I13" s="180">
        <f t="shared" si="1"/>
        <v>20000</v>
      </c>
      <c r="J13" s="179">
        <v>0</v>
      </c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</v>
      </c>
      <c r="V13" s="156">
        <f t="shared" si="6"/>
        <v>0</v>
      </c>
      <c r="W13" s="156"/>
      <c r="X13" s="156" t="s">
        <v>361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362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763</v>
      </c>
      <c r="C14" s="184" t="s">
        <v>764</v>
      </c>
      <c r="D14" s="177" t="s">
        <v>756</v>
      </c>
      <c r="E14" s="178">
        <v>1</v>
      </c>
      <c r="F14" s="179"/>
      <c r="G14" s="180">
        <f t="shared" si="0"/>
        <v>0</v>
      </c>
      <c r="H14" s="179">
        <v>7500</v>
      </c>
      <c r="I14" s="180">
        <f t="shared" si="1"/>
        <v>7500</v>
      </c>
      <c r="J14" s="179">
        <v>0</v>
      </c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0</v>
      </c>
      <c r="V14" s="156">
        <f t="shared" si="6"/>
        <v>0</v>
      </c>
      <c r="W14" s="156"/>
      <c r="X14" s="156" t="s">
        <v>361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362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14">
      <c r="A15" s="158" t="s">
        <v>219</v>
      </c>
      <c r="B15" s="159" t="s">
        <v>144</v>
      </c>
      <c r="C15" s="183" t="s">
        <v>145</v>
      </c>
      <c r="D15" s="160"/>
      <c r="E15" s="161"/>
      <c r="F15" s="162"/>
      <c r="G15" s="162">
        <f>SUMIF(AG16:AG34,"&lt;&gt;NOR",G16:G34)</f>
        <v>0</v>
      </c>
      <c r="H15" s="162"/>
      <c r="I15" s="162">
        <f>SUM(I16:I34)</f>
        <v>107510.76000000001</v>
      </c>
      <c r="J15" s="162"/>
      <c r="K15" s="162">
        <f>SUM(K16:K34)</f>
        <v>136187.16999999998</v>
      </c>
      <c r="L15" s="162"/>
      <c r="M15" s="162">
        <f>SUM(M16:M34)</f>
        <v>0</v>
      </c>
      <c r="N15" s="162"/>
      <c r="O15" s="162">
        <f>SUM(O16:O34)</f>
        <v>0.52</v>
      </c>
      <c r="P15" s="162"/>
      <c r="Q15" s="162">
        <f>SUM(Q16:Q34)</f>
        <v>0</v>
      </c>
      <c r="R15" s="162"/>
      <c r="S15" s="162"/>
      <c r="T15" s="163"/>
      <c r="U15" s="157"/>
      <c r="V15" s="157">
        <f>SUM(V16:V34)</f>
        <v>0</v>
      </c>
      <c r="W15" s="157"/>
      <c r="X15" s="157"/>
      <c r="AG15" t="s">
        <v>220</v>
      </c>
    </row>
    <row r="16" spans="1:60" outlineLevel="1">
      <c r="A16" s="175">
        <v>7</v>
      </c>
      <c r="B16" s="176" t="s">
        <v>765</v>
      </c>
      <c r="C16" s="184" t="s">
        <v>766</v>
      </c>
      <c r="D16" s="177" t="s">
        <v>279</v>
      </c>
      <c r="E16" s="178">
        <v>6</v>
      </c>
      <c r="F16" s="179"/>
      <c r="G16" s="180">
        <f t="shared" ref="G16:G29" si="7">ROUND(E16*F16,2)</f>
        <v>0</v>
      </c>
      <c r="H16" s="179">
        <v>43.01</v>
      </c>
      <c r="I16" s="180">
        <f t="shared" ref="I16:I29" si="8">ROUND(E16*H16,2)</f>
        <v>258.06</v>
      </c>
      <c r="J16" s="179">
        <v>612.99</v>
      </c>
      <c r="K16" s="180">
        <f t="shared" ref="K16:K29" si="9">ROUND(E16*J16,2)</f>
        <v>3677.94</v>
      </c>
      <c r="L16" s="180">
        <v>21</v>
      </c>
      <c r="M16" s="180">
        <f t="shared" ref="M16:M29" si="10">G16*(1+L16/100)</f>
        <v>0</v>
      </c>
      <c r="N16" s="180">
        <v>1.3600000000000001E-3</v>
      </c>
      <c r="O16" s="180">
        <f t="shared" ref="O16:O29" si="11">ROUND(E16*N16,2)</f>
        <v>0.01</v>
      </c>
      <c r="P16" s="180">
        <v>0</v>
      </c>
      <c r="Q16" s="180">
        <f t="shared" ref="Q16:Q29" si="12">ROUND(E16*P16,2)</f>
        <v>0</v>
      </c>
      <c r="R16" s="180"/>
      <c r="S16" s="180" t="s">
        <v>250</v>
      </c>
      <c r="T16" s="181" t="s">
        <v>225</v>
      </c>
      <c r="U16" s="156">
        <v>0</v>
      </c>
      <c r="V16" s="156">
        <f t="shared" ref="V16:V29" si="13">ROUND(E16*U16,2)</f>
        <v>0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575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767</v>
      </c>
      <c r="C17" s="184" t="s">
        <v>768</v>
      </c>
      <c r="D17" s="177" t="s">
        <v>309</v>
      </c>
      <c r="E17" s="178">
        <v>26</v>
      </c>
      <c r="F17" s="179"/>
      <c r="G17" s="180">
        <f t="shared" si="7"/>
        <v>0</v>
      </c>
      <c r="H17" s="179">
        <v>75.61</v>
      </c>
      <c r="I17" s="180">
        <f t="shared" si="8"/>
        <v>1965.86</v>
      </c>
      <c r="J17" s="179">
        <v>147.38999999999999</v>
      </c>
      <c r="K17" s="180">
        <f t="shared" si="9"/>
        <v>3832.14</v>
      </c>
      <c r="L17" s="180">
        <v>21</v>
      </c>
      <c r="M17" s="180">
        <f t="shared" si="10"/>
        <v>0</v>
      </c>
      <c r="N17" s="180">
        <v>3.8000000000000002E-4</v>
      </c>
      <c r="O17" s="180">
        <f t="shared" si="11"/>
        <v>0.01</v>
      </c>
      <c r="P17" s="180">
        <v>0</v>
      </c>
      <c r="Q17" s="180">
        <f t="shared" si="12"/>
        <v>0</v>
      </c>
      <c r="R17" s="180"/>
      <c r="S17" s="180" t="s">
        <v>250</v>
      </c>
      <c r="T17" s="181" t="s">
        <v>225</v>
      </c>
      <c r="U17" s="156">
        <v>0</v>
      </c>
      <c r="V17" s="156">
        <f t="shared" si="13"/>
        <v>0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575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9</v>
      </c>
      <c r="B18" s="176" t="s">
        <v>769</v>
      </c>
      <c r="C18" s="184" t="s">
        <v>770</v>
      </c>
      <c r="D18" s="177" t="s">
        <v>309</v>
      </c>
      <c r="E18" s="178">
        <v>48</v>
      </c>
      <c r="F18" s="179"/>
      <c r="G18" s="180">
        <f t="shared" si="7"/>
        <v>0</v>
      </c>
      <c r="H18" s="179">
        <v>79.150000000000006</v>
      </c>
      <c r="I18" s="180">
        <f t="shared" si="8"/>
        <v>3799.2</v>
      </c>
      <c r="J18" s="179">
        <v>165.35</v>
      </c>
      <c r="K18" s="180">
        <f t="shared" si="9"/>
        <v>7936.8</v>
      </c>
      <c r="L18" s="180">
        <v>21</v>
      </c>
      <c r="M18" s="180">
        <f t="shared" si="10"/>
        <v>0</v>
      </c>
      <c r="N18" s="180">
        <v>4.6999999999999999E-4</v>
      </c>
      <c r="O18" s="180">
        <f t="shared" si="11"/>
        <v>0.02</v>
      </c>
      <c r="P18" s="180">
        <v>0</v>
      </c>
      <c r="Q18" s="180">
        <f t="shared" si="12"/>
        <v>0</v>
      </c>
      <c r="R18" s="180"/>
      <c r="S18" s="180" t="s">
        <v>250</v>
      </c>
      <c r="T18" s="181" t="s">
        <v>225</v>
      </c>
      <c r="U18" s="156">
        <v>0</v>
      </c>
      <c r="V18" s="156">
        <f t="shared" si="13"/>
        <v>0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575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10</v>
      </c>
      <c r="B19" s="176" t="s">
        <v>771</v>
      </c>
      <c r="C19" s="184" t="s">
        <v>772</v>
      </c>
      <c r="D19" s="177" t="s">
        <v>309</v>
      </c>
      <c r="E19" s="178">
        <v>24</v>
      </c>
      <c r="F19" s="179"/>
      <c r="G19" s="180">
        <f t="shared" si="7"/>
        <v>0</v>
      </c>
      <c r="H19" s="179">
        <v>111.81</v>
      </c>
      <c r="I19" s="180">
        <f t="shared" si="8"/>
        <v>2683.44</v>
      </c>
      <c r="J19" s="179">
        <v>208.19</v>
      </c>
      <c r="K19" s="180">
        <f t="shared" si="9"/>
        <v>4996.5600000000004</v>
      </c>
      <c r="L19" s="180">
        <v>21</v>
      </c>
      <c r="M19" s="180">
        <f t="shared" si="10"/>
        <v>0</v>
      </c>
      <c r="N19" s="180">
        <v>6.9999999999999999E-4</v>
      </c>
      <c r="O19" s="180">
        <f t="shared" si="11"/>
        <v>0.02</v>
      </c>
      <c r="P19" s="180">
        <v>0</v>
      </c>
      <c r="Q19" s="180">
        <f t="shared" si="12"/>
        <v>0</v>
      </c>
      <c r="R19" s="180"/>
      <c r="S19" s="180" t="s">
        <v>250</v>
      </c>
      <c r="T19" s="181" t="s">
        <v>225</v>
      </c>
      <c r="U19" s="156">
        <v>0</v>
      </c>
      <c r="V19" s="156">
        <f t="shared" si="13"/>
        <v>0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575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11</v>
      </c>
      <c r="B20" s="176" t="s">
        <v>773</v>
      </c>
      <c r="C20" s="184" t="s">
        <v>774</v>
      </c>
      <c r="D20" s="177" t="s">
        <v>309</v>
      </c>
      <c r="E20" s="178">
        <v>13</v>
      </c>
      <c r="F20" s="179"/>
      <c r="G20" s="180">
        <f t="shared" si="7"/>
        <v>0</v>
      </c>
      <c r="H20" s="179">
        <v>240.22</v>
      </c>
      <c r="I20" s="180">
        <f t="shared" si="8"/>
        <v>3122.86</v>
      </c>
      <c r="J20" s="179">
        <v>540.78</v>
      </c>
      <c r="K20" s="180">
        <f t="shared" si="9"/>
        <v>7030.14</v>
      </c>
      <c r="L20" s="180">
        <v>21</v>
      </c>
      <c r="M20" s="180">
        <f t="shared" si="10"/>
        <v>0</v>
      </c>
      <c r="N20" s="180">
        <v>1.5200000000000001E-3</v>
      </c>
      <c r="O20" s="180">
        <f t="shared" si="11"/>
        <v>0.02</v>
      </c>
      <c r="P20" s="180">
        <v>0</v>
      </c>
      <c r="Q20" s="180">
        <f t="shared" si="12"/>
        <v>0</v>
      </c>
      <c r="R20" s="180"/>
      <c r="S20" s="180" t="s">
        <v>250</v>
      </c>
      <c r="T20" s="181" t="s">
        <v>225</v>
      </c>
      <c r="U20" s="156">
        <v>0</v>
      </c>
      <c r="V20" s="156">
        <f t="shared" si="13"/>
        <v>0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575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75">
        <v>12</v>
      </c>
      <c r="B21" s="176" t="s">
        <v>775</v>
      </c>
      <c r="C21" s="184" t="s">
        <v>776</v>
      </c>
      <c r="D21" s="177" t="s">
        <v>309</v>
      </c>
      <c r="E21" s="178">
        <v>44</v>
      </c>
      <c r="F21" s="179"/>
      <c r="G21" s="180">
        <f t="shared" si="7"/>
        <v>0</v>
      </c>
      <c r="H21" s="179">
        <v>260.5</v>
      </c>
      <c r="I21" s="180">
        <f t="shared" si="8"/>
        <v>11462</v>
      </c>
      <c r="J21" s="179">
        <v>366.5</v>
      </c>
      <c r="K21" s="180">
        <f t="shared" si="9"/>
        <v>16126</v>
      </c>
      <c r="L21" s="180">
        <v>21</v>
      </c>
      <c r="M21" s="180">
        <f t="shared" si="10"/>
        <v>0</v>
      </c>
      <c r="N21" s="180">
        <v>1.31E-3</v>
      </c>
      <c r="O21" s="180">
        <f t="shared" si="11"/>
        <v>0.06</v>
      </c>
      <c r="P21" s="180">
        <v>0</v>
      </c>
      <c r="Q21" s="180">
        <f t="shared" si="12"/>
        <v>0</v>
      </c>
      <c r="R21" s="180"/>
      <c r="S21" s="180" t="s">
        <v>250</v>
      </c>
      <c r="T21" s="181" t="s">
        <v>225</v>
      </c>
      <c r="U21" s="156">
        <v>0</v>
      </c>
      <c r="V21" s="156">
        <f t="shared" si="13"/>
        <v>0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575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75">
        <v>13</v>
      </c>
      <c r="B22" s="176" t="s">
        <v>777</v>
      </c>
      <c r="C22" s="184" t="s">
        <v>778</v>
      </c>
      <c r="D22" s="177" t="s">
        <v>309</v>
      </c>
      <c r="E22" s="178">
        <v>115</v>
      </c>
      <c r="F22" s="179"/>
      <c r="G22" s="180">
        <f t="shared" si="7"/>
        <v>0</v>
      </c>
      <c r="H22" s="179">
        <v>236.52</v>
      </c>
      <c r="I22" s="180">
        <f t="shared" si="8"/>
        <v>27199.8</v>
      </c>
      <c r="J22" s="179">
        <v>368.48</v>
      </c>
      <c r="K22" s="180">
        <f t="shared" si="9"/>
        <v>42375.199999999997</v>
      </c>
      <c r="L22" s="180">
        <v>21</v>
      </c>
      <c r="M22" s="180">
        <f t="shared" si="10"/>
        <v>0</v>
      </c>
      <c r="N22" s="180">
        <v>2.0999999999999999E-3</v>
      </c>
      <c r="O22" s="180">
        <f t="shared" si="11"/>
        <v>0.24</v>
      </c>
      <c r="P22" s="180">
        <v>0</v>
      </c>
      <c r="Q22" s="180">
        <f t="shared" si="12"/>
        <v>0</v>
      </c>
      <c r="R22" s="180"/>
      <c r="S22" s="180" t="s">
        <v>250</v>
      </c>
      <c r="T22" s="181" t="s">
        <v>225</v>
      </c>
      <c r="U22" s="156">
        <v>0</v>
      </c>
      <c r="V22" s="156">
        <f t="shared" si="13"/>
        <v>0</v>
      </c>
      <c r="W22" s="156"/>
      <c r="X22" s="156" t="s">
        <v>226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575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14</v>
      </c>
      <c r="B23" s="176" t="s">
        <v>779</v>
      </c>
      <c r="C23" s="184" t="s">
        <v>780</v>
      </c>
      <c r="D23" s="177" t="s">
        <v>309</v>
      </c>
      <c r="E23" s="178">
        <v>42</v>
      </c>
      <c r="F23" s="179"/>
      <c r="G23" s="180">
        <f t="shared" si="7"/>
        <v>0</v>
      </c>
      <c r="H23" s="179">
        <v>341.52</v>
      </c>
      <c r="I23" s="180">
        <f t="shared" si="8"/>
        <v>14343.84</v>
      </c>
      <c r="J23" s="179">
        <v>368.48</v>
      </c>
      <c r="K23" s="180">
        <f t="shared" si="9"/>
        <v>15476.16</v>
      </c>
      <c r="L23" s="180">
        <v>21</v>
      </c>
      <c r="M23" s="180">
        <f t="shared" si="10"/>
        <v>0</v>
      </c>
      <c r="N23" s="180">
        <v>2.5200000000000001E-3</v>
      </c>
      <c r="O23" s="180">
        <f t="shared" si="11"/>
        <v>0.11</v>
      </c>
      <c r="P23" s="180">
        <v>0</v>
      </c>
      <c r="Q23" s="180">
        <f t="shared" si="12"/>
        <v>0</v>
      </c>
      <c r="R23" s="180"/>
      <c r="S23" s="180" t="s">
        <v>250</v>
      </c>
      <c r="T23" s="181" t="s">
        <v>225</v>
      </c>
      <c r="U23" s="156">
        <v>0</v>
      </c>
      <c r="V23" s="156">
        <f t="shared" si="13"/>
        <v>0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575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75">
        <v>15</v>
      </c>
      <c r="B24" s="176" t="s">
        <v>781</v>
      </c>
      <c r="C24" s="184" t="s">
        <v>782</v>
      </c>
      <c r="D24" s="177" t="s">
        <v>279</v>
      </c>
      <c r="E24" s="178">
        <v>25</v>
      </c>
      <c r="F24" s="179"/>
      <c r="G24" s="180">
        <f t="shared" si="7"/>
        <v>0</v>
      </c>
      <c r="H24" s="179">
        <v>0</v>
      </c>
      <c r="I24" s="180">
        <f t="shared" si="8"/>
        <v>0</v>
      </c>
      <c r="J24" s="179">
        <v>72.3</v>
      </c>
      <c r="K24" s="180">
        <f t="shared" si="9"/>
        <v>1807.5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250</v>
      </c>
      <c r="T24" s="181" t="s">
        <v>225</v>
      </c>
      <c r="U24" s="156">
        <v>0</v>
      </c>
      <c r="V24" s="156">
        <f t="shared" si="13"/>
        <v>0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575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75">
        <v>16</v>
      </c>
      <c r="B25" s="176" t="s">
        <v>783</v>
      </c>
      <c r="C25" s="184" t="s">
        <v>784</v>
      </c>
      <c r="D25" s="177" t="s">
        <v>279</v>
      </c>
      <c r="E25" s="178">
        <v>25</v>
      </c>
      <c r="F25" s="179"/>
      <c r="G25" s="180">
        <f t="shared" si="7"/>
        <v>0</v>
      </c>
      <c r="H25" s="179">
        <v>0</v>
      </c>
      <c r="I25" s="180">
        <f t="shared" si="8"/>
        <v>0</v>
      </c>
      <c r="J25" s="179">
        <v>80.099999999999994</v>
      </c>
      <c r="K25" s="180">
        <f t="shared" si="9"/>
        <v>2002.5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250</v>
      </c>
      <c r="T25" s="181" t="s">
        <v>225</v>
      </c>
      <c r="U25" s="156">
        <v>0</v>
      </c>
      <c r="V25" s="156">
        <f t="shared" si="13"/>
        <v>0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575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75">
        <v>17</v>
      </c>
      <c r="B26" s="176" t="s">
        <v>785</v>
      </c>
      <c r="C26" s="184" t="s">
        <v>786</v>
      </c>
      <c r="D26" s="177" t="s">
        <v>279</v>
      </c>
      <c r="E26" s="178">
        <v>5</v>
      </c>
      <c r="F26" s="179"/>
      <c r="G26" s="180">
        <f t="shared" si="7"/>
        <v>0</v>
      </c>
      <c r="H26" s="179">
        <v>0</v>
      </c>
      <c r="I26" s="180">
        <f t="shared" si="8"/>
        <v>0</v>
      </c>
      <c r="J26" s="179">
        <v>97.2</v>
      </c>
      <c r="K26" s="180">
        <f t="shared" si="9"/>
        <v>486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250</v>
      </c>
      <c r="T26" s="181" t="s">
        <v>225</v>
      </c>
      <c r="U26" s="156">
        <v>0</v>
      </c>
      <c r="V26" s="156">
        <f t="shared" si="13"/>
        <v>0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575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75">
        <v>18</v>
      </c>
      <c r="B27" s="176" t="s">
        <v>787</v>
      </c>
      <c r="C27" s="184" t="s">
        <v>788</v>
      </c>
      <c r="D27" s="177" t="s">
        <v>279</v>
      </c>
      <c r="E27" s="178">
        <v>17</v>
      </c>
      <c r="F27" s="179"/>
      <c r="G27" s="180">
        <f t="shared" si="7"/>
        <v>0</v>
      </c>
      <c r="H27" s="179">
        <v>0</v>
      </c>
      <c r="I27" s="180">
        <f t="shared" si="8"/>
        <v>0</v>
      </c>
      <c r="J27" s="179">
        <v>119.5</v>
      </c>
      <c r="K27" s="180">
        <f t="shared" si="9"/>
        <v>2031.5</v>
      </c>
      <c r="L27" s="180">
        <v>21</v>
      </c>
      <c r="M27" s="180">
        <f t="shared" si="10"/>
        <v>0</v>
      </c>
      <c r="N27" s="180">
        <v>0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250</v>
      </c>
      <c r="T27" s="181" t="s">
        <v>225</v>
      </c>
      <c r="U27" s="156">
        <v>0</v>
      </c>
      <c r="V27" s="156">
        <f t="shared" si="13"/>
        <v>0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575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4" outlineLevel="1">
      <c r="A28" s="175">
        <v>19</v>
      </c>
      <c r="B28" s="176" t="s">
        <v>789</v>
      </c>
      <c r="C28" s="184" t="s">
        <v>790</v>
      </c>
      <c r="D28" s="177" t="s">
        <v>279</v>
      </c>
      <c r="E28" s="178">
        <v>25</v>
      </c>
      <c r="F28" s="179"/>
      <c r="G28" s="180">
        <f t="shared" si="7"/>
        <v>0</v>
      </c>
      <c r="H28" s="179">
        <v>1214.8800000000001</v>
      </c>
      <c r="I28" s="180">
        <f t="shared" si="8"/>
        <v>30372</v>
      </c>
      <c r="J28" s="179">
        <v>92.12</v>
      </c>
      <c r="K28" s="180">
        <f t="shared" si="9"/>
        <v>2303</v>
      </c>
      <c r="L28" s="180">
        <v>21</v>
      </c>
      <c r="M28" s="180">
        <f t="shared" si="10"/>
        <v>0</v>
      </c>
      <c r="N28" s="180">
        <v>7.5000000000000002E-4</v>
      </c>
      <c r="O28" s="180">
        <f t="shared" si="11"/>
        <v>0.02</v>
      </c>
      <c r="P28" s="180">
        <v>0</v>
      </c>
      <c r="Q28" s="180">
        <f t="shared" si="12"/>
        <v>0</v>
      </c>
      <c r="R28" s="180"/>
      <c r="S28" s="180" t="s">
        <v>250</v>
      </c>
      <c r="T28" s="181" t="s">
        <v>225</v>
      </c>
      <c r="U28" s="156">
        <v>0</v>
      </c>
      <c r="V28" s="156">
        <f t="shared" si="13"/>
        <v>0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575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4" outlineLevel="1">
      <c r="A29" s="168">
        <v>20</v>
      </c>
      <c r="B29" s="169" t="s">
        <v>791</v>
      </c>
      <c r="C29" s="185" t="s">
        <v>792</v>
      </c>
      <c r="D29" s="170" t="s">
        <v>279</v>
      </c>
      <c r="E29" s="171">
        <v>11</v>
      </c>
      <c r="F29" s="172"/>
      <c r="G29" s="173">
        <f t="shared" si="7"/>
        <v>0</v>
      </c>
      <c r="H29" s="172">
        <v>1051.58</v>
      </c>
      <c r="I29" s="173">
        <f t="shared" si="8"/>
        <v>11567.38</v>
      </c>
      <c r="J29" s="172">
        <v>55.42</v>
      </c>
      <c r="K29" s="173">
        <f t="shared" si="9"/>
        <v>609.62</v>
      </c>
      <c r="L29" s="173">
        <v>21</v>
      </c>
      <c r="M29" s="173">
        <f t="shared" si="10"/>
        <v>0</v>
      </c>
      <c r="N29" s="173">
        <v>4.8999999999999998E-4</v>
      </c>
      <c r="O29" s="173">
        <f t="shared" si="11"/>
        <v>0.01</v>
      </c>
      <c r="P29" s="173">
        <v>0</v>
      </c>
      <c r="Q29" s="173">
        <f t="shared" si="12"/>
        <v>0</v>
      </c>
      <c r="R29" s="173"/>
      <c r="S29" s="173" t="s">
        <v>250</v>
      </c>
      <c r="T29" s="174" t="s">
        <v>225</v>
      </c>
      <c r="U29" s="156">
        <v>0</v>
      </c>
      <c r="V29" s="156">
        <f t="shared" si="13"/>
        <v>0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575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69" t="s">
        <v>793</v>
      </c>
      <c r="D30" s="270"/>
      <c r="E30" s="270"/>
      <c r="F30" s="270"/>
      <c r="G30" s="270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292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21</v>
      </c>
      <c r="B31" s="176" t="s">
        <v>794</v>
      </c>
      <c r="C31" s="184" t="s">
        <v>795</v>
      </c>
      <c r="D31" s="177" t="s">
        <v>309</v>
      </c>
      <c r="E31" s="178">
        <v>312</v>
      </c>
      <c r="F31" s="179"/>
      <c r="G31" s="180">
        <f>ROUND(E31*F31,2)</f>
        <v>0</v>
      </c>
      <c r="H31" s="179">
        <v>2.36</v>
      </c>
      <c r="I31" s="180">
        <f>ROUND(E31*H31,2)</f>
        <v>736.32</v>
      </c>
      <c r="J31" s="179">
        <v>27.14</v>
      </c>
      <c r="K31" s="180">
        <f>ROUND(E31*J31,2)</f>
        <v>8467.68</v>
      </c>
      <c r="L31" s="180">
        <v>21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250</v>
      </c>
      <c r="T31" s="181" t="s">
        <v>225</v>
      </c>
      <c r="U31" s="156">
        <v>0</v>
      </c>
      <c r="V31" s="156">
        <f>ROUND(E31*U31,2)</f>
        <v>0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575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22</v>
      </c>
      <c r="B32" s="176" t="s">
        <v>796</v>
      </c>
      <c r="C32" s="184" t="s">
        <v>797</v>
      </c>
      <c r="D32" s="177" t="s">
        <v>0</v>
      </c>
      <c r="E32" s="178">
        <v>1755.2070000000001</v>
      </c>
      <c r="F32" s="179"/>
      <c r="G32" s="180">
        <f>ROUND(E32*F32,2)</f>
        <v>0</v>
      </c>
      <c r="H32" s="179">
        <v>0</v>
      </c>
      <c r="I32" s="180">
        <f>ROUND(E32*H32,2)</f>
        <v>0</v>
      </c>
      <c r="J32" s="179">
        <v>1.7</v>
      </c>
      <c r="K32" s="180">
        <f>ROUND(E32*J32,2)</f>
        <v>2983.85</v>
      </c>
      <c r="L32" s="180">
        <v>21</v>
      </c>
      <c r="M32" s="180">
        <f>G32*(1+L32/100)</f>
        <v>0</v>
      </c>
      <c r="N32" s="180">
        <v>0</v>
      </c>
      <c r="O32" s="180">
        <f>ROUND(E32*N32,2)</f>
        <v>0</v>
      </c>
      <c r="P32" s="180">
        <v>0</v>
      </c>
      <c r="Q32" s="180">
        <f>ROUND(E32*P32,2)</f>
        <v>0</v>
      </c>
      <c r="R32" s="180"/>
      <c r="S32" s="180" t="s">
        <v>250</v>
      </c>
      <c r="T32" s="181" t="s">
        <v>225</v>
      </c>
      <c r="U32" s="156">
        <v>0</v>
      </c>
      <c r="V32" s="156">
        <f>ROUND(E32*U32,2)</f>
        <v>0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575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4" outlineLevel="1">
      <c r="A33" s="175">
        <v>23</v>
      </c>
      <c r="B33" s="176" t="s">
        <v>798</v>
      </c>
      <c r="C33" s="184" t="s">
        <v>799</v>
      </c>
      <c r="D33" s="177" t="s">
        <v>0</v>
      </c>
      <c r="E33" s="178">
        <v>1755.2070000000001</v>
      </c>
      <c r="F33" s="179"/>
      <c r="G33" s="180">
        <f>ROUND(E33*F33,2)</f>
        <v>0</v>
      </c>
      <c r="H33" s="179">
        <v>0</v>
      </c>
      <c r="I33" s="180">
        <f>ROUND(E33*H33,2)</f>
        <v>0</v>
      </c>
      <c r="J33" s="179">
        <v>0.88</v>
      </c>
      <c r="K33" s="180">
        <f>ROUND(E33*J33,2)</f>
        <v>1544.58</v>
      </c>
      <c r="L33" s="180">
        <v>21</v>
      </c>
      <c r="M33" s="180">
        <f>G33*(1+L33/100)</f>
        <v>0</v>
      </c>
      <c r="N33" s="180">
        <v>0</v>
      </c>
      <c r="O33" s="180">
        <f>ROUND(E33*N33,2)</f>
        <v>0</v>
      </c>
      <c r="P33" s="180">
        <v>0</v>
      </c>
      <c r="Q33" s="180">
        <f>ROUND(E33*P33,2)</f>
        <v>0</v>
      </c>
      <c r="R33" s="180"/>
      <c r="S33" s="180" t="s">
        <v>250</v>
      </c>
      <c r="T33" s="181" t="s">
        <v>225</v>
      </c>
      <c r="U33" s="156">
        <v>0</v>
      </c>
      <c r="V33" s="156">
        <f>ROUND(E33*U33,2)</f>
        <v>0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575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75">
        <v>24</v>
      </c>
      <c r="B34" s="176" t="s">
        <v>144</v>
      </c>
      <c r="C34" s="184" t="s">
        <v>800</v>
      </c>
      <c r="D34" s="177" t="s">
        <v>756</v>
      </c>
      <c r="E34" s="178">
        <v>1</v>
      </c>
      <c r="F34" s="179"/>
      <c r="G34" s="180">
        <f>ROUND(E34*F34,2)</f>
        <v>0</v>
      </c>
      <c r="H34" s="179">
        <v>0</v>
      </c>
      <c r="I34" s="180">
        <f>ROUND(E34*H34,2)</f>
        <v>0</v>
      </c>
      <c r="J34" s="179">
        <v>12500</v>
      </c>
      <c r="K34" s="180">
        <f>ROUND(E34*J34,2)</f>
        <v>12500</v>
      </c>
      <c r="L34" s="180">
        <v>21</v>
      </c>
      <c r="M34" s="180">
        <f>G34*(1+L34/100)</f>
        <v>0</v>
      </c>
      <c r="N34" s="180">
        <v>0</v>
      </c>
      <c r="O34" s="180">
        <f>ROUND(E34*N34,2)</f>
        <v>0</v>
      </c>
      <c r="P34" s="180">
        <v>0</v>
      </c>
      <c r="Q34" s="180">
        <f>ROUND(E34*P34,2)</f>
        <v>0</v>
      </c>
      <c r="R34" s="180"/>
      <c r="S34" s="180" t="s">
        <v>224</v>
      </c>
      <c r="T34" s="181" t="s">
        <v>225</v>
      </c>
      <c r="U34" s="156">
        <v>0</v>
      </c>
      <c r="V34" s="156">
        <f>ROUND(E34*U34,2)</f>
        <v>0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575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14">
      <c r="A35" s="158" t="s">
        <v>219</v>
      </c>
      <c r="B35" s="159" t="s">
        <v>146</v>
      </c>
      <c r="C35" s="183" t="s">
        <v>147</v>
      </c>
      <c r="D35" s="160"/>
      <c r="E35" s="161"/>
      <c r="F35" s="162"/>
      <c r="G35" s="162">
        <f>SUMIF(AG36:AG109,"&lt;&gt;NOR",G36:G109)</f>
        <v>0</v>
      </c>
      <c r="H35" s="162"/>
      <c r="I35" s="162">
        <f>SUM(I36:I109)</f>
        <v>327223.53000000003</v>
      </c>
      <c r="J35" s="162"/>
      <c r="K35" s="162">
        <f>SUM(K36:K109)</f>
        <v>309502.62</v>
      </c>
      <c r="L35" s="162"/>
      <c r="M35" s="162">
        <f>SUM(M36:M109)</f>
        <v>0</v>
      </c>
      <c r="N35" s="162"/>
      <c r="O35" s="162">
        <f>SUM(O36:O109)</f>
        <v>2.0299999999999998</v>
      </c>
      <c r="P35" s="162"/>
      <c r="Q35" s="162">
        <f>SUM(Q36:Q109)</f>
        <v>0</v>
      </c>
      <c r="R35" s="162"/>
      <c r="S35" s="162"/>
      <c r="T35" s="163"/>
      <c r="U35" s="157"/>
      <c r="V35" s="157">
        <f>SUM(V36:V109)</f>
        <v>9.52</v>
      </c>
      <c r="W35" s="157"/>
      <c r="X35" s="157"/>
      <c r="AG35" t="s">
        <v>220</v>
      </c>
    </row>
    <row r="36" spans="1:60" outlineLevel="1">
      <c r="A36" s="175">
        <v>25</v>
      </c>
      <c r="B36" s="176" t="s">
        <v>801</v>
      </c>
      <c r="C36" s="184" t="s">
        <v>802</v>
      </c>
      <c r="D36" s="177" t="s">
        <v>279</v>
      </c>
      <c r="E36" s="178">
        <v>10</v>
      </c>
      <c r="F36" s="179"/>
      <c r="G36" s="180">
        <f t="shared" ref="G36:G67" si="14">ROUND(E36*F36,2)</f>
        <v>0</v>
      </c>
      <c r="H36" s="179">
        <v>180.77</v>
      </c>
      <c r="I36" s="180">
        <f t="shared" ref="I36:I67" si="15">ROUND(E36*H36,2)</f>
        <v>1807.7</v>
      </c>
      <c r="J36" s="179">
        <v>38.229999999999997</v>
      </c>
      <c r="K36" s="180">
        <f t="shared" ref="K36:K67" si="16">ROUND(E36*J36,2)</f>
        <v>382.3</v>
      </c>
      <c r="L36" s="180">
        <v>21</v>
      </c>
      <c r="M36" s="180">
        <f t="shared" ref="M36:M67" si="17">G36*(1+L36/100)</f>
        <v>0</v>
      </c>
      <c r="N36" s="180">
        <v>1.7000000000000001E-4</v>
      </c>
      <c r="O36" s="180">
        <f t="shared" ref="O36:O67" si="18">ROUND(E36*N36,2)</f>
        <v>0</v>
      </c>
      <c r="P36" s="180">
        <v>0</v>
      </c>
      <c r="Q36" s="180">
        <f t="shared" ref="Q36:Q67" si="19">ROUND(E36*P36,2)</f>
        <v>0</v>
      </c>
      <c r="R36" s="180"/>
      <c r="S36" s="180" t="s">
        <v>224</v>
      </c>
      <c r="T36" s="181" t="s">
        <v>225</v>
      </c>
      <c r="U36" s="156">
        <v>8.3000000000000004E-2</v>
      </c>
      <c r="V36" s="156">
        <f t="shared" ref="V36:V67" si="20">ROUND(E36*U36,2)</f>
        <v>0.83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75">
        <v>26</v>
      </c>
      <c r="B37" s="176" t="s">
        <v>803</v>
      </c>
      <c r="C37" s="184" t="s">
        <v>804</v>
      </c>
      <c r="D37" s="177" t="s">
        <v>279</v>
      </c>
      <c r="E37" s="178">
        <v>5</v>
      </c>
      <c r="F37" s="179"/>
      <c r="G37" s="180">
        <f t="shared" si="14"/>
        <v>0</v>
      </c>
      <c r="H37" s="179">
        <v>2149</v>
      </c>
      <c r="I37" s="180">
        <f t="shared" si="15"/>
        <v>10745</v>
      </c>
      <c r="J37" s="179">
        <v>76</v>
      </c>
      <c r="K37" s="180">
        <f t="shared" si="16"/>
        <v>380</v>
      </c>
      <c r="L37" s="180">
        <v>21</v>
      </c>
      <c r="M37" s="180">
        <f t="shared" si="17"/>
        <v>0</v>
      </c>
      <c r="N37" s="180">
        <v>1.5E-3</v>
      </c>
      <c r="O37" s="180">
        <f t="shared" si="18"/>
        <v>0.01</v>
      </c>
      <c r="P37" s="180">
        <v>0</v>
      </c>
      <c r="Q37" s="180">
        <f t="shared" si="19"/>
        <v>0</v>
      </c>
      <c r="R37" s="180"/>
      <c r="S37" s="180" t="s">
        <v>224</v>
      </c>
      <c r="T37" s="181" t="s">
        <v>225</v>
      </c>
      <c r="U37" s="156">
        <v>0.16500000000000001</v>
      </c>
      <c r="V37" s="156">
        <f t="shared" si="20"/>
        <v>0.83</v>
      </c>
      <c r="W37" s="156"/>
      <c r="X37" s="156" t="s">
        <v>226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251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75">
        <v>27</v>
      </c>
      <c r="B38" s="176" t="s">
        <v>805</v>
      </c>
      <c r="C38" s="184" t="s">
        <v>806</v>
      </c>
      <c r="D38" s="177" t="s">
        <v>279</v>
      </c>
      <c r="E38" s="178">
        <v>10</v>
      </c>
      <c r="F38" s="179"/>
      <c r="G38" s="180">
        <f t="shared" si="14"/>
        <v>0</v>
      </c>
      <c r="H38" s="179">
        <v>163</v>
      </c>
      <c r="I38" s="180">
        <f t="shared" si="15"/>
        <v>1630</v>
      </c>
      <c r="J38" s="179">
        <v>76</v>
      </c>
      <c r="K38" s="180">
        <f t="shared" si="16"/>
        <v>760</v>
      </c>
      <c r="L38" s="180">
        <v>21</v>
      </c>
      <c r="M38" s="180">
        <f t="shared" si="17"/>
        <v>0</v>
      </c>
      <c r="N38" s="180">
        <v>1.7000000000000001E-4</v>
      </c>
      <c r="O38" s="180">
        <f t="shared" si="18"/>
        <v>0</v>
      </c>
      <c r="P38" s="180">
        <v>0</v>
      </c>
      <c r="Q38" s="180">
        <f t="shared" si="19"/>
        <v>0</v>
      </c>
      <c r="R38" s="180"/>
      <c r="S38" s="180" t="s">
        <v>224</v>
      </c>
      <c r="T38" s="181" t="s">
        <v>225</v>
      </c>
      <c r="U38" s="156">
        <v>0.16500000000000001</v>
      </c>
      <c r="V38" s="156">
        <f t="shared" si="20"/>
        <v>1.65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251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75">
        <v>28</v>
      </c>
      <c r="B39" s="176" t="s">
        <v>807</v>
      </c>
      <c r="C39" s="184" t="s">
        <v>808</v>
      </c>
      <c r="D39" s="177" t="s">
        <v>279</v>
      </c>
      <c r="E39" s="178">
        <v>15</v>
      </c>
      <c r="F39" s="179"/>
      <c r="G39" s="180">
        <f t="shared" si="14"/>
        <v>0</v>
      </c>
      <c r="H39" s="179">
        <v>362.44</v>
      </c>
      <c r="I39" s="180">
        <f t="shared" si="15"/>
        <v>5436.6</v>
      </c>
      <c r="J39" s="179">
        <v>104.56</v>
      </c>
      <c r="K39" s="180">
        <f t="shared" si="16"/>
        <v>1568.4</v>
      </c>
      <c r="L39" s="180">
        <v>21</v>
      </c>
      <c r="M39" s="180">
        <f t="shared" si="17"/>
        <v>0</v>
      </c>
      <c r="N39" s="180">
        <v>5.5000000000000003E-4</v>
      </c>
      <c r="O39" s="180">
        <f t="shared" si="18"/>
        <v>0.01</v>
      </c>
      <c r="P39" s="180">
        <v>0</v>
      </c>
      <c r="Q39" s="180">
        <f t="shared" si="19"/>
        <v>0</v>
      </c>
      <c r="R39" s="180"/>
      <c r="S39" s="180" t="s">
        <v>224</v>
      </c>
      <c r="T39" s="181" t="s">
        <v>225</v>
      </c>
      <c r="U39" s="156">
        <v>0.22700000000000001</v>
      </c>
      <c r="V39" s="156">
        <f t="shared" si="20"/>
        <v>3.41</v>
      </c>
      <c r="W39" s="156"/>
      <c r="X39" s="156" t="s">
        <v>226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251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75">
        <v>29</v>
      </c>
      <c r="B40" s="176" t="s">
        <v>809</v>
      </c>
      <c r="C40" s="184" t="s">
        <v>810</v>
      </c>
      <c r="D40" s="177" t="s">
        <v>279</v>
      </c>
      <c r="E40" s="178">
        <v>5</v>
      </c>
      <c r="F40" s="179"/>
      <c r="G40" s="180">
        <f t="shared" si="14"/>
        <v>0</v>
      </c>
      <c r="H40" s="179">
        <v>281</v>
      </c>
      <c r="I40" s="180">
        <f t="shared" si="15"/>
        <v>1405</v>
      </c>
      <c r="J40" s="179">
        <v>76</v>
      </c>
      <c r="K40" s="180">
        <f t="shared" si="16"/>
        <v>380</v>
      </c>
      <c r="L40" s="180">
        <v>21</v>
      </c>
      <c r="M40" s="180">
        <f t="shared" si="17"/>
        <v>0</v>
      </c>
      <c r="N40" s="180">
        <v>2.9999999999999997E-4</v>
      </c>
      <c r="O40" s="180">
        <f t="shared" si="18"/>
        <v>0</v>
      </c>
      <c r="P40" s="180">
        <v>0</v>
      </c>
      <c r="Q40" s="180">
        <f t="shared" si="19"/>
        <v>0</v>
      </c>
      <c r="R40" s="180"/>
      <c r="S40" s="180" t="s">
        <v>224</v>
      </c>
      <c r="T40" s="181" t="s">
        <v>225</v>
      </c>
      <c r="U40" s="156">
        <v>0.16500000000000001</v>
      </c>
      <c r="V40" s="156">
        <f t="shared" si="20"/>
        <v>0.83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75">
        <v>30</v>
      </c>
      <c r="B41" s="176" t="s">
        <v>811</v>
      </c>
      <c r="C41" s="184" t="s">
        <v>812</v>
      </c>
      <c r="D41" s="177" t="s">
        <v>279</v>
      </c>
      <c r="E41" s="178">
        <v>5</v>
      </c>
      <c r="F41" s="179"/>
      <c r="G41" s="180">
        <f t="shared" si="14"/>
        <v>0</v>
      </c>
      <c r="H41" s="179">
        <v>499.44</v>
      </c>
      <c r="I41" s="180">
        <f t="shared" si="15"/>
        <v>2497.1999999999998</v>
      </c>
      <c r="J41" s="179">
        <v>104.56</v>
      </c>
      <c r="K41" s="180">
        <f t="shared" si="16"/>
        <v>522.79999999999995</v>
      </c>
      <c r="L41" s="180">
        <v>21</v>
      </c>
      <c r="M41" s="180">
        <f t="shared" si="17"/>
        <v>0</v>
      </c>
      <c r="N41" s="180">
        <v>5.4000000000000001E-4</v>
      </c>
      <c r="O41" s="180">
        <f t="shared" si="18"/>
        <v>0</v>
      </c>
      <c r="P41" s="180">
        <v>0</v>
      </c>
      <c r="Q41" s="180">
        <f t="shared" si="19"/>
        <v>0</v>
      </c>
      <c r="R41" s="180"/>
      <c r="S41" s="180" t="s">
        <v>224</v>
      </c>
      <c r="T41" s="181" t="s">
        <v>225</v>
      </c>
      <c r="U41" s="156">
        <v>0.22700000000000001</v>
      </c>
      <c r="V41" s="156">
        <f t="shared" si="20"/>
        <v>1.1399999999999999</v>
      </c>
      <c r="W41" s="156"/>
      <c r="X41" s="156" t="s">
        <v>226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251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75">
        <v>31</v>
      </c>
      <c r="B42" s="176" t="s">
        <v>813</v>
      </c>
      <c r="C42" s="184" t="s">
        <v>814</v>
      </c>
      <c r="D42" s="177" t="s">
        <v>279</v>
      </c>
      <c r="E42" s="178">
        <v>5</v>
      </c>
      <c r="F42" s="179"/>
      <c r="G42" s="180">
        <f t="shared" si="14"/>
        <v>0</v>
      </c>
      <c r="H42" s="179">
        <v>190</v>
      </c>
      <c r="I42" s="180">
        <f t="shared" si="15"/>
        <v>950</v>
      </c>
      <c r="J42" s="179">
        <v>76</v>
      </c>
      <c r="K42" s="180">
        <f t="shared" si="16"/>
        <v>380</v>
      </c>
      <c r="L42" s="180">
        <v>21</v>
      </c>
      <c r="M42" s="180">
        <f t="shared" si="17"/>
        <v>0</v>
      </c>
      <c r="N42" s="180">
        <v>0</v>
      </c>
      <c r="O42" s="180">
        <f t="shared" si="18"/>
        <v>0</v>
      </c>
      <c r="P42" s="180">
        <v>0</v>
      </c>
      <c r="Q42" s="180">
        <f t="shared" si="19"/>
        <v>0</v>
      </c>
      <c r="R42" s="180"/>
      <c r="S42" s="180" t="s">
        <v>224</v>
      </c>
      <c r="T42" s="181" t="s">
        <v>225</v>
      </c>
      <c r="U42" s="156">
        <v>0.16500000000000001</v>
      </c>
      <c r="V42" s="156">
        <f t="shared" si="20"/>
        <v>0.83</v>
      </c>
      <c r="W42" s="156"/>
      <c r="X42" s="156" t="s">
        <v>226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251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75">
        <v>32</v>
      </c>
      <c r="B43" s="176" t="s">
        <v>815</v>
      </c>
      <c r="C43" s="184" t="s">
        <v>816</v>
      </c>
      <c r="D43" s="177" t="s">
        <v>817</v>
      </c>
      <c r="E43" s="178">
        <v>5</v>
      </c>
      <c r="F43" s="179"/>
      <c r="G43" s="180">
        <f t="shared" si="14"/>
        <v>0</v>
      </c>
      <c r="H43" s="179">
        <v>0</v>
      </c>
      <c r="I43" s="180">
        <f t="shared" si="15"/>
        <v>0</v>
      </c>
      <c r="J43" s="179">
        <v>4874.3999999999996</v>
      </c>
      <c r="K43" s="180">
        <f t="shared" si="16"/>
        <v>24372</v>
      </c>
      <c r="L43" s="180">
        <v>21</v>
      </c>
      <c r="M43" s="180">
        <f t="shared" si="17"/>
        <v>0</v>
      </c>
      <c r="N43" s="180">
        <v>0</v>
      </c>
      <c r="O43" s="180">
        <f t="shared" si="18"/>
        <v>0</v>
      </c>
      <c r="P43" s="180">
        <v>0</v>
      </c>
      <c r="Q43" s="180">
        <f t="shared" si="19"/>
        <v>0</v>
      </c>
      <c r="R43" s="180"/>
      <c r="S43" s="180" t="s">
        <v>224</v>
      </c>
      <c r="T43" s="181" t="s">
        <v>225</v>
      </c>
      <c r="U43" s="156">
        <v>0</v>
      </c>
      <c r="V43" s="156">
        <f t="shared" si="20"/>
        <v>0</v>
      </c>
      <c r="W43" s="156"/>
      <c r="X43" s="156" t="s">
        <v>226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251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4" outlineLevel="1">
      <c r="A44" s="175">
        <v>33</v>
      </c>
      <c r="B44" s="176" t="s">
        <v>818</v>
      </c>
      <c r="C44" s="184" t="s">
        <v>819</v>
      </c>
      <c r="D44" s="177" t="s">
        <v>309</v>
      </c>
      <c r="E44" s="178">
        <v>10</v>
      </c>
      <c r="F44" s="179"/>
      <c r="G44" s="180">
        <f t="shared" si="14"/>
        <v>0</v>
      </c>
      <c r="H44" s="179">
        <v>277.24</v>
      </c>
      <c r="I44" s="180">
        <f t="shared" si="15"/>
        <v>2772.4</v>
      </c>
      <c r="J44" s="179">
        <v>383.76</v>
      </c>
      <c r="K44" s="180">
        <f t="shared" si="16"/>
        <v>3837.6</v>
      </c>
      <c r="L44" s="180">
        <v>21</v>
      </c>
      <c r="M44" s="180">
        <f t="shared" si="17"/>
        <v>0</v>
      </c>
      <c r="N44" s="180">
        <v>1.5900000000000001E-2</v>
      </c>
      <c r="O44" s="180">
        <f t="shared" si="18"/>
        <v>0.16</v>
      </c>
      <c r="P44" s="180">
        <v>0</v>
      </c>
      <c r="Q44" s="180">
        <f t="shared" si="19"/>
        <v>0</v>
      </c>
      <c r="R44" s="180"/>
      <c r="S44" s="180" t="s">
        <v>250</v>
      </c>
      <c r="T44" s="181" t="s">
        <v>225</v>
      </c>
      <c r="U44" s="156">
        <v>0</v>
      </c>
      <c r="V44" s="156">
        <f t="shared" si="20"/>
        <v>0</v>
      </c>
      <c r="W44" s="156"/>
      <c r="X44" s="156" t="s">
        <v>226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575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4" outlineLevel="1">
      <c r="A45" s="175">
        <v>34</v>
      </c>
      <c r="B45" s="176" t="s">
        <v>820</v>
      </c>
      <c r="C45" s="184" t="s">
        <v>821</v>
      </c>
      <c r="D45" s="177" t="s">
        <v>309</v>
      </c>
      <c r="E45" s="178">
        <v>32</v>
      </c>
      <c r="F45" s="179"/>
      <c r="G45" s="180">
        <f t="shared" si="14"/>
        <v>0</v>
      </c>
      <c r="H45" s="179">
        <v>327.52999999999997</v>
      </c>
      <c r="I45" s="180">
        <f t="shared" si="15"/>
        <v>10480.959999999999</v>
      </c>
      <c r="J45" s="179">
        <v>365.47</v>
      </c>
      <c r="K45" s="180">
        <f t="shared" si="16"/>
        <v>11695.04</v>
      </c>
      <c r="L45" s="180">
        <v>21</v>
      </c>
      <c r="M45" s="180">
        <f t="shared" si="17"/>
        <v>0</v>
      </c>
      <c r="N45" s="180">
        <v>1.387E-2</v>
      </c>
      <c r="O45" s="180">
        <f t="shared" si="18"/>
        <v>0.44</v>
      </c>
      <c r="P45" s="180">
        <v>0</v>
      </c>
      <c r="Q45" s="180">
        <f t="shared" si="19"/>
        <v>0</v>
      </c>
      <c r="R45" s="180"/>
      <c r="S45" s="180" t="s">
        <v>250</v>
      </c>
      <c r="T45" s="181" t="s">
        <v>225</v>
      </c>
      <c r="U45" s="156">
        <v>0</v>
      </c>
      <c r="V45" s="156">
        <f t="shared" si="20"/>
        <v>0</v>
      </c>
      <c r="W45" s="156"/>
      <c r="X45" s="156" t="s">
        <v>226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575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4" outlineLevel="1">
      <c r="A46" s="175">
        <v>35</v>
      </c>
      <c r="B46" s="176" t="s">
        <v>822</v>
      </c>
      <c r="C46" s="184" t="s">
        <v>823</v>
      </c>
      <c r="D46" s="177" t="s">
        <v>309</v>
      </c>
      <c r="E46" s="178">
        <v>46</v>
      </c>
      <c r="F46" s="179"/>
      <c r="G46" s="180">
        <f t="shared" si="14"/>
        <v>0</v>
      </c>
      <c r="H46" s="179">
        <v>389.92</v>
      </c>
      <c r="I46" s="180">
        <f t="shared" si="15"/>
        <v>17936.32</v>
      </c>
      <c r="J46" s="179">
        <v>407.08</v>
      </c>
      <c r="K46" s="180">
        <f t="shared" si="16"/>
        <v>18725.68</v>
      </c>
      <c r="L46" s="180">
        <v>21</v>
      </c>
      <c r="M46" s="180">
        <f t="shared" si="17"/>
        <v>0</v>
      </c>
      <c r="N46" s="180">
        <v>1.6080000000000001E-2</v>
      </c>
      <c r="O46" s="180">
        <f t="shared" si="18"/>
        <v>0.74</v>
      </c>
      <c r="P46" s="180">
        <v>0</v>
      </c>
      <c r="Q46" s="180">
        <f t="shared" si="19"/>
        <v>0</v>
      </c>
      <c r="R46" s="180"/>
      <c r="S46" s="180" t="s">
        <v>250</v>
      </c>
      <c r="T46" s="181" t="s">
        <v>225</v>
      </c>
      <c r="U46" s="156">
        <v>0</v>
      </c>
      <c r="V46" s="156">
        <f t="shared" si="20"/>
        <v>0</v>
      </c>
      <c r="W46" s="156"/>
      <c r="X46" s="156" t="s">
        <v>226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575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4" outlineLevel="1">
      <c r="A47" s="175">
        <v>36</v>
      </c>
      <c r="B47" s="176" t="s">
        <v>824</v>
      </c>
      <c r="C47" s="184" t="s">
        <v>825</v>
      </c>
      <c r="D47" s="177" t="s">
        <v>309</v>
      </c>
      <c r="E47" s="178">
        <v>498</v>
      </c>
      <c r="F47" s="179"/>
      <c r="G47" s="180">
        <f t="shared" si="14"/>
        <v>0</v>
      </c>
      <c r="H47" s="179">
        <v>62.09</v>
      </c>
      <c r="I47" s="180">
        <f t="shared" si="15"/>
        <v>30920.82</v>
      </c>
      <c r="J47" s="179">
        <v>139.41</v>
      </c>
      <c r="K47" s="180">
        <f t="shared" si="16"/>
        <v>69426.179999999993</v>
      </c>
      <c r="L47" s="180">
        <v>21</v>
      </c>
      <c r="M47" s="180">
        <f t="shared" si="17"/>
        <v>0</v>
      </c>
      <c r="N47" s="180">
        <v>4.8000000000000001E-4</v>
      </c>
      <c r="O47" s="180">
        <f t="shared" si="18"/>
        <v>0.24</v>
      </c>
      <c r="P47" s="180">
        <v>0</v>
      </c>
      <c r="Q47" s="180">
        <f t="shared" si="19"/>
        <v>0</v>
      </c>
      <c r="R47" s="180"/>
      <c r="S47" s="180" t="s">
        <v>250</v>
      </c>
      <c r="T47" s="181" t="s">
        <v>225</v>
      </c>
      <c r="U47" s="156">
        <v>0</v>
      </c>
      <c r="V47" s="156">
        <f t="shared" si="20"/>
        <v>0</v>
      </c>
      <c r="W47" s="156"/>
      <c r="X47" s="156" t="s">
        <v>226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575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4" outlineLevel="1">
      <c r="A48" s="175">
        <v>37</v>
      </c>
      <c r="B48" s="176" t="s">
        <v>826</v>
      </c>
      <c r="C48" s="184" t="s">
        <v>827</v>
      </c>
      <c r="D48" s="177" t="s">
        <v>309</v>
      </c>
      <c r="E48" s="178">
        <v>87</v>
      </c>
      <c r="F48" s="179"/>
      <c r="G48" s="180">
        <f t="shared" si="14"/>
        <v>0</v>
      </c>
      <c r="H48" s="179">
        <v>83.73</v>
      </c>
      <c r="I48" s="180">
        <f t="shared" si="15"/>
        <v>7284.51</v>
      </c>
      <c r="J48" s="179">
        <v>148.77000000000001</v>
      </c>
      <c r="K48" s="180">
        <f t="shared" si="16"/>
        <v>12942.99</v>
      </c>
      <c r="L48" s="180">
        <v>21</v>
      </c>
      <c r="M48" s="180">
        <f t="shared" si="17"/>
        <v>0</v>
      </c>
      <c r="N48" s="180">
        <v>5.9000000000000003E-4</v>
      </c>
      <c r="O48" s="180">
        <f t="shared" si="18"/>
        <v>0.05</v>
      </c>
      <c r="P48" s="180">
        <v>0</v>
      </c>
      <c r="Q48" s="180">
        <f t="shared" si="19"/>
        <v>0</v>
      </c>
      <c r="R48" s="180"/>
      <c r="S48" s="180" t="s">
        <v>250</v>
      </c>
      <c r="T48" s="181" t="s">
        <v>225</v>
      </c>
      <c r="U48" s="156">
        <v>0</v>
      </c>
      <c r="V48" s="156">
        <f t="shared" si="20"/>
        <v>0</v>
      </c>
      <c r="W48" s="156"/>
      <c r="X48" s="156" t="s">
        <v>226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575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4" outlineLevel="1">
      <c r="A49" s="175">
        <v>38</v>
      </c>
      <c r="B49" s="176" t="s">
        <v>828</v>
      </c>
      <c r="C49" s="184" t="s">
        <v>829</v>
      </c>
      <c r="D49" s="177" t="s">
        <v>309</v>
      </c>
      <c r="E49" s="178">
        <v>33</v>
      </c>
      <c r="F49" s="179"/>
      <c r="G49" s="180">
        <f t="shared" si="14"/>
        <v>0</v>
      </c>
      <c r="H49" s="179">
        <v>137.1</v>
      </c>
      <c r="I49" s="180">
        <f t="shared" si="15"/>
        <v>4524.3</v>
      </c>
      <c r="J49" s="179">
        <v>165.9</v>
      </c>
      <c r="K49" s="180">
        <f t="shared" si="16"/>
        <v>5474.7</v>
      </c>
      <c r="L49" s="180">
        <v>21</v>
      </c>
      <c r="M49" s="180">
        <f t="shared" si="17"/>
        <v>0</v>
      </c>
      <c r="N49" s="180">
        <v>7.6999999999999996E-4</v>
      </c>
      <c r="O49" s="180">
        <f t="shared" si="18"/>
        <v>0.03</v>
      </c>
      <c r="P49" s="180">
        <v>0</v>
      </c>
      <c r="Q49" s="180">
        <f t="shared" si="19"/>
        <v>0</v>
      </c>
      <c r="R49" s="180"/>
      <c r="S49" s="180" t="s">
        <v>250</v>
      </c>
      <c r="T49" s="181" t="s">
        <v>225</v>
      </c>
      <c r="U49" s="156">
        <v>0</v>
      </c>
      <c r="V49" s="156">
        <f t="shared" si="20"/>
        <v>0</v>
      </c>
      <c r="W49" s="156"/>
      <c r="X49" s="156" t="s">
        <v>226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575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4" outlineLevel="1">
      <c r="A50" s="175">
        <v>39</v>
      </c>
      <c r="B50" s="176" t="s">
        <v>830</v>
      </c>
      <c r="C50" s="184" t="s">
        <v>831</v>
      </c>
      <c r="D50" s="177" t="s">
        <v>309</v>
      </c>
      <c r="E50" s="178">
        <v>17</v>
      </c>
      <c r="F50" s="179"/>
      <c r="G50" s="180">
        <f t="shared" si="14"/>
        <v>0</v>
      </c>
      <c r="H50" s="179">
        <v>259.91000000000003</v>
      </c>
      <c r="I50" s="180">
        <f t="shared" si="15"/>
        <v>4418.47</v>
      </c>
      <c r="J50" s="179">
        <v>192.09</v>
      </c>
      <c r="K50" s="180">
        <f t="shared" si="16"/>
        <v>3265.53</v>
      </c>
      <c r="L50" s="180">
        <v>21</v>
      </c>
      <c r="M50" s="180">
        <f t="shared" si="17"/>
        <v>0</v>
      </c>
      <c r="N50" s="180">
        <v>1.0399999999999999E-3</v>
      </c>
      <c r="O50" s="180">
        <f t="shared" si="18"/>
        <v>0.02</v>
      </c>
      <c r="P50" s="180">
        <v>0</v>
      </c>
      <c r="Q50" s="180">
        <f t="shared" si="19"/>
        <v>0</v>
      </c>
      <c r="R50" s="180"/>
      <c r="S50" s="180" t="s">
        <v>250</v>
      </c>
      <c r="T50" s="181" t="s">
        <v>225</v>
      </c>
      <c r="U50" s="156">
        <v>0</v>
      </c>
      <c r="V50" s="156">
        <f t="shared" si="20"/>
        <v>0</v>
      </c>
      <c r="W50" s="156"/>
      <c r="X50" s="156" t="s">
        <v>226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575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75">
        <v>40</v>
      </c>
      <c r="B51" s="176" t="s">
        <v>832</v>
      </c>
      <c r="C51" s="184" t="s">
        <v>833</v>
      </c>
      <c r="D51" s="177" t="s">
        <v>309</v>
      </c>
      <c r="E51" s="178">
        <v>587</v>
      </c>
      <c r="F51" s="179"/>
      <c r="G51" s="180">
        <f t="shared" si="14"/>
        <v>0</v>
      </c>
      <c r="H51" s="179">
        <v>38.700000000000003</v>
      </c>
      <c r="I51" s="180">
        <f t="shared" si="15"/>
        <v>22716.9</v>
      </c>
      <c r="J51" s="179">
        <v>18.600000000000001</v>
      </c>
      <c r="K51" s="180">
        <f t="shared" si="16"/>
        <v>10918.2</v>
      </c>
      <c r="L51" s="180">
        <v>21</v>
      </c>
      <c r="M51" s="180">
        <f t="shared" si="17"/>
        <v>0</v>
      </c>
      <c r="N51" s="180">
        <v>1.2999999999999999E-4</v>
      </c>
      <c r="O51" s="180">
        <f t="shared" si="18"/>
        <v>0.08</v>
      </c>
      <c r="P51" s="180">
        <v>0</v>
      </c>
      <c r="Q51" s="180">
        <f t="shared" si="19"/>
        <v>0</v>
      </c>
      <c r="R51" s="180"/>
      <c r="S51" s="180" t="s">
        <v>250</v>
      </c>
      <c r="T51" s="181" t="s">
        <v>225</v>
      </c>
      <c r="U51" s="156">
        <v>0</v>
      </c>
      <c r="V51" s="156">
        <f t="shared" si="20"/>
        <v>0</v>
      </c>
      <c r="W51" s="156"/>
      <c r="X51" s="156" t="s">
        <v>226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575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75">
        <v>41</v>
      </c>
      <c r="B52" s="176" t="s">
        <v>834</v>
      </c>
      <c r="C52" s="184" t="s">
        <v>835</v>
      </c>
      <c r="D52" s="177" t="s">
        <v>309</v>
      </c>
      <c r="E52" s="178">
        <v>43</v>
      </c>
      <c r="F52" s="179"/>
      <c r="G52" s="180">
        <f t="shared" si="14"/>
        <v>0</v>
      </c>
      <c r="H52" s="179">
        <v>48.73</v>
      </c>
      <c r="I52" s="180">
        <f t="shared" si="15"/>
        <v>2095.39</v>
      </c>
      <c r="J52" s="179">
        <v>22.17</v>
      </c>
      <c r="K52" s="180">
        <f t="shared" si="16"/>
        <v>953.31</v>
      </c>
      <c r="L52" s="180">
        <v>21</v>
      </c>
      <c r="M52" s="180">
        <f t="shared" si="17"/>
        <v>0</v>
      </c>
      <c r="N52" s="180">
        <v>1.6000000000000001E-4</v>
      </c>
      <c r="O52" s="180">
        <f t="shared" si="18"/>
        <v>0.01</v>
      </c>
      <c r="P52" s="180">
        <v>0</v>
      </c>
      <c r="Q52" s="180">
        <f t="shared" si="19"/>
        <v>0</v>
      </c>
      <c r="R52" s="180"/>
      <c r="S52" s="180" t="s">
        <v>250</v>
      </c>
      <c r="T52" s="181" t="s">
        <v>225</v>
      </c>
      <c r="U52" s="156">
        <v>0</v>
      </c>
      <c r="V52" s="156">
        <f t="shared" si="20"/>
        <v>0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575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>
      <c r="A53" s="175">
        <v>42</v>
      </c>
      <c r="B53" s="176" t="s">
        <v>836</v>
      </c>
      <c r="C53" s="184" t="s">
        <v>837</v>
      </c>
      <c r="D53" s="177" t="s">
        <v>309</v>
      </c>
      <c r="E53" s="178">
        <v>96</v>
      </c>
      <c r="F53" s="179"/>
      <c r="G53" s="180">
        <f t="shared" si="14"/>
        <v>0</v>
      </c>
      <c r="H53" s="179">
        <v>67.75</v>
      </c>
      <c r="I53" s="180">
        <f t="shared" si="15"/>
        <v>6504</v>
      </c>
      <c r="J53" s="179">
        <v>33.25</v>
      </c>
      <c r="K53" s="180">
        <f t="shared" si="16"/>
        <v>3192</v>
      </c>
      <c r="L53" s="180">
        <v>21</v>
      </c>
      <c r="M53" s="180">
        <f t="shared" si="17"/>
        <v>0</v>
      </c>
      <c r="N53" s="180">
        <v>2.3000000000000001E-4</v>
      </c>
      <c r="O53" s="180">
        <f t="shared" si="18"/>
        <v>0.02</v>
      </c>
      <c r="P53" s="180">
        <v>0</v>
      </c>
      <c r="Q53" s="180">
        <f t="shared" si="19"/>
        <v>0</v>
      </c>
      <c r="R53" s="180"/>
      <c r="S53" s="180" t="s">
        <v>250</v>
      </c>
      <c r="T53" s="181" t="s">
        <v>225</v>
      </c>
      <c r="U53" s="156">
        <v>0</v>
      </c>
      <c r="V53" s="156">
        <f t="shared" si="20"/>
        <v>0</v>
      </c>
      <c r="W53" s="156"/>
      <c r="X53" s="156" t="s">
        <v>226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575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4" outlineLevel="1">
      <c r="A54" s="175">
        <v>43</v>
      </c>
      <c r="B54" s="176" t="s">
        <v>838</v>
      </c>
      <c r="C54" s="184" t="s">
        <v>839</v>
      </c>
      <c r="D54" s="177" t="s">
        <v>223</v>
      </c>
      <c r="E54" s="178">
        <v>3</v>
      </c>
      <c r="F54" s="179"/>
      <c r="G54" s="180">
        <f t="shared" si="14"/>
        <v>0</v>
      </c>
      <c r="H54" s="179">
        <v>1919.41</v>
      </c>
      <c r="I54" s="180">
        <f t="shared" si="15"/>
        <v>5758.23</v>
      </c>
      <c r="J54" s="179">
        <v>850.59</v>
      </c>
      <c r="K54" s="180">
        <f t="shared" si="16"/>
        <v>2551.77</v>
      </c>
      <c r="L54" s="180">
        <v>21</v>
      </c>
      <c r="M54" s="180">
        <f t="shared" si="17"/>
        <v>0</v>
      </c>
      <c r="N54" s="180">
        <v>7.0400000000000003E-3</v>
      </c>
      <c r="O54" s="180">
        <f t="shared" si="18"/>
        <v>0.02</v>
      </c>
      <c r="P54" s="180">
        <v>0</v>
      </c>
      <c r="Q54" s="180">
        <f t="shared" si="19"/>
        <v>0</v>
      </c>
      <c r="R54" s="180"/>
      <c r="S54" s="180" t="s">
        <v>250</v>
      </c>
      <c r="T54" s="181" t="s">
        <v>225</v>
      </c>
      <c r="U54" s="156">
        <v>0</v>
      </c>
      <c r="V54" s="156">
        <f t="shared" si="20"/>
        <v>0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575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4" outlineLevel="1">
      <c r="A55" s="175">
        <v>44</v>
      </c>
      <c r="B55" s="176" t="s">
        <v>840</v>
      </c>
      <c r="C55" s="184" t="s">
        <v>841</v>
      </c>
      <c r="D55" s="177" t="s">
        <v>223</v>
      </c>
      <c r="E55" s="178">
        <v>1</v>
      </c>
      <c r="F55" s="179"/>
      <c r="G55" s="180">
        <f t="shared" si="14"/>
        <v>0</v>
      </c>
      <c r="H55" s="179">
        <v>2314.4899999999998</v>
      </c>
      <c r="I55" s="180">
        <f t="shared" si="15"/>
        <v>2314.4899999999998</v>
      </c>
      <c r="J55" s="179">
        <v>910.51</v>
      </c>
      <c r="K55" s="180">
        <f t="shared" si="16"/>
        <v>910.51</v>
      </c>
      <c r="L55" s="180">
        <v>21</v>
      </c>
      <c r="M55" s="180">
        <f t="shared" si="17"/>
        <v>0</v>
      </c>
      <c r="N55" s="180">
        <v>9.92E-3</v>
      </c>
      <c r="O55" s="180">
        <f t="shared" si="18"/>
        <v>0.01</v>
      </c>
      <c r="P55" s="180">
        <v>0</v>
      </c>
      <c r="Q55" s="180">
        <f t="shared" si="19"/>
        <v>0</v>
      </c>
      <c r="R55" s="180"/>
      <c r="S55" s="180" t="s">
        <v>250</v>
      </c>
      <c r="T55" s="181" t="s">
        <v>225</v>
      </c>
      <c r="U55" s="156">
        <v>0</v>
      </c>
      <c r="V55" s="156">
        <f t="shared" si="20"/>
        <v>0</v>
      </c>
      <c r="W55" s="156"/>
      <c r="X55" s="156" t="s">
        <v>226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575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4" outlineLevel="1">
      <c r="A56" s="175">
        <v>45</v>
      </c>
      <c r="B56" s="176" t="s">
        <v>842</v>
      </c>
      <c r="C56" s="184" t="s">
        <v>843</v>
      </c>
      <c r="D56" s="177" t="s">
        <v>223</v>
      </c>
      <c r="E56" s="178">
        <v>1</v>
      </c>
      <c r="F56" s="179"/>
      <c r="G56" s="180">
        <f t="shared" si="14"/>
        <v>0</v>
      </c>
      <c r="H56" s="179">
        <v>3013.74</v>
      </c>
      <c r="I56" s="180">
        <f t="shared" si="15"/>
        <v>3013.74</v>
      </c>
      <c r="J56" s="179">
        <v>1076.26</v>
      </c>
      <c r="K56" s="180">
        <f t="shared" si="16"/>
        <v>1076.26</v>
      </c>
      <c r="L56" s="180">
        <v>21</v>
      </c>
      <c r="M56" s="180">
        <f t="shared" si="17"/>
        <v>0</v>
      </c>
      <c r="N56" s="180">
        <v>1.371E-2</v>
      </c>
      <c r="O56" s="180">
        <f t="shared" si="18"/>
        <v>0.01</v>
      </c>
      <c r="P56" s="180">
        <v>0</v>
      </c>
      <c r="Q56" s="180">
        <f t="shared" si="19"/>
        <v>0</v>
      </c>
      <c r="R56" s="180"/>
      <c r="S56" s="180" t="s">
        <v>250</v>
      </c>
      <c r="T56" s="181" t="s">
        <v>225</v>
      </c>
      <c r="U56" s="156">
        <v>0</v>
      </c>
      <c r="V56" s="156">
        <f t="shared" si="20"/>
        <v>0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575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4" outlineLevel="1">
      <c r="A57" s="175">
        <v>46</v>
      </c>
      <c r="B57" s="176" t="s">
        <v>844</v>
      </c>
      <c r="C57" s="184" t="s">
        <v>845</v>
      </c>
      <c r="D57" s="177" t="s">
        <v>223</v>
      </c>
      <c r="E57" s="178">
        <v>1</v>
      </c>
      <c r="F57" s="179"/>
      <c r="G57" s="180">
        <f t="shared" si="14"/>
        <v>0</v>
      </c>
      <c r="H57" s="179">
        <v>3756.08</v>
      </c>
      <c r="I57" s="180">
        <f t="shared" si="15"/>
        <v>3756.08</v>
      </c>
      <c r="J57" s="179">
        <v>1283.92</v>
      </c>
      <c r="K57" s="180">
        <f t="shared" si="16"/>
        <v>1283.92</v>
      </c>
      <c r="L57" s="180">
        <v>21</v>
      </c>
      <c r="M57" s="180">
        <f t="shared" si="17"/>
        <v>0</v>
      </c>
      <c r="N57" s="180">
        <v>1.7639999999999999E-2</v>
      </c>
      <c r="O57" s="180">
        <f t="shared" si="18"/>
        <v>0.02</v>
      </c>
      <c r="P57" s="180">
        <v>0</v>
      </c>
      <c r="Q57" s="180">
        <f t="shared" si="19"/>
        <v>0</v>
      </c>
      <c r="R57" s="180"/>
      <c r="S57" s="180" t="s">
        <v>250</v>
      </c>
      <c r="T57" s="181" t="s">
        <v>225</v>
      </c>
      <c r="U57" s="156">
        <v>0</v>
      </c>
      <c r="V57" s="156">
        <f t="shared" si="20"/>
        <v>0</v>
      </c>
      <c r="W57" s="156"/>
      <c r="X57" s="156" t="s">
        <v>226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575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>
      <c r="A58" s="175">
        <v>47</v>
      </c>
      <c r="B58" s="176" t="s">
        <v>846</v>
      </c>
      <c r="C58" s="184" t="s">
        <v>847</v>
      </c>
      <c r="D58" s="177" t="s">
        <v>279</v>
      </c>
      <c r="E58" s="178">
        <v>114</v>
      </c>
      <c r="F58" s="179"/>
      <c r="G58" s="180">
        <f t="shared" si="14"/>
        <v>0</v>
      </c>
      <c r="H58" s="179">
        <v>0</v>
      </c>
      <c r="I58" s="180">
        <f t="shared" si="15"/>
        <v>0</v>
      </c>
      <c r="J58" s="179">
        <v>210</v>
      </c>
      <c r="K58" s="180">
        <f t="shared" si="16"/>
        <v>23940</v>
      </c>
      <c r="L58" s="180">
        <v>21</v>
      </c>
      <c r="M58" s="180">
        <f t="shared" si="17"/>
        <v>0</v>
      </c>
      <c r="N58" s="180">
        <v>0</v>
      </c>
      <c r="O58" s="180">
        <f t="shared" si="18"/>
        <v>0</v>
      </c>
      <c r="P58" s="180">
        <v>0</v>
      </c>
      <c r="Q58" s="180">
        <f t="shared" si="19"/>
        <v>0</v>
      </c>
      <c r="R58" s="180"/>
      <c r="S58" s="180" t="s">
        <v>250</v>
      </c>
      <c r="T58" s="181" t="s">
        <v>225</v>
      </c>
      <c r="U58" s="156">
        <v>0</v>
      </c>
      <c r="V58" s="156">
        <f t="shared" si="20"/>
        <v>0</v>
      </c>
      <c r="W58" s="156"/>
      <c r="X58" s="156" t="s">
        <v>226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575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>
      <c r="A59" s="175">
        <v>48</v>
      </c>
      <c r="B59" s="176" t="s">
        <v>848</v>
      </c>
      <c r="C59" s="184" t="s">
        <v>849</v>
      </c>
      <c r="D59" s="177" t="s">
        <v>279</v>
      </c>
      <c r="E59" s="178">
        <v>6</v>
      </c>
      <c r="F59" s="179"/>
      <c r="G59" s="180">
        <f t="shared" si="14"/>
        <v>0</v>
      </c>
      <c r="H59" s="179">
        <v>0</v>
      </c>
      <c r="I59" s="180">
        <f t="shared" si="15"/>
        <v>0</v>
      </c>
      <c r="J59" s="179">
        <v>210</v>
      </c>
      <c r="K59" s="180">
        <f t="shared" si="16"/>
        <v>1260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250</v>
      </c>
      <c r="T59" s="181" t="s">
        <v>225</v>
      </c>
      <c r="U59" s="156">
        <v>0</v>
      </c>
      <c r="V59" s="156">
        <f t="shared" si="20"/>
        <v>0</v>
      </c>
      <c r="W59" s="156"/>
      <c r="X59" s="156" t="s">
        <v>226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575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>
      <c r="A60" s="175">
        <v>49</v>
      </c>
      <c r="B60" s="176" t="s">
        <v>850</v>
      </c>
      <c r="C60" s="184" t="s">
        <v>851</v>
      </c>
      <c r="D60" s="177" t="s">
        <v>279</v>
      </c>
      <c r="E60" s="178">
        <v>2</v>
      </c>
      <c r="F60" s="179"/>
      <c r="G60" s="180">
        <f t="shared" si="14"/>
        <v>0</v>
      </c>
      <c r="H60" s="179">
        <v>0</v>
      </c>
      <c r="I60" s="180">
        <f t="shared" si="15"/>
        <v>0</v>
      </c>
      <c r="J60" s="179">
        <v>210</v>
      </c>
      <c r="K60" s="180">
        <f t="shared" si="16"/>
        <v>420</v>
      </c>
      <c r="L60" s="180">
        <v>21</v>
      </c>
      <c r="M60" s="180">
        <f t="shared" si="17"/>
        <v>0</v>
      </c>
      <c r="N60" s="180">
        <v>0</v>
      </c>
      <c r="O60" s="180">
        <f t="shared" si="18"/>
        <v>0</v>
      </c>
      <c r="P60" s="180">
        <v>0</v>
      </c>
      <c r="Q60" s="180">
        <f t="shared" si="19"/>
        <v>0</v>
      </c>
      <c r="R60" s="180"/>
      <c r="S60" s="180" t="s">
        <v>250</v>
      </c>
      <c r="T60" s="181" t="s">
        <v>225</v>
      </c>
      <c r="U60" s="156">
        <v>0</v>
      </c>
      <c r="V60" s="156">
        <f t="shared" si="20"/>
        <v>0</v>
      </c>
      <c r="W60" s="156"/>
      <c r="X60" s="156" t="s">
        <v>226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575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>
      <c r="A61" s="175">
        <v>50</v>
      </c>
      <c r="B61" s="176" t="s">
        <v>852</v>
      </c>
      <c r="C61" s="184" t="s">
        <v>853</v>
      </c>
      <c r="D61" s="177" t="s">
        <v>279</v>
      </c>
      <c r="E61" s="178">
        <v>2</v>
      </c>
      <c r="F61" s="179"/>
      <c r="G61" s="180">
        <f t="shared" si="14"/>
        <v>0</v>
      </c>
      <c r="H61" s="179">
        <v>0</v>
      </c>
      <c r="I61" s="180">
        <f t="shared" si="15"/>
        <v>0</v>
      </c>
      <c r="J61" s="179">
        <v>276.5</v>
      </c>
      <c r="K61" s="180">
        <f t="shared" si="16"/>
        <v>553</v>
      </c>
      <c r="L61" s="180">
        <v>21</v>
      </c>
      <c r="M61" s="180">
        <f t="shared" si="17"/>
        <v>0</v>
      </c>
      <c r="N61" s="180">
        <v>0</v>
      </c>
      <c r="O61" s="180">
        <f t="shared" si="18"/>
        <v>0</v>
      </c>
      <c r="P61" s="180">
        <v>0</v>
      </c>
      <c r="Q61" s="180">
        <f t="shared" si="19"/>
        <v>0</v>
      </c>
      <c r="R61" s="180"/>
      <c r="S61" s="180" t="s">
        <v>250</v>
      </c>
      <c r="T61" s="181" t="s">
        <v>225</v>
      </c>
      <c r="U61" s="156">
        <v>0</v>
      </c>
      <c r="V61" s="156">
        <f t="shared" si="20"/>
        <v>0</v>
      </c>
      <c r="W61" s="156"/>
      <c r="X61" s="156" t="s">
        <v>226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575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>
      <c r="A62" s="175">
        <v>51</v>
      </c>
      <c r="B62" s="176" t="s">
        <v>854</v>
      </c>
      <c r="C62" s="184" t="s">
        <v>855</v>
      </c>
      <c r="D62" s="177" t="s">
        <v>223</v>
      </c>
      <c r="E62" s="178">
        <v>47</v>
      </c>
      <c r="F62" s="179"/>
      <c r="G62" s="180">
        <f t="shared" si="14"/>
        <v>0</v>
      </c>
      <c r="H62" s="179">
        <v>106.14</v>
      </c>
      <c r="I62" s="180">
        <f t="shared" si="15"/>
        <v>4988.58</v>
      </c>
      <c r="J62" s="179">
        <v>48.36</v>
      </c>
      <c r="K62" s="180">
        <f t="shared" si="16"/>
        <v>2272.92</v>
      </c>
      <c r="L62" s="180">
        <v>21</v>
      </c>
      <c r="M62" s="180">
        <f t="shared" si="17"/>
        <v>0</v>
      </c>
      <c r="N62" s="180">
        <v>0</v>
      </c>
      <c r="O62" s="180">
        <f t="shared" si="18"/>
        <v>0</v>
      </c>
      <c r="P62" s="180">
        <v>0</v>
      </c>
      <c r="Q62" s="180">
        <f t="shared" si="19"/>
        <v>0</v>
      </c>
      <c r="R62" s="180"/>
      <c r="S62" s="180" t="s">
        <v>250</v>
      </c>
      <c r="T62" s="181" t="s">
        <v>225</v>
      </c>
      <c r="U62" s="156">
        <v>0</v>
      </c>
      <c r="V62" s="156">
        <f t="shared" si="20"/>
        <v>0</v>
      </c>
      <c r="W62" s="156"/>
      <c r="X62" s="156" t="s">
        <v>226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575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>
      <c r="A63" s="175">
        <v>52</v>
      </c>
      <c r="B63" s="176" t="s">
        <v>856</v>
      </c>
      <c r="C63" s="184" t="s">
        <v>857</v>
      </c>
      <c r="D63" s="177" t="s">
        <v>279</v>
      </c>
      <c r="E63" s="178">
        <v>17</v>
      </c>
      <c r="F63" s="179"/>
      <c r="G63" s="180">
        <f t="shared" si="14"/>
        <v>0</v>
      </c>
      <c r="H63" s="179">
        <v>101.88</v>
      </c>
      <c r="I63" s="180">
        <f t="shared" si="15"/>
        <v>1731.96</v>
      </c>
      <c r="J63" s="179">
        <v>107.12</v>
      </c>
      <c r="K63" s="180">
        <f t="shared" si="16"/>
        <v>1821.04</v>
      </c>
      <c r="L63" s="180">
        <v>21</v>
      </c>
      <c r="M63" s="180">
        <f t="shared" si="17"/>
        <v>0</v>
      </c>
      <c r="N63" s="180">
        <v>6.3000000000000003E-4</v>
      </c>
      <c r="O63" s="180">
        <f t="shared" si="18"/>
        <v>0.01</v>
      </c>
      <c r="P63" s="180">
        <v>0</v>
      </c>
      <c r="Q63" s="180">
        <f t="shared" si="19"/>
        <v>0</v>
      </c>
      <c r="R63" s="180"/>
      <c r="S63" s="180" t="s">
        <v>250</v>
      </c>
      <c r="T63" s="181" t="s">
        <v>225</v>
      </c>
      <c r="U63" s="156">
        <v>0</v>
      </c>
      <c r="V63" s="156">
        <f t="shared" si="20"/>
        <v>0</v>
      </c>
      <c r="W63" s="156"/>
      <c r="X63" s="156" t="s">
        <v>226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575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75">
        <v>53</v>
      </c>
      <c r="B64" s="176" t="s">
        <v>858</v>
      </c>
      <c r="C64" s="184" t="s">
        <v>859</v>
      </c>
      <c r="D64" s="177" t="s">
        <v>860</v>
      </c>
      <c r="E64" s="178">
        <v>46</v>
      </c>
      <c r="F64" s="179"/>
      <c r="G64" s="180">
        <f t="shared" si="14"/>
        <v>0</v>
      </c>
      <c r="H64" s="179">
        <v>207.79</v>
      </c>
      <c r="I64" s="180">
        <f t="shared" si="15"/>
        <v>9558.34</v>
      </c>
      <c r="J64" s="179">
        <v>212.71</v>
      </c>
      <c r="K64" s="180">
        <f t="shared" si="16"/>
        <v>9784.66</v>
      </c>
      <c r="L64" s="180">
        <v>21</v>
      </c>
      <c r="M64" s="180">
        <f t="shared" si="17"/>
        <v>0</v>
      </c>
      <c r="N64" s="180">
        <v>1.48E-3</v>
      </c>
      <c r="O64" s="180">
        <f t="shared" si="18"/>
        <v>7.0000000000000007E-2</v>
      </c>
      <c r="P64" s="180">
        <v>0</v>
      </c>
      <c r="Q64" s="180">
        <f t="shared" si="19"/>
        <v>0</v>
      </c>
      <c r="R64" s="180"/>
      <c r="S64" s="180" t="s">
        <v>250</v>
      </c>
      <c r="T64" s="181" t="s">
        <v>225</v>
      </c>
      <c r="U64" s="156">
        <v>0</v>
      </c>
      <c r="V64" s="156">
        <f t="shared" si="20"/>
        <v>0</v>
      </c>
      <c r="W64" s="156"/>
      <c r="X64" s="156" t="s">
        <v>226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575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4" outlineLevel="1">
      <c r="A65" s="175">
        <v>54</v>
      </c>
      <c r="B65" s="176" t="s">
        <v>861</v>
      </c>
      <c r="C65" s="184" t="s">
        <v>862</v>
      </c>
      <c r="D65" s="177" t="s">
        <v>279</v>
      </c>
      <c r="E65" s="178">
        <v>5</v>
      </c>
      <c r="F65" s="179"/>
      <c r="G65" s="180">
        <f t="shared" si="14"/>
        <v>0</v>
      </c>
      <c r="H65" s="179">
        <v>215</v>
      </c>
      <c r="I65" s="180">
        <f t="shared" si="15"/>
        <v>1075</v>
      </c>
      <c r="J65" s="179">
        <v>76</v>
      </c>
      <c r="K65" s="180">
        <f t="shared" si="16"/>
        <v>380</v>
      </c>
      <c r="L65" s="180">
        <v>21</v>
      </c>
      <c r="M65" s="180">
        <f t="shared" si="17"/>
        <v>0</v>
      </c>
      <c r="N65" s="180">
        <v>1.4999999999999999E-4</v>
      </c>
      <c r="O65" s="180">
        <f t="shared" si="18"/>
        <v>0</v>
      </c>
      <c r="P65" s="180">
        <v>0</v>
      </c>
      <c r="Q65" s="180">
        <f t="shared" si="19"/>
        <v>0</v>
      </c>
      <c r="R65" s="180"/>
      <c r="S65" s="180" t="s">
        <v>250</v>
      </c>
      <c r="T65" s="181" t="s">
        <v>225</v>
      </c>
      <c r="U65" s="156">
        <v>0</v>
      </c>
      <c r="V65" s="156">
        <f t="shared" si="20"/>
        <v>0</v>
      </c>
      <c r="W65" s="156"/>
      <c r="X65" s="156" t="s">
        <v>226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575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4" outlineLevel="1">
      <c r="A66" s="175">
        <v>55</v>
      </c>
      <c r="B66" s="176" t="s">
        <v>863</v>
      </c>
      <c r="C66" s="184" t="s">
        <v>864</v>
      </c>
      <c r="D66" s="177" t="s">
        <v>279</v>
      </c>
      <c r="E66" s="178">
        <v>3</v>
      </c>
      <c r="F66" s="179"/>
      <c r="G66" s="180">
        <f t="shared" si="14"/>
        <v>0</v>
      </c>
      <c r="H66" s="179">
        <v>279.16000000000003</v>
      </c>
      <c r="I66" s="180">
        <f t="shared" si="15"/>
        <v>837.48</v>
      </c>
      <c r="J66" s="179">
        <v>95.34</v>
      </c>
      <c r="K66" s="180">
        <f t="shared" si="16"/>
        <v>286.02</v>
      </c>
      <c r="L66" s="180">
        <v>21</v>
      </c>
      <c r="M66" s="180">
        <f t="shared" si="17"/>
        <v>0</v>
      </c>
      <c r="N66" s="180">
        <v>2.3000000000000001E-4</v>
      </c>
      <c r="O66" s="180">
        <f t="shared" si="18"/>
        <v>0</v>
      </c>
      <c r="P66" s="180">
        <v>0</v>
      </c>
      <c r="Q66" s="180">
        <f t="shared" si="19"/>
        <v>0</v>
      </c>
      <c r="R66" s="180"/>
      <c r="S66" s="180" t="s">
        <v>250</v>
      </c>
      <c r="T66" s="181" t="s">
        <v>225</v>
      </c>
      <c r="U66" s="156">
        <v>0</v>
      </c>
      <c r="V66" s="156">
        <f t="shared" si="20"/>
        <v>0</v>
      </c>
      <c r="W66" s="156"/>
      <c r="X66" s="156" t="s">
        <v>226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575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4" outlineLevel="1">
      <c r="A67" s="175">
        <v>56</v>
      </c>
      <c r="B67" s="176" t="s">
        <v>865</v>
      </c>
      <c r="C67" s="184" t="s">
        <v>866</v>
      </c>
      <c r="D67" s="177" t="s">
        <v>279</v>
      </c>
      <c r="E67" s="178">
        <v>1</v>
      </c>
      <c r="F67" s="179"/>
      <c r="G67" s="180">
        <f t="shared" si="14"/>
        <v>0</v>
      </c>
      <c r="H67" s="179">
        <v>406.44</v>
      </c>
      <c r="I67" s="180">
        <f t="shared" si="15"/>
        <v>406.44</v>
      </c>
      <c r="J67" s="179">
        <v>104.56</v>
      </c>
      <c r="K67" s="180">
        <f t="shared" si="16"/>
        <v>104.56</v>
      </c>
      <c r="L67" s="180">
        <v>21</v>
      </c>
      <c r="M67" s="180">
        <f t="shared" si="17"/>
        <v>0</v>
      </c>
      <c r="N67" s="180">
        <v>3.4000000000000002E-4</v>
      </c>
      <c r="O67" s="180">
        <f t="shared" si="18"/>
        <v>0</v>
      </c>
      <c r="P67" s="180">
        <v>0</v>
      </c>
      <c r="Q67" s="180">
        <f t="shared" si="19"/>
        <v>0</v>
      </c>
      <c r="R67" s="180"/>
      <c r="S67" s="180" t="s">
        <v>250</v>
      </c>
      <c r="T67" s="181" t="s">
        <v>225</v>
      </c>
      <c r="U67" s="156">
        <v>0</v>
      </c>
      <c r="V67" s="156">
        <f t="shared" si="20"/>
        <v>0</v>
      </c>
      <c r="W67" s="156"/>
      <c r="X67" s="156" t="s">
        <v>226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575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4" outlineLevel="1">
      <c r="A68" s="175">
        <v>57</v>
      </c>
      <c r="B68" s="176" t="s">
        <v>867</v>
      </c>
      <c r="C68" s="184" t="s">
        <v>868</v>
      </c>
      <c r="D68" s="177" t="s">
        <v>279</v>
      </c>
      <c r="E68" s="178">
        <v>1</v>
      </c>
      <c r="F68" s="179"/>
      <c r="G68" s="180">
        <f t="shared" ref="G68:G99" si="21">ROUND(E68*F68,2)</f>
        <v>0</v>
      </c>
      <c r="H68" s="179">
        <v>587.1</v>
      </c>
      <c r="I68" s="180">
        <f t="shared" ref="I68:I99" si="22">ROUND(E68*H68,2)</f>
        <v>587.1</v>
      </c>
      <c r="J68" s="179">
        <v>123.9</v>
      </c>
      <c r="K68" s="180">
        <f t="shared" ref="K68:K99" si="23">ROUND(E68*J68,2)</f>
        <v>123.9</v>
      </c>
      <c r="L68" s="180">
        <v>21</v>
      </c>
      <c r="M68" s="180">
        <f t="shared" ref="M68:M99" si="24">G68*(1+L68/100)</f>
        <v>0</v>
      </c>
      <c r="N68" s="180">
        <v>5.5000000000000003E-4</v>
      </c>
      <c r="O68" s="180">
        <f t="shared" ref="O68:O99" si="25">ROUND(E68*N68,2)</f>
        <v>0</v>
      </c>
      <c r="P68" s="180">
        <v>0</v>
      </c>
      <c r="Q68" s="180">
        <f t="shared" ref="Q68:Q99" si="26">ROUND(E68*P68,2)</f>
        <v>0</v>
      </c>
      <c r="R68" s="180"/>
      <c r="S68" s="180" t="s">
        <v>250</v>
      </c>
      <c r="T68" s="181" t="s">
        <v>225</v>
      </c>
      <c r="U68" s="156">
        <v>0</v>
      </c>
      <c r="V68" s="156">
        <f t="shared" ref="V68:V99" si="27">ROUND(E68*U68,2)</f>
        <v>0</v>
      </c>
      <c r="W68" s="156"/>
      <c r="X68" s="156" t="s">
        <v>226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575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>
      <c r="A69" s="175">
        <v>58</v>
      </c>
      <c r="B69" s="176" t="s">
        <v>869</v>
      </c>
      <c r="C69" s="184" t="s">
        <v>870</v>
      </c>
      <c r="D69" s="177" t="s">
        <v>279</v>
      </c>
      <c r="E69" s="178">
        <v>2</v>
      </c>
      <c r="F69" s="179"/>
      <c r="G69" s="180">
        <f t="shared" si="21"/>
        <v>0</v>
      </c>
      <c r="H69" s="179">
        <v>9764.81</v>
      </c>
      <c r="I69" s="180">
        <f t="shared" si="22"/>
        <v>19529.62</v>
      </c>
      <c r="J69" s="179">
        <v>655.19000000000005</v>
      </c>
      <c r="K69" s="180">
        <f t="shared" si="23"/>
        <v>1310.3800000000001</v>
      </c>
      <c r="L69" s="180">
        <v>21</v>
      </c>
      <c r="M69" s="180">
        <f t="shared" si="24"/>
        <v>0</v>
      </c>
      <c r="N69" s="180">
        <v>0.03</v>
      </c>
      <c r="O69" s="180">
        <f t="shared" si="25"/>
        <v>0.06</v>
      </c>
      <c r="P69" s="180">
        <v>0</v>
      </c>
      <c r="Q69" s="180">
        <f t="shared" si="26"/>
        <v>0</v>
      </c>
      <c r="R69" s="180"/>
      <c r="S69" s="180" t="s">
        <v>250</v>
      </c>
      <c r="T69" s="181" t="s">
        <v>225</v>
      </c>
      <c r="U69" s="156">
        <v>0</v>
      </c>
      <c r="V69" s="156">
        <f t="shared" si="27"/>
        <v>0</v>
      </c>
      <c r="W69" s="156"/>
      <c r="X69" s="156" t="s">
        <v>226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575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>
      <c r="A70" s="175">
        <v>59</v>
      </c>
      <c r="B70" s="176" t="s">
        <v>871</v>
      </c>
      <c r="C70" s="184" t="s">
        <v>872</v>
      </c>
      <c r="D70" s="177" t="s">
        <v>279</v>
      </c>
      <c r="E70" s="178">
        <v>2</v>
      </c>
      <c r="F70" s="179"/>
      <c r="G70" s="180">
        <f t="shared" si="21"/>
        <v>0</v>
      </c>
      <c r="H70" s="179">
        <v>0</v>
      </c>
      <c r="I70" s="180">
        <f t="shared" si="22"/>
        <v>0</v>
      </c>
      <c r="J70" s="179">
        <v>655</v>
      </c>
      <c r="K70" s="180">
        <f t="shared" si="23"/>
        <v>1310</v>
      </c>
      <c r="L70" s="180">
        <v>21</v>
      </c>
      <c r="M70" s="180">
        <f t="shared" si="24"/>
        <v>0</v>
      </c>
      <c r="N70" s="180">
        <v>0</v>
      </c>
      <c r="O70" s="180">
        <f t="shared" si="25"/>
        <v>0</v>
      </c>
      <c r="P70" s="180">
        <v>0</v>
      </c>
      <c r="Q70" s="180">
        <f t="shared" si="26"/>
        <v>0</v>
      </c>
      <c r="R70" s="180"/>
      <c r="S70" s="180" t="s">
        <v>250</v>
      </c>
      <c r="T70" s="181" t="s">
        <v>225</v>
      </c>
      <c r="U70" s="156">
        <v>0</v>
      </c>
      <c r="V70" s="156">
        <f t="shared" si="27"/>
        <v>0</v>
      </c>
      <c r="W70" s="156"/>
      <c r="X70" s="156" t="s">
        <v>226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575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>
      <c r="A71" s="175">
        <v>60</v>
      </c>
      <c r="B71" s="176" t="s">
        <v>873</v>
      </c>
      <c r="C71" s="184" t="s">
        <v>874</v>
      </c>
      <c r="D71" s="177" t="s">
        <v>309</v>
      </c>
      <c r="E71" s="178">
        <v>723</v>
      </c>
      <c r="F71" s="179"/>
      <c r="G71" s="180">
        <f t="shared" si="21"/>
        <v>0</v>
      </c>
      <c r="H71" s="179">
        <v>0.19</v>
      </c>
      <c r="I71" s="180">
        <f t="shared" si="22"/>
        <v>137.37</v>
      </c>
      <c r="J71" s="179">
        <v>13.41</v>
      </c>
      <c r="K71" s="180">
        <f t="shared" si="23"/>
        <v>9695.43</v>
      </c>
      <c r="L71" s="180">
        <v>21</v>
      </c>
      <c r="M71" s="180">
        <f t="shared" si="24"/>
        <v>0</v>
      </c>
      <c r="N71" s="180">
        <v>0</v>
      </c>
      <c r="O71" s="180">
        <f t="shared" si="25"/>
        <v>0</v>
      </c>
      <c r="P71" s="180">
        <v>0</v>
      </c>
      <c r="Q71" s="180">
        <f t="shared" si="26"/>
        <v>0</v>
      </c>
      <c r="R71" s="180"/>
      <c r="S71" s="180" t="s">
        <v>250</v>
      </c>
      <c r="T71" s="181" t="s">
        <v>225</v>
      </c>
      <c r="U71" s="156">
        <v>0</v>
      </c>
      <c r="V71" s="156">
        <f t="shared" si="27"/>
        <v>0</v>
      </c>
      <c r="W71" s="156"/>
      <c r="X71" s="156" t="s">
        <v>226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575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>
      <c r="A72" s="175">
        <v>61</v>
      </c>
      <c r="B72" s="176" t="s">
        <v>875</v>
      </c>
      <c r="C72" s="184" t="s">
        <v>876</v>
      </c>
      <c r="D72" s="177" t="s">
        <v>309</v>
      </c>
      <c r="E72" s="178">
        <v>723</v>
      </c>
      <c r="F72" s="179"/>
      <c r="G72" s="180">
        <f t="shared" si="21"/>
        <v>0</v>
      </c>
      <c r="H72" s="179">
        <v>1.52</v>
      </c>
      <c r="I72" s="180">
        <f t="shared" si="22"/>
        <v>1098.96</v>
      </c>
      <c r="J72" s="179">
        <v>28.58</v>
      </c>
      <c r="K72" s="180">
        <f t="shared" si="23"/>
        <v>20663.34</v>
      </c>
      <c r="L72" s="180">
        <v>21</v>
      </c>
      <c r="M72" s="180">
        <f t="shared" si="24"/>
        <v>0</v>
      </c>
      <c r="N72" s="180">
        <v>1.0000000000000001E-5</v>
      </c>
      <c r="O72" s="180">
        <f t="shared" si="25"/>
        <v>0.01</v>
      </c>
      <c r="P72" s="180">
        <v>0</v>
      </c>
      <c r="Q72" s="180">
        <f t="shared" si="26"/>
        <v>0</v>
      </c>
      <c r="R72" s="180"/>
      <c r="S72" s="180" t="s">
        <v>250</v>
      </c>
      <c r="T72" s="181" t="s">
        <v>225</v>
      </c>
      <c r="U72" s="156">
        <v>0</v>
      </c>
      <c r="V72" s="156">
        <f t="shared" si="27"/>
        <v>0</v>
      </c>
      <c r="W72" s="156"/>
      <c r="X72" s="156" t="s">
        <v>226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575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>
      <c r="A73" s="175">
        <v>62</v>
      </c>
      <c r="B73" s="176" t="s">
        <v>877</v>
      </c>
      <c r="C73" s="184" t="s">
        <v>878</v>
      </c>
      <c r="D73" s="177" t="s">
        <v>279</v>
      </c>
      <c r="E73" s="178">
        <v>8</v>
      </c>
      <c r="F73" s="179"/>
      <c r="G73" s="180">
        <f t="shared" si="21"/>
        <v>0</v>
      </c>
      <c r="H73" s="179">
        <v>151.5</v>
      </c>
      <c r="I73" s="180">
        <f t="shared" si="22"/>
        <v>1212</v>
      </c>
      <c r="J73" s="179">
        <v>76</v>
      </c>
      <c r="K73" s="180">
        <f t="shared" si="23"/>
        <v>608</v>
      </c>
      <c r="L73" s="180">
        <v>21</v>
      </c>
      <c r="M73" s="180">
        <f t="shared" si="24"/>
        <v>0</v>
      </c>
      <c r="N73" s="180">
        <v>1.8000000000000001E-4</v>
      </c>
      <c r="O73" s="180">
        <f t="shared" si="25"/>
        <v>0</v>
      </c>
      <c r="P73" s="180">
        <v>0</v>
      </c>
      <c r="Q73" s="180">
        <f t="shared" si="26"/>
        <v>0</v>
      </c>
      <c r="R73" s="180"/>
      <c r="S73" s="180" t="s">
        <v>250</v>
      </c>
      <c r="T73" s="181" t="s">
        <v>225</v>
      </c>
      <c r="U73" s="156">
        <v>0</v>
      </c>
      <c r="V73" s="156">
        <f t="shared" si="27"/>
        <v>0</v>
      </c>
      <c r="W73" s="156"/>
      <c r="X73" s="156" t="s">
        <v>226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575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75">
        <v>63</v>
      </c>
      <c r="B74" s="176" t="s">
        <v>879</v>
      </c>
      <c r="C74" s="184" t="s">
        <v>880</v>
      </c>
      <c r="D74" s="177" t="s">
        <v>279</v>
      </c>
      <c r="E74" s="178">
        <v>14</v>
      </c>
      <c r="F74" s="179"/>
      <c r="G74" s="180">
        <f t="shared" si="21"/>
        <v>0</v>
      </c>
      <c r="H74" s="179">
        <v>233.66</v>
      </c>
      <c r="I74" s="180">
        <f t="shared" si="22"/>
        <v>3271.24</v>
      </c>
      <c r="J74" s="179">
        <v>95.34</v>
      </c>
      <c r="K74" s="180">
        <f t="shared" si="23"/>
        <v>1334.76</v>
      </c>
      <c r="L74" s="180">
        <v>21</v>
      </c>
      <c r="M74" s="180">
        <f t="shared" si="24"/>
        <v>0</v>
      </c>
      <c r="N74" s="180">
        <v>3.1E-4</v>
      </c>
      <c r="O74" s="180">
        <f t="shared" si="25"/>
        <v>0</v>
      </c>
      <c r="P74" s="180">
        <v>0</v>
      </c>
      <c r="Q74" s="180">
        <f t="shared" si="26"/>
        <v>0</v>
      </c>
      <c r="R74" s="180"/>
      <c r="S74" s="180" t="s">
        <v>250</v>
      </c>
      <c r="T74" s="181" t="s">
        <v>225</v>
      </c>
      <c r="U74" s="156">
        <v>0</v>
      </c>
      <c r="V74" s="156">
        <f t="shared" si="27"/>
        <v>0</v>
      </c>
      <c r="W74" s="156"/>
      <c r="X74" s="156" t="s">
        <v>226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575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>
      <c r="A75" s="175">
        <v>64</v>
      </c>
      <c r="B75" s="176" t="s">
        <v>881</v>
      </c>
      <c r="C75" s="184" t="s">
        <v>882</v>
      </c>
      <c r="D75" s="177" t="s">
        <v>279</v>
      </c>
      <c r="E75" s="178">
        <v>6</v>
      </c>
      <c r="F75" s="179"/>
      <c r="G75" s="180">
        <f t="shared" si="21"/>
        <v>0</v>
      </c>
      <c r="H75" s="179">
        <v>367.44</v>
      </c>
      <c r="I75" s="180">
        <f t="shared" si="22"/>
        <v>2204.64</v>
      </c>
      <c r="J75" s="179">
        <v>104.56</v>
      </c>
      <c r="K75" s="180">
        <f t="shared" si="23"/>
        <v>627.36</v>
      </c>
      <c r="L75" s="180">
        <v>21</v>
      </c>
      <c r="M75" s="180">
        <f t="shared" si="24"/>
        <v>0</v>
      </c>
      <c r="N75" s="180">
        <v>4.8000000000000001E-4</v>
      </c>
      <c r="O75" s="180">
        <f t="shared" si="25"/>
        <v>0</v>
      </c>
      <c r="P75" s="180">
        <v>0</v>
      </c>
      <c r="Q75" s="180">
        <f t="shared" si="26"/>
        <v>0</v>
      </c>
      <c r="R75" s="180"/>
      <c r="S75" s="180" t="s">
        <v>250</v>
      </c>
      <c r="T75" s="181" t="s">
        <v>225</v>
      </c>
      <c r="U75" s="156">
        <v>0</v>
      </c>
      <c r="V75" s="156">
        <f t="shared" si="27"/>
        <v>0</v>
      </c>
      <c r="W75" s="156"/>
      <c r="X75" s="156" t="s">
        <v>226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575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>
      <c r="A76" s="175">
        <v>65</v>
      </c>
      <c r="B76" s="176" t="s">
        <v>883</v>
      </c>
      <c r="C76" s="184" t="s">
        <v>884</v>
      </c>
      <c r="D76" s="177" t="s">
        <v>279</v>
      </c>
      <c r="E76" s="178">
        <v>5</v>
      </c>
      <c r="F76" s="179"/>
      <c r="G76" s="180">
        <f t="shared" si="21"/>
        <v>0</v>
      </c>
      <c r="H76" s="179">
        <v>522.1</v>
      </c>
      <c r="I76" s="180">
        <f t="shared" si="22"/>
        <v>2610.5</v>
      </c>
      <c r="J76" s="179">
        <v>123.9</v>
      </c>
      <c r="K76" s="180">
        <f t="shared" si="23"/>
        <v>619.5</v>
      </c>
      <c r="L76" s="180">
        <v>21</v>
      </c>
      <c r="M76" s="180">
        <f t="shared" si="24"/>
        <v>0</v>
      </c>
      <c r="N76" s="180">
        <v>6.8000000000000005E-4</v>
      </c>
      <c r="O76" s="180">
        <f t="shared" si="25"/>
        <v>0</v>
      </c>
      <c r="P76" s="180">
        <v>0</v>
      </c>
      <c r="Q76" s="180">
        <f t="shared" si="26"/>
        <v>0</v>
      </c>
      <c r="R76" s="180"/>
      <c r="S76" s="180" t="s">
        <v>250</v>
      </c>
      <c r="T76" s="181" t="s">
        <v>225</v>
      </c>
      <c r="U76" s="156">
        <v>0</v>
      </c>
      <c r="V76" s="156">
        <f t="shared" si="27"/>
        <v>0</v>
      </c>
      <c r="W76" s="156"/>
      <c r="X76" s="156" t="s">
        <v>226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575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>
      <c r="A77" s="175">
        <v>66</v>
      </c>
      <c r="B77" s="176" t="s">
        <v>885</v>
      </c>
      <c r="C77" s="184" t="s">
        <v>886</v>
      </c>
      <c r="D77" s="177" t="s">
        <v>279</v>
      </c>
      <c r="E77" s="178">
        <v>5</v>
      </c>
      <c r="F77" s="179"/>
      <c r="G77" s="180">
        <f t="shared" si="21"/>
        <v>0</v>
      </c>
      <c r="H77" s="179">
        <v>771.33</v>
      </c>
      <c r="I77" s="180">
        <f t="shared" si="22"/>
        <v>3856.65</v>
      </c>
      <c r="J77" s="179">
        <v>161.66999999999999</v>
      </c>
      <c r="K77" s="180">
        <f t="shared" si="23"/>
        <v>808.35</v>
      </c>
      <c r="L77" s="180">
        <v>21</v>
      </c>
      <c r="M77" s="180">
        <f t="shared" si="24"/>
        <v>0</v>
      </c>
      <c r="N77" s="180">
        <v>1.0399999999999999E-3</v>
      </c>
      <c r="O77" s="180">
        <f t="shared" si="25"/>
        <v>0.01</v>
      </c>
      <c r="P77" s="180">
        <v>0</v>
      </c>
      <c r="Q77" s="180">
        <f t="shared" si="26"/>
        <v>0</v>
      </c>
      <c r="R77" s="180"/>
      <c r="S77" s="180" t="s">
        <v>250</v>
      </c>
      <c r="T77" s="181" t="s">
        <v>225</v>
      </c>
      <c r="U77" s="156">
        <v>0</v>
      </c>
      <c r="V77" s="156">
        <f t="shared" si="27"/>
        <v>0</v>
      </c>
      <c r="W77" s="156"/>
      <c r="X77" s="156" t="s">
        <v>226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575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>
      <c r="A78" s="175">
        <v>67</v>
      </c>
      <c r="B78" s="176" t="s">
        <v>887</v>
      </c>
      <c r="C78" s="184" t="s">
        <v>888</v>
      </c>
      <c r="D78" s="177" t="s">
        <v>279</v>
      </c>
      <c r="E78" s="178">
        <v>5</v>
      </c>
      <c r="F78" s="179"/>
      <c r="G78" s="180">
        <f t="shared" si="21"/>
        <v>0</v>
      </c>
      <c r="H78" s="179">
        <v>257</v>
      </c>
      <c r="I78" s="180">
        <f t="shared" si="22"/>
        <v>1285</v>
      </c>
      <c r="J78" s="179">
        <v>76</v>
      </c>
      <c r="K78" s="180">
        <f t="shared" si="23"/>
        <v>380</v>
      </c>
      <c r="L78" s="180">
        <v>21</v>
      </c>
      <c r="M78" s="180">
        <f t="shared" si="24"/>
        <v>0</v>
      </c>
      <c r="N78" s="180">
        <v>2.5999999999999998E-4</v>
      </c>
      <c r="O78" s="180">
        <f t="shared" si="25"/>
        <v>0</v>
      </c>
      <c r="P78" s="180">
        <v>0</v>
      </c>
      <c r="Q78" s="180">
        <f t="shared" si="26"/>
        <v>0</v>
      </c>
      <c r="R78" s="180"/>
      <c r="S78" s="180" t="s">
        <v>250</v>
      </c>
      <c r="T78" s="181" t="s">
        <v>225</v>
      </c>
      <c r="U78" s="156">
        <v>0</v>
      </c>
      <c r="V78" s="156">
        <f t="shared" si="27"/>
        <v>0</v>
      </c>
      <c r="W78" s="156"/>
      <c r="X78" s="156" t="s">
        <v>226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575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>
      <c r="A79" s="175">
        <v>68</v>
      </c>
      <c r="B79" s="176" t="s">
        <v>889</v>
      </c>
      <c r="C79" s="184" t="s">
        <v>890</v>
      </c>
      <c r="D79" s="177" t="s">
        <v>279</v>
      </c>
      <c r="E79" s="178">
        <v>1</v>
      </c>
      <c r="F79" s="179"/>
      <c r="G79" s="180">
        <f t="shared" si="21"/>
        <v>0</v>
      </c>
      <c r="H79" s="179">
        <v>336.16</v>
      </c>
      <c r="I79" s="180">
        <f t="shared" si="22"/>
        <v>336.16</v>
      </c>
      <c r="J79" s="179">
        <v>95.34</v>
      </c>
      <c r="K79" s="180">
        <f t="shared" si="23"/>
        <v>95.34</v>
      </c>
      <c r="L79" s="180">
        <v>21</v>
      </c>
      <c r="M79" s="180">
        <f t="shared" si="24"/>
        <v>0</v>
      </c>
      <c r="N79" s="180">
        <v>3.8999999999999999E-4</v>
      </c>
      <c r="O79" s="180">
        <f t="shared" si="25"/>
        <v>0</v>
      </c>
      <c r="P79" s="180">
        <v>0</v>
      </c>
      <c r="Q79" s="180">
        <f t="shared" si="26"/>
        <v>0</v>
      </c>
      <c r="R79" s="180"/>
      <c r="S79" s="180" t="s">
        <v>250</v>
      </c>
      <c r="T79" s="181" t="s">
        <v>225</v>
      </c>
      <c r="U79" s="156">
        <v>0</v>
      </c>
      <c r="V79" s="156">
        <f t="shared" si="27"/>
        <v>0</v>
      </c>
      <c r="W79" s="156"/>
      <c r="X79" s="156" t="s">
        <v>226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575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>
      <c r="A80" s="175">
        <v>69</v>
      </c>
      <c r="B80" s="176" t="s">
        <v>891</v>
      </c>
      <c r="C80" s="184" t="s">
        <v>892</v>
      </c>
      <c r="D80" s="177" t="s">
        <v>279</v>
      </c>
      <c r="E80" s="178">
        <v>2</v>
      </c>
      <c r="F80" s="179"/>
      <c r="G80" s="180">
        <f t="shared" si="21"/>
        <v>0</v>
      </c>
      <c r="H80" s="179">
        <v>473.44</v>
      </c>
      <c r="I80" s="180">
        <f t="shared" si="22"/>
        <v>946.88</v>
      </c>
      <c r="J80" s="179">
        <v>104.56</v>
      </c>
      <c r="K80" s="180">
        <f t="shared" si="23"/>
        <v>209.12</v>
      </c>
      <c r="L80" s="180">
        <v>21</v>
      </c>
      <c r="M80" s="180">
        <f t="shared" si="24"/>
        <v>0</v>
      </c>
      <c r="N80" s="180">
        <v>5.6999999999999998E-4</v>
      </c>
      <c r="O80" s="180">
        <f t="shared" si="25"/>
        <v>0</v>
      </c>
      <c r="P80" s="180">
        <v>0</v>
      </c>
      <c r="Q80" s="180">
        <f t="shared" si="26"/>
        <v>0</v>
      </c>
      <c r="R80" s="180"/>
      <c r="S80" s="180" t="s">
        <v>250</v>
      </c>
      <c r="T80" s="181" t="s">
        <v>225</v>
      </c>
      <c r="U80" s="156">
        <v>0</v>
      </c>
      <c r="V80" s="156">
        <f t="shared" si="27"/>
        <v>0</v>
      </c>
      <c r="W80" s="156"/>
      <c r="X80" s="156" t="s">
        <v>226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575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>
      <c r="A81" s="175">
        <v>70</v>
      </c>
      <c r="B81" s="176" t="s">
        <v>893</v>
      </c>
      <c r="C81" s="184" t="s">
        <v>894</v>
      </c>
      <c r="D81" s="177" t="s">
        <v>279</v>
      </c>
      <c r="E81" s="178">
        <v>1</v>
      </c>
      <c r="F81" s="179"/>
      <c r="G81" s="180">
        <f t="shared" si="21"/>
        <v>0</v>
      </c>
      <c r="H81" s="179">
        <v>663.1</v>
      </c>
      <c r="I81" s="180">
        <f t="shared" si="22"/>
        <v>663.1</v>
      </c>
      <c r="J81" s="179">
        <v>123.9</v>
      </c>
      <c r="K81" s="180">
        <f t="shared" si="23"/>
        <v>123.9</v>
      </c>
      <c r="L81" s="180">
        <v>21</v>
      </c>
      <c r="M81" s="180">
        <f t="shared" si="24"/>
        <v>0</v>
      </c>
      <c r="N81" s="180">
        <v>8.0000000000000004E-4</v>
      </c>
      <c r="O81" s="180">
        <f t="shared" si="25"/>
        <v>0</v>
      </c>
      <c r="P81" s="180">
        <v>0</v>
      </c>
      <c r="Q81" s="180">
        <f t="shared" si="26"/>
        <v>0</v>
      </c>
      <c r="R81" s="180"/>
      <c r="S81" s="180" t="s">
        <v>250</v>
      </c>
      <c r="T81" s="181" t="s">
        <v>225</v>
      </c>
      <c r="U81" s="156">
        <v>0</v>
      </c>
      <c r="V81" s="156">
        <f t="shared" si="27"/>
        <v>0</v>
      </c>
      <c r="W81" s="156"/>
      <c r="X81" s="156" t="s">
        <v>226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575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>
      <c r="A82" s="175">
        <v>71</v>
      </c>
      <c r="B82" s="176" t="s">
        <v>895</v>
      </c>
      <c r="C82" s="184" t="s">
        <v>896</v>
      </c>
      <c r="D82" s="177" t="s">
        <v>279</v>
      </c>
      <c r="E82" s="178">
        <v>2</v>
      </c>
      <c r="F82" s="179"/>
      <c r="G82" s="180">
        <f t="shared" si="21"/>
        <v>0</v>
      </c>
      <c r="H82" s="179">
        <v>176.77</v>
      </c>
      <c r="I82" s="180">
        <f t="shared" si="22"/>
        <v>353.54</v>
      </c>
      <c r="J82" s="179">
        <v>38.229999999999997</v>
      </c>
      <c r="K82" s="180">
        <f t="shared" si="23"/>
        <v>76.459999999999994</v>
      </c>
      <c r="L82" s="180">
        <v>21</v>
      </c>
      <c r="M82" s="180">
        <f t="shared" si="24"/>
        <v>0</v>
      </c>
      <c r="N82" s="180">
        <v>1.9000000000000001E-4</v>
      </c>
      <c r="O82" s="180">
        <f t="shared" si="25"/>
        <v>0</v>
      </c>
      <c r="P82" s="180">
        <v>0</v>
      </c>
      <c r="Q82" s="180">
        <f t="shared" si="26"/>
        <v>0</v>
      </c>
      <c r="R82" s="180"/>
      <c r="S82" s="180" t="s">
        <v>250</v>
      </c>
      <c r="T82" s="181" t="s">
        <v>225</v>
      </c>
      <c r="U82" s="156">
        <v>0</v>
      </c>
      <c r="V82" s="156">
        <f t="shared" si="27"/>
        <v>0</v>
      </c>
      <c r="W82" s="156"/>
      <c r="X82" s="156" t="s">
        <v>226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575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>
      <c r="A83" s="175">
        <v>72</v>
      </c>
      <c r="B83" s="176" t="s">
        <v>897</v>
      </c>
      <c r="C83" s="184" t="s">
        <v>898</v>
      </c>
      <c r="D83" s="177" t="s">
        <v>279</v>
      </c>
      <c r="E83" s="178">
        <v>5</v>
      </c>
      <c r="F83" s="179"/>
      <c r="G83" s="180">
        <f t="shared" si="21"/>
        <v>0</v>
      </c>
      <c r="H83" s="179">
        <v>165.5</v>
      </c>
      <c r="I83" s="180">
        <f t="shared" si="22"/>
        <v>827.5</v>
      </c>
      <c r="J83" s="179">
        <v>76</v>
      </c>
      <c r="K83" s="180">
        <f t="shared" si="23"/>
        <v>380</v>
      </c>
      <c r="L83" s="180">
        <v>21</v>
      </c>
      <c r="M83" s="180">
        <f t="shared" si="24"/>
        <v>0</v>
      </c>
      <c r="N83" s="180">
        <v>1.6000000000000001E-4</v>
      </c>
      <c r="O83" s="180">
        <f t="shared" si="25"/>
        <v>0</v>
      </c>
      <c r="P83" s="180">
        <v>0</v>
      </c>
      <c r="Q83" s="180">
        <f t="shared" si="26"/>
        <v>0</v>
      </c>
      <c r="R83" s="180"/>
      <c r="S83" s="180" t="s">
        <v>250</v>
      </c>
      <c r="T83" s="181" t="s">
        <v>225</v>
      </c>
      <c r="U83" s="156">
        <v>0</v>
      </c>
      <c r="V83" s="156">
        <f t="shared" si="27"/>
        <v>0</v>
      </c>
      <c r="W83" s="156"/>
      <c r="X83" s="156" t="s">
        <v>226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575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>
      <c r="A84" s="175">
        <v>73</v>
      </c>
      <c r="B84" s="176" t="s">
        <v>899</v>
      </c>
      <c r="C84" s="184" t="s">
        <v>900</v>
      </c>
      <c r="D84" s="177" t="s">
        <v>279</v>
      </c>
      <c r="E84" s="178">
        <v>2</v>
      </c>
      <c r="F84" s="179"/>
      <c r="G84" s="180">
        <f t="shared" si="21"/>
        <v>0</v>
      </c>
      <c r="H84" s="179">
        <v>272.16000000000003</v>
      </c>
      <c r="I84" s="180">
        <f t="shared" si="22"/>
        <v>544.32000000000005</v>
      </c>
      <c r="J84" s="179">
        <v>95.34</v>
      </c>
      <c r="K84" s="180">
        <f t="shared" si="23"/>
        <v>190.68</v>
      </c>
      <c r="L84" s="180">
        <v>21</v>
      </c>
      <c r="M84" s="180">
        <f t="shared" si="24"/>
        <v>0</v>
      </c>
      <c r="N84" s="180">
        <v>2.5000000000000001E-4</v>
      </c>
      <c r="O84" s="180">
        <f t="shared" si="25"/>
        <v>0</v>
      </c>
      <c r="P84" s="180">
        <v>0</v>
      </c>
      <c r="Q84" s="180">
        <f t="shared" si="26"/>
        <v>0</v>
      </c>
      <c r="R84" s="180"/>
      <c r="S84" s="180" t="s">
        <v>250</v>
      </c>
      <c r="T84" s="181" t="s">
        <v>225</v>
      </c>
      <c r="U84" s="156">
        <v>0</v>
      </c>
      <c r="V84" s="156">
        <f t="shared" si="27"/>
        <v>0</v>
      </c>
      <c r="W84" s="156"/>
      <c r="X84" s="156" t="s">
        <v>226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575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>
      <c r="A85" s="175">
        <v>74</v>
      </c>
      <c r="B85" s="176" t="s">
        <v>901</v>
      </c>
      <c r="C85" s="184" t="s">
        <v>902</v>
      </c>
      <c r="D85" s="177" t="s">
        <v>279</v>
      </c>
      <c r="E85" s="178">
        <v>1</v>
      </c>
      <c r="F85" s="179"/>
      <c r="G85" s="180">
        <f t="shared" si="21"/>
        <v>0</v>
      </c>
      <c r="H85" s="179">
        <v>313.94</v>
      </c>
      <c r="I85" s="180">
        <f t="shared" si="22"/>
        <v>313.94</v>
      </c>
      <c r="J85" s="179">
        <v>104.56</v>
      </c>
      <c r="K85" s="180">
        <f t="shared" si="23"/>
        <v>104.56</v>
      </c>
      <c r="L85" s="180">
        <v>21</v>
      </c>
      <c r="M85" s="180">
        <f t="shared" si="24"/>
        <v>0</v>
      </c>
      <c r="N85" s="180">
        <v>4.6000000000000001E-4</v>
      </c>
      <c r="O85" s="180">
        <f t="shared" si="25"/>
        <v>0</v>
      </c>
      <c r="P85" s="180">
        <v>0</v>
      </c>
      <c r="Q85" s="180">
        <f t="shared" si="26"/>
        <v>0</v>
      </c>
      <c r="R85" s="180"/>
      <c r="S85" s="180" t="s">
        <v>250</v>
      </c>
      <c r="T85" s="181" t="s">
        <v>225</v>
      </c>
      <c r="U85" s="156">
        <v>0</v>
      </c>
      <c r="V85" s="156">
        <f t="shared" si="27"/>
        <v>0</v>
      </c>
      <c r="W85" s="156"/>
      <c r="X85" s="156" t="s">
        <v>226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575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>
      <c r="A86" s="175">
        <v>75</v>
      </c>
      <c r="B86" s="176" t="s">
        <v>903</v>
      </c>
      <c r="C86" s="184" t="s">
        <v>904</v>
      </c>
      <c r="D86" s="177" t="s">
        <v>279</v>
      </c>
      <c r="E86" s="178">
        <v>1</v>
      </c>
      <c r="F86" s="179"/>
      <c r="G86" s="180">
        <f t="shared" si="21"/>
        <v>0</v>
      </c>
      <c r="H86" s="179">
        <v>573.1</v>
      </c>
      <c r="I86" s="180">
        <f t="shared" si="22"/>
        <v>573.1</v>
      </c>
      <c r="J86" s="179">
        <v>123.9</v>
      </c>
      <c r="K86" s="180">
        <f t="shared" si="23"/>
        <v>123.9</v>
      </c>
      <c r="L86" s="180">
        <v>21</v>
      </c>
      <c r="M86" s="180">
        <f t="shared" si="24"/>
        <v>0</v>
      </c>
      <c r="N86" s="180">
        <v>5.5999999999999995E-4</v>
      </c>
      <c r="O86" s="180">
        <f t="shared" si="25"/>
        <v>0</v>
      </c>
      <c r="P86" s="180">
        <v>0</v>
      </c>
      <c r="Q86" s="180">
        <f t="shared" si="26"/>
        <v>0</v>
      </c>
      <c r="R86" s="180"/>
      <c r="S86" s="180" t="s">
        <v>250</v>
      </c>
      <c r="T86" s="181" t="s">
        <v>225</v>
      </c>
      <c r="U86" s="156">
        <v>0</v>
      </c>
      <c r="V86" s="156">
        <f t="shared" si="27"/>
        <v>0</v>
      </c>
      <c r="W86" s="156"/>
      <c r="X86" s="156" t="s">
        <v>226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575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24" outlineLevel="1">
      <c r="A87" s="175">
        <v>76</v>
      </c>
      <c r="B87" s="176" t="s">
        <v>905</v>
      </c>
      <c r="C87" s="184" t="s">
        <v>906</v>
      </c>
      <c r="D87" s="177" t="s">
        <v>0</v>
      </c>
      <c r="E87" s="178">
        <v>5250.3540000000003</v>
      </c>
      <c r="F87" s="179"/>
      <c r="G87" s="180">
        <f t="shared" si="21"/>
        <v>0</v>
      </c>
      <c r="H87" s="179">
        <v>0</v>
      </c>
      <c r="I87" s="180">
        <f t="shared" si="22"/>
        <v>0</v>
      </c>
      <c r="J87" s="179">
        <v>0.72</v>
      </c>
      <c r="K87" s="180">
        <f t="shared" si="23"/>
        <v>3780.25</v>
      </c>
      <c r="L87" s="180">
        <v>21</v>
      </c>
      <c r="M87" s="180">
        <f t="shared" si="24"/>
        <v>0</v>
      </c>
      <c r="N87" s="180">
        <v>0</v>
      </c>
      <c r="O87" s="180">
        <f t="shared" si="25"/>
        <v>0</v>
      </c>
      <c r="P87" s="180">
        <v>0</v>
      </c>
      <c r="Q87" s="180">
        <f t="shared" si="26"/>
        <v>0</v>
      </c>
      <c r="R87" s="180"/>
      <c r="S87" s="180" t="s">
        <v>250</v>
      </c>
      <c r="T87" s="181" t="s">
        <v>225</v>
      </c>
      <c r="U87" s="156">
        <v>0</v>
      </c>
      <c r="V87" s="156">
        <f t="shared" si="27"/>
        <v>0</v>
      </c>
      <c r="W87" s="156"/>
      <c r="X87" s="156" t="s">
        <v>226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575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>
      <c r="A88" s="175">
        <v>77</v>
      </c>
      <c r="B88" s="176" t="s">
        <v>907</v>
      </c>
      <c r="C88" s="184" t="s">
        <v>908</v>
      </c>
      <c r="D88" s="177" t="s">
        <v>309</v>
      </c>
      <c r="E88" s="178">
        <v>246</v>
      </c>
      <c r="F88" s="179"/>
      <c r="G88" s="180">
        <f t="shared" si="21"/>
        <v>0</v>
      </c>
      <c r="H88" s="179">
        <v>0</v>
      </c>
      <c r="I88" s="180">
        <f t="shared" si="22"/>
        <v>0</v>
      </c>
      <c r="J88" s="179">
        <v>21</v>
      </c>
      <c r="K88" s="180">
        <f t="shared" si="23"/>
        <v>5166</v>
      </c>
      <c r="L88" s="180">
        <v>21</v>
      </c>
      <c r="M88" s="180">
        <f t="shared" si="24"/>
        <v>0</v>
      </c>
      <c r="N88" s="180">
        <v>0</v>
      </c>
      <c r="O88" s="180">
        <f t="shared" si="25"/>
        <v>0</v>
      </c>
      <c r="P88" s="180">
        <v>0</v>
      </c>
      <c r="Q88" s="180">
        <f t="shared" si="26"/>
        <v>0</v>
      </c>
      <c r="R88" s="180"/>
      <c r="S88" s="180" t="s">
        <v>224</v>
      </c>
      <c r="T88" s="181" t="s">
        <v>225</v>
      </c>
      <c r="U88" s="156">
        <v>0</v>
      </c>
      <c r="V88" s="156">
        <f t="shared" si="27"/>
        <v>0</v>
      </c>
      <c r="W88" s="156"/>
      <c r="X88" s="156" t="s">
        <v>226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575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>
      <c r="A89" s="175">
        <v>78</v>
      </c>
      <c r="B89" s="176" t="s">
        <v>909</v>
      </c>
      <c r="C89" s="184" t="s">
        <v>910</v>
      </c>
      <c r="D89" s="177" t="s">
        <v>309</v>
      </c>
      <c r="E89" s="178">
        <v>10</v>
      </c>
      <c r="F89" s="179"/>
      <c r="G89" s="180">
        <f t="shared" si="21"/>
        <v>0</v>
      </c>
      <c r="H89" s="179">
        <v>0</v>
      </c>
      <c r="I89" s="180">
        <f t="shared" si="22"/>
        <v>0</v>
      </c>
      <c r="J89" s="179">
        <v>48</v>
      </c>
      <c r="K89" s="180">
        <f t="shared" si="23"/>
        <v>480</v>
      </c>
      <c r="L89" s="180">
        <v>21</v>
      </c>
      <c r="M89" s="180">
        <f t="shared" si="24"/>
        <v>0</v>
      </c>
      <c r="N89" s="180">
        <v>0</v>
      </c>
      <c r="O89" s="180">
        <f t="shared" si="25"/>
        <v>0</v>
      </c>
      <c r="P89" s="180">
        <v>0</v>
      </c>
      <c r="Q89" s="180">
        <f t="shared" si="26"/>
        <v>0</v>
      </c>
      <c r="R89" s="180"/>
      <c r="S89" s="180" t="s">
        <v>224</v>
      </c>
      <c r="T89" s="181" t="s">
        <v>225</v>
      </c>
      <c r="U89" s="156">
        <v>0</v>
      </c>
      <c r="V89" s="156">
        <f t="shared" si="27"/>
        <v>0</v>
      </c>
      <c r="W89" s="156"/>
      <c r="X89" s="156" t="s">
        <v>226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575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75">
        <v>79</v>
      </c>
      <c r="B90" s="176" t="s">
        <v>911</v>
      </c>
      <c r="C90" s="184" t="s">
        <v>912</v>
      </c>
      <c r="D90" s="177" t="s">
        <v>309</v>
      </c>
      <c r="E90" s="178">
        <v>32</v>
      </c>
      <c r="F90" s="179"/>
      <c r="G90" s="180">
        <f t="shared" si="21"/>
        <v>0</v>
      </c>
      <c r="H90" s="179">
        <v>0</v>
      </c>
      <c r="I90" s="180">
        <f t="shared" si="22"/>
        <v>0</v>
      </c>
      <c r="J90" s="179">
        <v>54</v>
      </c>
      <c r="K90" s="180">
        <f t="shared" si="23"/>
        <v>1728</v>
      </c>
      <c r="L90" s="180">
        <v>21</v>
      </c>
      <c r="M90" s="180">
        <f t="shared" si="24"/>
        <v>0</v>
      </c>
      <c r="N90" s="180">
        <v>0</v>
      </c>
      <c r="O90" s="180">
        <f t="shared" si="25"/>
        <v>0</v>
      </c>
      <c r="P90" s="180">
        <v>0</v>
      </c>
      <c r="Q90" s="180">
        <f t="shared" si="26"/>
        <v>0</v>
      </c>
      <c r="R90" s="180"/>
      <c r="S90" s="180" t="s">
        <v>224</v>
      </c>
      <c r="T90" s="181" t="s">
        <v>225</v>
      </c>
      <c r="U90" s="156">
        <v>0</v>
      </c>
      <c r="V90" s="156">
        <f t="shared" si="27"/>
        <v>0</v>
      </c>
      <c r="W90" s="156"/>
      <c r="X90" s="156" t="s">
        <v>226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575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>
      <c r="A91" s="175">
        <v>80</v>
      </c>
      <c r="B91" s="176" t="s">
        <v>913</v>
      </c>
      <c r="C91" s="184" t="s">
        <v>914</v>
      </c>
      <c r="D91" s="177" t="s">
        <v>309</v>
      </c>
      <c r="E91" s="178">
        <v>46</v>
      </c>
      <c r="F91" s="179"/>
      <c r="G91" s="180">
        <f t="shared" si="21"/>
        <v>0</v>
      </c>
      <c r="H91" s="179">
        <v>0</v>
      </c>
      <c r="I91" s="180">
        <f t="shared" si="22"/>
        <v>0</v>
      </c>
      <c r="J91" s="179">
        <v>61</v>
      </c>
      <c r="K91" s="180">
        <f t="shared" si="23"/>
        <v>2806</v>
      </c>
      <c r="L91" s="180">
        <v>21</v>
      </c>
      <c r="M91" s="180">
        <f t="shared" si="24"/>
        <v>0</v>
      </c>
      <c r="N91" s="180">
        <v>0</v>
      </c>
      <c r="O91" s="180">
        <f t="shared" si="25"/>
        <v>0</v>
      </c>
      <c r="P91" s="180">
        <v>0</v>
      </c>
      <c r="Q91" s="180">
        <f t="shared" si="26"/>
        <v>0</v>
      </c>
      <c r="R91" s="180"/>
      <c r="S91" s="180" t="s">
        <v>224</v>
      </c>
      <c r="T91" s="181" t="s">
        <v>225</v>
      </c>
      <c r="U91" s="156">
        <v>0</v>
      </c>
      <c r="V91" s="156">
        <f t="shared" si="27"/>
        <v>0</v>
      </c>
      <c r="W91" s="156"/>
      <c r="X91" s="156" t="s">
        <v>226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575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>
      <c r="A92" s="175">
        <v>81</v>
      </c>
      <c r="B92" s="176" t="s">
        <v>915</v>
      </c>
      <c r="C92" s="184" t="s">
        <v>916</v>
      </c>
      <c r="D92" s="177" t="s">
        <v>309</v>
      </c>
      <c r="E92" s="178">
        <v>44</v>
      </c>
      <c r="F92" s="179"/>
      <c r="G92" s="180">
        <f t="shared" si="21"/>
        <v>0</v>
      </c>
      <c r="H92" s="179">
        <v>0</v>
      </c>
      <c r="I92" s="180">
        <f t="shared" si="22"/>
        <v>0</v>
      </c>
      <c r="J92" s="179">
        <v>24</v>
      </c>
      <c r="K92" s="180">
        <f t="shared" si="23"/>
        <v>1056</v>
      </c>
      <c r="L92" s="180">
        <v>21</v>
      </c>
      <c r="M92" s="180">
        <f t="shared" si="24"/>
        <v>0</v>
      </c>
      <c r="N92" s="180">
        <v>0</v>
      </c>
      <c r="O92" s="180">
        <f t="shared" si="25"/>
        <v>0</v>
      </c>
      <c r="P92" s="180">
        <v>0</v>
      </c>
      <c r="Q92" s="180">
        <f t="shared" si="26"/>
        <v>0</v>
      </c>
      <c r="R92" s="180"/>
      <c r="S92" s="180" t="s">
        <v>224</v>
      </c>
      <c r="T92" s="181" t="s">
        <v>225</v>
      </c>
      <c r="U92" s="156">
        <v>0</v>
      </c>
      <c r="V92" s="156">
        <f t="shared" si="27"/>
        <v>0</v>
      </c>
      <c r="W92" s="156"/>
      <c r="X92" s="156" t="s">
        <v>226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575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>
      <c r="A93" s="175">
        <v>82</v>
      </c>
      <c r="B93" s="176" t="s">
        <v>146</v>
      </c>
      <c r="C93" s="184" t="s">
        <v>800</v>
      </c>
      <c r="D93" s="177" t="s">
        <v>756</v>
      </c>
      <c r="E93" s="178">
        <v>1</v>
      </c>
      <c r="F93" s="179"/>
      <c r="G93" s="180">
        <f t="shared" si="21"/>
        <v>0</v>
      </c>
      <c r="H93" s="179">
        <v>0</v>
      </c>
      <c r="I93" s="180">
        <f t="shared" si="22"/>
        <v>0</v>
      </c>
      <c r="J93" s="179">
        <v>20000</v>
      </c>
      <c r="K93" s="180">
        <f t="shared" si="23"/>
        <v>20000</v>
      </c>
      <c r="L93" s="180">
        <v>21</v>
      </c>
      <c r="M93" s="180">
        <f t="shared" si="24"/>
        <v>0</v>
      </c>
      <c r="N93" s="180">
        <v>0</v>
      </c>
      <c r="O93" s="180">
        <f t="shared" si="25"/>
        <v>0</v>
      </c>
      <c r="P93" s="180">
        <v>0</v>
      </c>
      <c r="Q93" s="180">
        <f t="shared" si="26"/>
        <v>0</v>
      </c>
      <c r="R93" s="180"/>
      <c r="S93" s="180" t="s">
        <v>224</v>
      </c>
      <c r="T93" s="181" t="s">
        <v>225</v>
      </c>
      <c r="U93" s="156">
        <v>0</v>
      </c>
      <c r="V93" s="156">
        <f t="shared" si="27"/>
        <v>0</v>
      </c>
      <c r="W93" s="156"/>
      <c r="X93" s="156" t="s">
        <v>226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575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>
      <c r="A94" s="175">
        <v>83</v>
      </c>
      <c r="B94" s="176" t="s">
        <v>917</v>
      </c>
      <c r="C94" s="184" t="s">
        <v>918</v>
      </c>
      <c r="D94" s="177" t="s">
        <v>309</v>
      </c>
      <c r="E94" s="178">
        <v>27</v>
      </c>
      <c r="F94" s="179"/>
      <c r="G94" s="180">
        <f t="shared" si="21"/>
        <v>0</v>
      </c>
      <c r="H94" s="179">
        <v>0</v>
      </c>
      <c r="I94" s="180">
        <f t="shared" si="22"/>
        <v>0</v>
      </c>
      <c r="J94" s="179">
        <v>30</v>
      </c>
      <c r="K94" s="180">
        <f t="shared" si="23"/>
        <v>810</v>
      </c>
      <c r="L94" s="180">
        <v>21</v>
      </c>
      <c r="M94" s="180">
        <f t="shared" si="24"/>
        <v>0</v>
      </c>
      <c r="N94" s="180">
        <v>0</v>
      </c>
      <c r="O94" s="180">
        <f t="shared" si="25"/>
        <v>0</v>
      </c>
      <c r="P94" s="180">
        <v>0</v>
      </c>
      <c r="Q94" s="180">
        <f t="shared" si="26"/>
        <v>0</v>
      </c>
      <c r="R94" s="180"/>
      <c r="S94" s="180" t="s">
        <v>224</v>
      </c>
      <c r="T94" s="181" t="s">
        <v>225</v>
      </c>
      <c r="U94" s="156">
        <v>0</v>
      </c>
      <c r="V94" s="156">
        <f t="shared" si="27"/>
        <v>0</v>
      </c>
      <c r="W94" s="156"/>
      <c r="X94" s="156" t="s">
        <v>226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575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>
      <c r="A95" s="175">
        <v>84</v>
      </c>
      <c r="B95" s="176" t="s">
        <v>919</v>
      </c>
      <c r="C95" s="184" t="s">
        <v>920</v>
      </c>
      <c r="D95" s="177" t="s">
        <v>309</v>
      </c>
      <c r="E95" s="178">
        <v>10</v>
      </c>
      <c r="F95" s="179"/>
      <c r="G95" s="180">
        <f t="shared" si="21"/>
        <v>0</v>
      </c>
      <c r="H95" s="179">
        <v>0</v>
      </c>
      <c r="I95" s="180">
        <f t="shared" si="22"/>
        <v>0</v>
      </c>
      <c r="J95" s="179">
        <v>36</v>
      </c>
      <c r="K95" s="180">
        <f t="shared" si="23"/>
        <v>360</v>
      </c>
      <c r="L95" s="180">
        <v>21</v>
      </c>
      <c r="M95" s="180">
        <f t="shared" si="24"/>
        <v>0</v>
      </c>
      <c r="N95" s="180">
        <v>0</v>
      </c>
      <c r="O95" s="180">
        <f t="shared" si="25"/>
        <v>0</v>
      </c>
      <c r="P95" s="180">
        <v>0</v>
      </c>
      <c r="Q95" s="180">
        <f t="shared" si="26"/>
        <v>0</v>
      </c>
      <c r="R95" s="180"/>
      <c r="S95" s="180" t="s">
        <v>224</v>
      </c>
      <c r="T95" s="181" t="s">
        <v>225</v>
      </c>
      <c r="U95" s="156">
        <v>0</v>
      </c>
      <c r="V95" s="156">
        <f t="shared" si="27"/>
        <v>0</v>
      </c>
      <c r="W95" s="156"/>
      <c r="X95" s="156" t="s">
        <v>226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575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>
      <c r="A96" s="175">
        <v>85</v>
      </c>
      <c r="B96" s="176" t="s">
        <v>921</v>
      </c>
      <c r="C96" s="184" t="s">
        <v>922</v>
      </c>
      <c r="D96" s="177" t="s">
        <v>309</v>
      </c>
      <c r="E96" s="178">
        <v>195</v>
      </c>
      <c r="F96" s="179"/>
      <c r="G96" s="180">
        <f t="shared" si="21"/>
        <v>0</v>
      </c>
      <c r="H96" s="179">
        <v>0</v>
      </c>
      <c r="I96" s="180">
        <f t="shared" si="22"/>
        <v>0</v>
      </c>
      <c r="J96" s="179">
        <v>58</v>
      </c>
      <c r="K96" s="180">
        <f t="shared" si="23"/>
        <v>11310</v>
      </c>
      <c r="L96" s="180">
        <v>21</v>
      </c>
      <c r="M96" s="180">
        <f t="shared" si="24"/>
        <v>0</v>
      </c>
      <c r="N96" s="180">
        <v>0</v>
      </c>
      <c r="O96" s="180">
        <f t="shared" si="25"/>
        <v>0</v>
      </c>
      <c r="P96" s="180">
        <v>0</v>
      </c>
      <c r="Q96" s="180">
        <f t="shared" si="26"/>
        <v>0</v>
      </c>
      <c r="R96" s="180"/>
      <c r="S96" s="180" t="s">
        <v>224</v>
      </c>
      <c r="T96" s="181" t="s">
        <v>225</v>
      </c>
      <c r="U96" s="156">
        <v>0</v>
      </c>
      <c r="V96" s="156">
        <f t="shared" si="27"/>
        <v>0</v>
      </c>
      <c r="W96" s="156"/>
      <c r="X96" s="156" t="s">
        <v>226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575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75">
        <v>86</v>
      </c>
      <c r="B97" s="176" t="s">
        <v>923</v>
      </c>
      <c r="C97" s="184" t="s">
        <v>924</v>
      </c>
      <c r="D97" s="177" t="s">
        <v>309</v>
      </c>
      <c r="E97" s="178">
        <v>44</v>
      </c>
      <c r="F97" s="179"/>
      <c r="G97" s="180">
        <f t="shared" si="21"/>
        <v>0</v>
      </c>
      <c r="H97" s="179">
        <v>0</v>
      </c>
      <c r="I97" s="180">
        <f t="shared" si="22"/>
        <v>0</v>
      </c>
      <c r="J97" s="179">
        <v>66</v>
      </c>
      <c r="K97" s="180">
        <f t="shared" si="23"/>
        <v>2904</v>
      </c>
      <c r="L97" s="180">
        <v>21</v>
      </c>
      <c r="M97" s="180">
        <f t="shared" si="24"/>
        <v>0</v>
      </c>
      <c r="N97" s="180">
        <v>0</v>
      </c>
      <c r="O97" s="180">
        <f t="shared" si="25"/>
        <v>0</v>
      </c>
      <c r="P97" s="180">
        <v>0</v>
      </c>
      <c r="Q97" s="180">
        <f t="shared" si="26"/>
        <v>0</v>
      </c>
      <c r="R97" s="180"/>
      <c r="S97" s="180" t="s">
        <v>224</v>
      </c>
      <c r="T97" s="181" t="s">
        <v>225</v>
      </c>
      <c r="U97" s="156">
        <v>0</v>
      </c>
      <c r="V97" s="156">
        <f t="shared" si="27"/>
        <v>0</v>
      </c>
      <c r="W97" s="156"/>
      <c r="X97" s="156" t="s">
        <v>226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575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>
      <c r="A98" s="175">
        <v>87</v>
      </c>
      <c r="B98" s="176" t="s">
        <v>925</v>
      </c>
      <c r="C98" s="184" t="s">
        <v>926</v>
      </c>
      <c r="D98" s="177" t="s">
        <v>309</v>
      </c>
      <c r="E98" s="178">
        <v>6</v>
      </c>
      <c r="F98" s="179"/>
      <c r="G98" s="180">
        <f t="shared" si="21"/>
        <v>0</v>
      </c>
      <c r="H98" s="179">
        <v>0</v>
      </c>
      <c r="I98" s="180">
        <f t="shared" si="22"/>
        <v>0</v>
      </c>
      <c r="J98" s="179">
        <v>78</v>
      </c>
      <c r="K98" s="180">
        <f t="shared" si="23"/>
        <v>468</v>
      </c>
      <c r="L98" s="180">
        <v>21</v>
      </c>
      <c r="M98" s="180">
        <f t="shared" si="24"/>
        <v>0</v>
      </c>
      <c r="N98" s="180">
        <v>0</v>
      </c>
      <c r="O98" s="180">
        <f t="shared" si="25"/>
        <v>0</v>
      </c>
      <c r="P98" s="180">
        <v>0</v>
      </c>
      <c r="Q98" s="180">
        <f t="shared" si="26"/>
        <v>0</v>
      </c>
      <c r="R98" s="180"/>
      <c r="S98" s="180" t="s">
        <v>224</v>
      </c>
      <c r="T98" s="181" t="s">
        <v>225</v>
      </c>
      <c r="U98" s="156">
        <v>0</v>
      </c>
      <c r="V98" s="156">
        <f t="shared" si="27"/>
        <v>0</v>
      </c>
      <c r="W98" s="156"/>
      <c r="X98" s="156" t="s">
        <v>226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575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>
      <c r="A99" s="175">
        <v>88</v>
      </c>
      <c r="B99" s="176" t="s">
        <v>927</v>
      </c>
      <c r="C99" s="184" t="s">
        <v>928</v>
      </c>
      <c r="D99" s="177" t="s">
        <v>309</v>
      </c>
      <c r="E99" s="178">
        <v>8</v>
      </c>
      <c r="F99" s="179"/>
      <c r="G99" s="180">
        <f t="shared" si="21"/>
        <v>0</v>
      </c>
      <c r="H99" s="179">
        <v>0</v>
      </c>
      <c r="I99" s="180">
        <f t="shared" si="22"/>
        <v>0</v>
      </c>
      <c r="J99" s="179">
        <v>83</v>
      </c>
      <c r="K99" s="180">
        <f t="shared" si="23"/>
        <v>664</v>
      </c>
      <c r="L99" s="180">
        <v>21</v>
      </c>
      <c r="M99" s="180">
        <f t="shared" si="24"/>
        <v>0</v>
      </c>
      <c r="N99" s="180">
        <v>0</v>
      </c>
      <c r="O99" s="180">
        <f t="shared" si="25"/>
        <v>0</v>
      </c>
      <c r="P99" s="180">
        <v>0</v>
      </c>
      <c r="Q99" s="180">
        <f t="shared" si="26"/>
        <v>0</v>
      </c>
      <c r="R99" s="180"/>
      <c r="S99" s="180" t="s">
        <v>224</v>
      </c>
      <c r="T99" s="181" t="s">
        <v>225</v>
      </c>
      <c r="U99" s="156">
        <v>0</v>
      </c>
      <c r="V99" s="156">
        <f t="shared" si="27"/>
        <v>0</v>
      </c>
      <c r="W99" s="156"/>
      <c r="X99" s="156" t="s">
        <v>226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575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>
      <c r="A100" s="175">
        <v>89</v>
      </c>
      <c r="B100" s="176" t="s">
        <v>929</v>
      </c>
      <c r="C100" s="184" t="s">
        <v>922</v>
      </c>
      <c r="D100" s="177" t="s">
        <v>309</v>
      </c>
      <c r="E100" s="178">
        <v>58</v>
      </c>
      <c r="F100" s="179"/>
      <c r="G100" s="180">
        <f t="shared" ref="G100:G109" si="28">ROUND(E100*F100,2)</f>
        <v>0</v>
      </c>
      <c r="H100" s="179">
        <v>0</v>
      </c>
      <c r="I100" s="180">
        <f t="shared" ref="I100:I109" si="29">ROUND(E100*H100,2)</f>
        <v>0</v>
      </c>
      <c r="J100" s="179">
        <v>58</v>
      </c>
      <c r="K100" s="180">
        <f t="shared" ref="K100:K109" si="30">ROUND(E100*J100,2)</f>
        <v>3364</v>
      </c>
      <c r="L100" s="180">
        <v>21</v>
      </c>
      <c r="M100" s="180">
        <f t="shared" ref="M100:M109" si="31">G100*(1+L100/100)</f>
        <v>0</v>
      </c>
      <c r="N100" s="180">
        <v>0</v>
      </c>
      <c r="O100" s="180">
        <f t="shared" ref="O100:O109" si="32">ROUND(E100*N100,2)</f>
        <v>0</v>
      </c>
      <c r="P100" s="180">
        <v>0</v>
      </c>
      <c r="Q100" s="180">
        <f t="shared" ref="Q100:Q109" si="33">ROUND(E100*P100,2)</f>
        <v>0</v>
      </c>
      <c r="R100" s="180"/>
      <c r="S100" s="180" t="s">
        <v>224</v>
      </c>
      <c r="T100" s="181" t="s">
        <v>225</v>
      </c>
      <c r="U100" s="156">
        <v>0</v>
      </c>
      <c r="V100" s="156">
        <f t="shared" ref="V100:V109" si="34">ROUND(E100*U100,2)</f>
        <v>0</v>
      </c>
      <c r="W100" s="156"/>
      <c r="X100" s="156" t="s">
        <v>226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575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>
      <c r="A101" s="175">
        <v>90</v>
      </c>
      <c r="B101" s="176" t="s">
        <v>930</v>
      </c>
      <c r="C101" s="184" t="s">
        <v>931</v>
      </c>
      <c r="D101" s="177" t="s">
        <v>279</v>
      </c>
      <c r="E101" s="178">
        <v>2</v>
      </c>
      <c r="F101" s="179"/>
      <c r="G101" s="180">
        <f t="shared" si="28"/>
        <v>0</v>
      </c>
      <c r="H101" s="179">
        <v>3891</v>
      </c>
      <c r="I101" s="180">
        <f t="shared" si="29"/>
        <v>7782</v>
      </c>
      <c r="J101" s="179">
        <v>0</v>
      </c>
      <c r="K101" s="180">
        <f t="shared" si="30"/>
        <v>0</v>
      </c>
      <c r="L101" s="180">
        <v>21</v>
      </c>
      <c r="M101" s="180">
        <f t="shared" si="31"/>
        <v>0</v>
      </c>
      <c r="N101" s="180">
        <v>0</v>
      </c>
      <c r="O101" s="180">
        <f t="shared" si="32"/>
        <v>0</v>
      </c>
      <c r="P101" s="180">
        <v>0</v>
      </c>
      <c r="Q101" s="180">
        <f t="shared" si="33"/>
        <v>0</v>
      </c>
      <c r="R101" s="180"/>
      <c r="S101" s="180" t="s">
        <v>224</v>
      </c>
      <c r="T101" s="181" t="s">
        <v>225</v>
      </c>
      <c r="U101" s="156">
        <v>0</v>
      </c>
      <c r="V101" s="156">
        <f t="shared" si="34"/>
        <v>0</v>
      </c>
      <c r="W101" s="156"/>
      <c r="X101" s="156" t="s">
        <v>361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362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>
      <c r="A102" s="175">
        <v>91</v>
      </c>
      <c r="B102" s="176" t="s">
        <v>932</v>
      </c>
      <c r="C102" s="184" t="s">
        <v>933</v>
      </c>
      <c r="D102" s="177" t="s">
        <v>279</v>
      </c>
      <c r="E102" s="178">
        <v>5</v>
      </c>
      <c r="F102" s="179"/>
      <c r="G102" s="180">
        <f t="shared" si="28"/>
        <v>0</v>
      </c>
      <c r="H102" s="179">
        <v>3211</v>
      </c>
      <c r="I102" s="180">
        <f t="shared" si="29"/>
        <v>16055</v>
      </c>
      <c r="J102" s="179">
        <v>0</v>
      </c>
      <c r="K102" s="180">
        <f t="shared" si="30"/>
        <v>0</v>
      </c>
      <c r="L102" s="180">
        <v>21</v>
      </c>
      <c r="M102" s="180">
        <f t="shared" si="31"/>
        <v>0</v>
      </c>
      <c r="N102" s="180">
        <v>0</v>
      </c>
      <c r="O102" s="180">
        <f t="shared" si="32"/>
        <v>0</v>
      </c>
      <c r="P102" s="180">
        <v>0</v>
      </c>
      <c r="Q102" s="180">
        <f t="shared" si="33"/>
        <v>0</v>
      </c>
      <c r="R102" s="180"/>
      <c r="S102" s="180" t="s">
        <v>224</v>
      </c>
      <c r="T102" s="181" t="s">
        <v>225</v>
      </c>
      <c r="U102" s="156">
        <v>0</v>
      </c>
      <c r="V102" s="156">
        <f t="shared" si="34"/>
        <v>0</v>
      </c>
      <c r="W102" s="156"/>
      <c r="X102" s="156" t="s">
        <v>361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362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>
      <c r="A103" s="175">
        <v>92</v>
      </c>
      <c r="B103" s="176" t="s">
        <v>934</v>
      </c>
      <c r="C103" s="184" t="s">
        <v>935</v>
      </c>
      <c r="D103" s="177" t="s">
        <v>279</v>
      </c>
      <c r="E103" s="178">
        <v>5</v>
      </c>
      <c r="F103" s="179"/>
      <c r="G103" s="180">
        <f t="shared" si="28"/>
        <v>0</v>
      </c>
      <c r="H103" s="179">
        <v>1755</v>
      </c>
      <c r="I103" s="180">
        <f t="shared" si="29"/>
        <v>8775</v>
      </c>
      <c r="J103" s="179">
        <v>0</v>
      </c>
      <c r="K103" s="180">
        <f t="shared" si="30"/>
        <v>0</v>
      </c>
      <c r="L103" s="180">
        <v>21</v>
      </c>
      <c r="M103" s="180">
        <f t="shared" si="31"/>
        <v>0</v>
      </c>
      <c r="N103" s="180">
        <v>0</v>
      </c>
      <c r="O103" s="180">
        <f t="shared" si="32"/>
        <v>0</v>
      </c>
      <c r="P103" s="180">
        <v>0</v>
      </c>
      <c r="Q103" s="180">
        <f t="shared" si="33"/>
        <v>0</v>
      </c>
      <c r="R103" s="180"/>
      <c r="S103" s="180" t="s">
        <v>224</v>
      </c>
      <c r="T103" s="181" t="s">
        <v>225</v>
      </c>
      <c r="U103" s="156">
        <v>0</v>
      </c>
      <c r="V103" s="156">
        <f t="shared" si="34"/>
        <v>0</v>
      </c>
      <c r="W103" s="156"/>
      <c r="X103" s="156" t="s">
        <v>361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362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>
      <c r="A104" s="175">
        <v>93</v>
      </c>
      <c r="B104" s="176" t="s">
        <v>936</v>
      </c>
      <c r="C104" s="184" t="s">
        <v>937</v>
      </c>
      <c r="D104" s="177" t="s">
        <v>279</v>
      </c>
      <c r="E104" s="178">
        <v>10</v>
      </c>
      <c r="F104" s="179"/>
      <c r="G104" s="180">
        <f t="shared" si="28"/>
        <v>0</v>
      </c>
      <c r="H104" s="179">
        <v>612</v>
      </c>
      <c r="I104" s="180">
        <f t="shared" si="29"/>
        <v>6120</v>
      </c>
      <c r="J104" s="179">
        <v>0</v>
      </c>
      <c r="K104" s="180">
        <f t="shared" si="30"/>
        <v>0</v>
      </c>
      <c r="L104" s="180">
        <v>21</v>
      </c>
      <c r="M104" s="180">
        <f t="shared" si="31"/>
        <v>0</v>
      </c>
      <c r="N104" s="180">
        <v>0</v>
      </c>
      <c r="O104" s="180">
        <f t="shared" si="32"/>
        <v>0</v>
      </c>
      <c r="P104" s="180">
        <v>0</v>
      </c>
      <c r="Q104" s="180">
        <f t="shared" si="33"/>
        <v>0</v>
      </c>
      <c r="R104" s="180"/>
      <c r="S104" s="180" t="s">
        <v>224</v>
      </c>
      <c r="T104" s="181" t="s">
        <v>225</v>
      </c>
      <c r="U104" s="156">
        <v>0</v>
      </c>
      <c r="V104" s="156">
        <f t="shared" si="34"/>
        <v>0</v>
      </c>
      <c r="W104" s="156"/>
      <c r="X104" s="156" t="s">
        <v>361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362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>
      <c r="A105" s="175">
        <v>94</v>
      </c>
      <c r="B105" s="176" t="s">
        <v>938</v>
      </c>
      <c r="C105" s="184" t="s">
        <v>939</v>
      </c>
      <c r="D105" s="177" t="s">
        <v>279</v>
      </c>
      <c r="E105" s="178">
        <v>5</v>
      </c>
      <c r="F105" s="179"/>
      <c r="G105" s="180">
        <f t="shared" si="28"/>
        <v>0</v>
      </c>
      <c r="H105" s="179">
        <v>715</v>
      </c>
      <c r="I105" s="180">
        <f t="shared" si="29"/>
        <v>3575</v>
      </c>
      <c r="J105" s="179">
        <v>0</v>
      </c>
      <c r="K105" s="180">
        <f t="shared" si="30"/>
        <v>0</v>
      </c>
      <c r="L105" s="180">
        <v>21</v>
      </c>
      <c r="M105" s="180">
        <f t="shared" si="31"/>
        <v>0</v>
      </c>
      <c r="N105" s="180">
        <v>0</v>
      </c>
      <c r="O105" s="180">
        <f t="shared" si="32"/>
        <v>0</v>
      </c>
      <c r="P105" s="180">
        <v>0</v>
      </c>
      <c r="Q105" s="180">
        <f t="shared" si="33"/>
        <v>0</v>
      </c>
      <c r="R105" s="180"/>
      <c r="S105" s="180" t="s">
        <v>224</v>
      </c>
      <c r="T105" s="181" t="s">
        <v>225</v>
      </c>
      <c r="U105" s="156">
        <v>0</v>
      </c>
      <c r="V105" s="156">
        <f t="shared" si="34"/>
        <v>0</v>
      </c>
      <c r="W105" s="156"/>
      <c r="X105" s="156" t="s">
        <v>361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362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>
      <c r="A106" s="175">
        <v>95</v>
      </c>
      <c r="B106" s="176" t="s">
        <v>940</v>
      </c>
      <c r="C106" s="184" t="s">
        <v>941</v>
      </c>
      <c r="D106" s="177" t="s">
        <v>279</v>
      </c>
      <c r="E106" s="178">
        <v>5</v>
      </c>
      <c r="F106" s="179"/>
      <c r="G106" s="180">
        <f t="shared" si="28"/>
        <v>0</v>
      </c>
      <c r="H106" s="179">
        <v>8978</v>
      </c>
      <c r="I106" s="180">
        <f t="shared" si="29"/>
        <v>44890</v>
      </c>
      <c r="J106" s="179">
        <v>0</v>
      </c>
      <c r="K106" s="180">
        <f t="shared" si="30"/>
        <v>0</v>
      </c>
      <c r="L106" s="180">
        <v>21</v>
      </c>
      <c r="M106" s="180">
        <f t="shared" si="31"/>
        <v>0</v>
      </c>
      <c r="N106" s="180">
        <v>0</v>
      </c>
      <c r="O106" s="180">
        <f t="shared" si="32"/>
        <v>0</v>
      </c>
      <c r="P106" s="180">
        <v>0</v>
      </c>
      <c r="Q106" s="180">
        <f t="shared" si="33"/>
        <v>0</v>
      </c>
      <c r="R106" s="180"/>
      <c r="S106" s="180" t="s">
        <v>224</v>
      </c>
      <c r="T106" s="181" t="s">
        <v>225</v>
      </c>
      <c r="U106" s="156">
        <v>0</v>
      </c>
      <c r="V106" s="156">
        <f t="shared" si="34"/>
        <v>0</v>
      </c>
      <c r="W106" s="156"/>
      <c r="X106" s="156" t="s">
        <v>361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362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>
      <c r="A107" s="175">
        <v>96</v>
      </c>
      <c r="B107" s="176" t="s">
        <v>942</v>
      </c>
      <c r="C107" s="184" t="s">
        <v>943</v>
      </c>
      <c r="D107" s="177" t="s">
        <v>279</v>
      </c>
      <c r="E107" s="178">
        <v>1</v>
      </c>
      <c r="F107" s="179"/>
      <c r="G107" s="180">
        <f t="shared" si="28"/>
        <v>0</v>
      </c>
      <c r="H107" s="179">
        <v>24111</v>
      </c>
      <c r="I107" s="180">
        <f t="shared" si="29"/>
        <v>24111</v>
      </c>
      <c r="J107" s="179">
        <v>0</v>
      </c>
      <c r="K107" s="180">
        <f t="shared" si="30"/>
        <v>0</v>
      </c>
      <c r="L107" s="180">
        <v>21</v>
      </c>
      <c r="M107" s="180">
        <f t="shared" si="31"/>
        <v>0</v>
      </c>
      <c r="N107" s="180">
        <v>0</v>
      </c>
      <c r="O107" s="180">
        <f t="shared" si="32"/>
        <v>0</v>
      </c>
      <c r="P107" s="180">
        <v>0</v>
      </c>
      <c r="Q107" s="180">
        <f t="shared" si="33"/>
        <v>0</v>
      </c>
      <c r="R107" s="180"/>
      <c r="S107" s="180" t="s">
        <v>224</v>
      </c>
      <c r="T107" s="181" t="s">
        <v>225</v>
      </c>
      <c r="U107" s="156">
        <v>0</v>
      </c>
      <c r="V107" s="156">
        <f t="shared" si="34"/>
        <v>0</v>
      </c>
      <c r="W107" s="156"/>
      <c r="X107" s="156" t="s">
        <v>361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362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>
      <c r="A108" s="175">
        <v>97</v>
      </c>
      <c r="B108" s="176" t="s">
        <v>944</v>
      </c>
      <c r="C108" s="184" t="s">
        <v>945</v>
      </c>
      <c r="D108" s="177" t="s">
        <v>279</v>
      </c>
      <c r="E108" s="178">
        <v>1</v>
      </c>
      <c r="F108" s="179"/>
      <c r="G108" s="180">
        <f t="shared" si="28"/>
        <v>0</v>
      </c>
      <c r="H108" s="179">
        <v>7186</v>
      </c>
      <c r="I108" s="180">
        <f t="shared" si="29"/>
        <v>7186</v>
      </c>
      <c r="J108" s="179">
        <v>0</v>
      </c>
      <c r="K108" s="180">
        <f t="shared" si="30"/>
        <v>0</v>
      </c>
      <c r="L108" s="180">
        <v>21</v>
      </c>
      <c r="M108" s="180">
        <f t="shared" si="31"/>
        <v>0</v>
      </c>
      <c r="N108" s="180">
        <v>0</v>
      </c>
      <c r="O108" s="180">
        <f t="shared" si="32"/>
        <v>0</v>
      </c>
      <c r="P108" s="180">
        <v>0</v>
      </c>
      <c r="Q108" s="180">
        <f t="shared" si="33"/>
        <v>0</v>
      </c>
      <c r="R108" s="180"/>
      <c r="S108" s="180" t="s">
        <v>224</v>
      </c>
      <c r="T108" s="181" t="s">
        <v>225</v>
      </c>
      <c r="U108" s="156">
        <v>0</v>
      </c>
      <c r="V108" s="156">
        <f t="shared" si="34"/>
        <v>0</v>
      </c>
      <c r="W108" s="156"/>
      <c r="X108" s="156" t="s">
        <v>361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362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>
      <c r="A109" s="175">
        <v>98</v>
      </c>
      <c r="B109" s="176" t="s">
        <v>946</v>
      </c>
      <c r="C109" s="184" t="s">
        <v>947</v>
      </c>
      <c r="D109" s="177" t="s">
        <v>756</v>
      </c>
      <c r="E109" s="178">
        <v>1</v>
      </c>
      <c r="F109" s="179"/>
      <c r="G109" s="180">
        <f t="shared" si="28"/>
        <v>0</v>
      </c>
      <c r="H109" s="179">
        <v>812</v>
      </c>
      <c r="I109" s="180">
        <f t="shared" si="29"/>
        <v>812</v>
      </c>
      <c r="J109" s="179">
        <v>0</v>
      </c>
      <c r="K109" s="180">
        <f t="shared" si="30"/>
        <v>0</v>
      </c>
      <c r="L109" s="180">
        <v>21</v>
      </c>
      <c r="M109" s="180">
        <f t="shared" si="31"/>
        <v>0</v>
      </c>
      <c r="N109" s="180">
        <v>0</v>
      </c>
      <c r="O109" s="180">
        <f t="shared" si="32"/>
        <v>0</v>
      </c>
      <c r="P109" s="180">
        <v>0</v>
      </c>
      <c r="Q109" s="180">
        <f t="shared" si="33"/>
        <v>0</v>
      </c>
      <c r="R109" s="180"/>
      <c r="S109" s="180" t="s">
        <v>224</v>
      </c>
      <c r="T109" s="181" t="s">
        <v>225</v>
      </c>
      <c r="U109" s="156">
        <v>0</v>
      </c>
      <c r="V109" s="156">
        <f t="shared" si="34"/>
        <v>0</v>
      </c>
      <c r="W109" s="156"/>
      <c r="X109" s="156" t="s">
        <v>361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362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ht="14">
      <c r="A110" s="158" t="s">
        <v>219</v>
      </c>
      <c r="B110" s="159" t="s">
        <v>150</v>
      </c>
      <c r="C110" s="183" t="s">
        <v>151</v>
      </c>
      <c r="D110" s="160"/>
      <c r="E110" s="161"/>
      <c r="F110" s="162"/>
      <c r="G110" s="162">
        <f>SUMIF(AG111:AG137,"&lt;&gt;NOR",G111:G137)</f>
        <v>0</v>
      </c>
      <c r="H110" s="162"/>
      <c r="I110" s="162">
        <f>SUM(I111:I137)</f>
        <v>258765.68999999994</v>
      </c>
      <c r="J110" s="162"/>
      <c r="K110" s="162">
        <f>SUM(K111:K137)</f>
        <v>83762.16</v>
      </c>
      <c r="L110" s="162"/>
      <c r="M110" s="162">
        <f>SUM(M111:M137)</f>
        <v>0</v>
      </c>
      <c r="N110" s="162"/>
      <c r="O110" s="162">
        <f>SUM(O111:O137)</f>
        <v>1.04</v>
      </c>
      <c r="P110" s="162"/>
      <c r="Q110" s="162">
        <f>SUM(Q111:Q137)</f>
        <v>0</v>
      </c>
      <c r="R110" s="162"/>
      <c r="S110" s="162"/>
      <c r="T110" s="163"/>
      <c r="U110" s="157"/>
      <c r="V110" s="157">
        <f>SUM(V111:V137)</f>
        <v>0</v>
      </c>
      <c r="W110" s="157"/>
      <c r="X110" s="157"/>
      <c r="AG110" t="s">
        <v>220</v>
      </c>
    </row>
    <row r="111" spans="1:60" ht="24" outlineLevel="1">
      <c r="A111" s="175">
        <v>99</v>
      </c>
      <c r="B111" s="176" t="s">
        <v>948</v>
      </c>
      <c r="C111" s="184" t="s">
        <v>949</v>
      </c>
      <c r="D111" s="177" t="s">
        <v>223</v>
      </c>
      <c r="E111" s="178">
        <v>14</v>
      </c>
      <c r="F111" s="179"/>
      <c r="G111" s="180">
        <f t="shared" ref="G111:G137" si="35">ROUND(E111*F111,2)</f>
        <v>0</v>
      </c>
      <c r="H111" s="179">
        <v>5078.3100000000004</v>
      </c>
      <c r="I111" s="180">
        <f t="shared" ref="I111:I137" si="36">ROUND(E111*H111,2)</f>
        <v>71096.34</v>
      </c>
      <c r="J111" s="179">
        <v>756.69</v>
      </c>
      <c r="K111" s="180">
        <f t="shared" ref="K111:K137" si="37">ROUND(E111*J111,2)</f>
        <v>10593.66</v>
      </c>
      <c r="L111" s="180">
        <v>21</v>
      </c>
      <c r="M111" s="180">
        <f t="shared" ref="M111:M137" si="38">G111*(1+L111/100)</f>
        <v>0</v>
      </c>
      <c r="N111" s="180">
        <v>2.8719999999999999E-2</v>
      </c>
      <c r="O111" s="180">
        <f t="shared" ref="O111:O137" si="39">ROUND(E111*N111,2)</f>
        <v>0.4</v>
      </c>
      <c r="P111" s="180">
        <v>0</v>
      </c>
      <c r="Q111" s="180">
        <f t="shared" ref="Q111:Q137" si="40">ROUND(E111*P111,2)</f>
        <v>0</v>
      </c>
      <c r="R111" s="180"/>
      <c r="S111" s="180" t="s">
        <v>250</v>
      </c>
      <c r="T111" s="181" t="s">
        <v>225</v>
      </c>
      <c r="U111" s="156">
        <v>0</v>
      </c>
      <c r="V111" s="156">
        <f t="shared" ref="V111:V137" si="41">ROUND(E111*U111,2)</f>
        <v>0</v>
      </c>
      <c r="W111" s="156"/>
      <c r="X111" s="156" t="s">
        <v>226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575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t="24" outlineLevel="1">
      <c r="A112" s="175">
        <v>100</v>
      </c>
      <c r="B112" s="176" t="s">
        <v>950</v>
      </c>
      <c r="C112" s="184" t="s">
        <v>951</v>
      </c>
      <c r="D112" s="177" t="s">
        <v>223</v>
      </c>
      <c r="E112" s="178">
        <v>1</v>
      </c>
      <c r="F112" s="179"/>
      <c r="G112" s="180">
        <f t="shared" si="35"/>
        <v>0</v>
      </c>
      <c r="H112" s="179">
        <v>5114.16</v>
      </c>
      <c r="I112" s="180">
        <f t="shared" si="36"/>
        <v>5114.16</v>
      </c>
      <c r="J112" s="179">
        <v>490.84</v>
      </c>
      <c r="K112" s="180">
        <f t="shared" si="37"/>
        <v>490.84</v>
      </c>
      <c r="L112" s="180">
        <v>21</v>
      </c>
      <c r="M112" s="180">
        <f t="shared" si="38"/>
        <v>0</v>
      </c>
      <c r="N112" s="180">
        <v>1.8890000000000001E-2</v>
      </c>
      <c r="O112" s="180">
        <f t="shared" si="39"/>
        <v>0.02</v>
      </c>
      <c r="P112" s="180">
        <v>0</v>
      </c>
      <c r="Q112" s="180">
        <f t="shared" si="40"/>
        <v>0</v>
      </c>
      <c r="R112" s="180"/>
      <c r="S112" s="180" t="s">
        <v>250</v>
      </c>
      <c r="T112" s="181" t="s">
        <v>225</v>
      </c>
      <c r="U112" s="156">
        <v>0</v>
      </c>
      <c r="V112" s="156">
        <f t="shared" si="41"/>
        <v>0</v>
      </c>
      <c r="W112" s="156"/>
      <c r="X112" s="156" t="s">
        <v>226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575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75">
        <v>101</v>
      </c>
      <c r="B113" s="176" t="s">
        <v>952</v>
      </c>
      <c r="C113" s="184" t="s">
        <v>953</v>
      </c>
      <c r="D113" s="177" t="s">
        <v>279</v>
      </c>
      <c r="E113" s="178">
        <v>15</v>
      </c>
      <c r="F113" s="179"/>
      <c r="G113" s="180">
        <f t="shared" si="35"/>
        <v>0</v>
      </c>
      <c r="H113" s="179">
        <v>353.91</v>
      </c>
      <c r="I113" s="180">
        <f t="shared" si="36"/>
        <v>5308.65</v>
      </c>
      <c r="J113" s="179">
        <v>443.09</v>
      </c>
      <c r="K113" s="180">
        <f t="shared" si="37"/>
        <v>6646.35</v>
      </c>
      <c r="L113" s="180">
        <v>21</v>
      </c>
      <c r="M113" s="180">
        <f t="shared" si="38"/>
        <v>0</v>
      </c>
      <c r="N113" s="180">
        <v>1.8E-3</v>
      </c>
      <c r="O113" s="180">
        <f t="shared" si="39"/>
        <v>0.03</v>
      </c>
      <c r="P113" s="180">
        <v>0</v>
      </c>
      <c r="Q113" s="180">
        <f t="shared" si="40"/>
        <v>0</v>
      </c>
      <c r="R113" s="180"/>
      <c r="S113" s="180" t="s">
        <v>250</v>
      </c>
      <c r="T113" s="181" t="s">
        <v>225</v>
      </c>
      <c r="U113" s="156">
        <v>0</v>
      </c>
      <c r="V113" s="156">
        <f t="shared" si="41"/>
        <v>0</v>
      </c>
      <c r="W113" s="156"/>
      <c r="X113" s="156" t="s">
        <v>226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575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4" outlineLevel="1">
      <c r="A114" s="175">
        <v>102</v>
      </c>
      <c r="B114" s="176" t="s">
        <v>954</v>
      </c>
      <c r="C114" s="184" t="s">
        <v>955</v>
      </c>
      <c r="D114" s="177" t="s">
        <v>223</v>
      </c>
      <c r="E114" s="178">
        <v>2</v>
      </c>
      <c r="F114" s="179"/>
      <c r="G114" s="180">
        <f t="shared" si="35"/>
        <v>0</v>
      </c>
      <c r="H114" s="179">
        <v>12860.13</v>
      </c>
      <c r="I114" s="180">
        <f t="shared" si="36"/>
        <v>25720.26</v>
      </c>
      <c r="J114" s="179">
        <v>439.87</v>
      </c>
      <c r="K114" s="180">
        <f t="shared" si="37"/>
        <v>879.74</v>
      </c>
      <c r="L114" s="180">
        <v>21</v>
      </c>
      <c r="M114" s="180">
        <f t="shared" si="38"/>
        <v>0</v>
      </c>
      <c r="N114" s="180">
        <v>2.0549999999999999E-2</v>
      </c>
      <c r="O114" s="180">
        <f t="shared" si="39"/>
        <v>0.04</v>
      </c>
      <c r="P114" s="180">
        <v>0</v>
      </c>
      <c r="Q114" s="180">
        <f t="shared" si="40"/>
        <v>0</v>
      </c>
      <c r="R114" s="180"/>
      <c r="S114" s="180" t="s">
        <v>250</v>
      </c>
      <c r="T114" s="181" t="s">
        <v>225</v>
      </c>
      <c r="U114" s="156">
        <v>0</v>
      </c>
      <c r="V114" s="156">
        <f t="shared" si="41"/>
        <v>0</v>
      </c>
      <c r="W114" s="156"/>
      <c r="X114" s="156" t="s">
        <v>226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575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>
      <c r="A115" s="175">
        <v>103</v>
      </c>
      <c r="B115" s="176" t="s">
        <v>956</v>
      </c>
      <c r="C115" s="184" t="s">
        <v>957</v>
      </c>
      <c r="D115" s="177" t="s">
        <v>223</v>
      </c>
      <c r="E115" s="178">
        <v>2</v>
      </c>
      <c r="F115" s="179"/>
      <c r="G115" s="180">
        <f t="shared" si="35"/>
        <v>0</v>
      </c>
      <c r="H115" s="179">
        <v>1016.25</v>
      </c>
      <c r="I115" s="180">
        <f t="shared" si="36"/>
        <v>2032.5</v>
      </c>
      <c r="J115" s="179">
        <v>347.75</v>
      </c>
      <c r="K115" s="180">
        <f t="shared" si="37"/>
        <v>695.5</v>
      </c>
      <c r="L115" s="180">
        <v>21</v>
      </c>
      <c r="M115" s="180">
        <f t="shared" si="38"/>
        <v>0</v>
      </c>
      <c r="N115" s="180">
        <v>3.9199999999999999E-3</v>
      </c>
      <c r="O115" s="180">
        <f t="shared" si="39"/>
        <v>0.01</v>
      </c>
      <c r="P115" s="180">
        <v>0</v>
      </c>
      <c r="Q115" s="180">
        <f t="shared" si="40"/>
        <v>0</v>
      </c>
      <c r="R115" s="180"/>
      <c r="S115" s="180" t="s">
        <v>250</v>
      </c>
      <c r="T115" s="181" t="s">
        <v>225</v>
      </c>
      <c r="U115" s="156">
        <v>0</v>
      </c>
      <c r="V115" s="156">
        <f t="shared" si="41"/>
        <v>0</v>
      </c>
      <c r="W115" s="156"/>
      <c r="X115" s="156" t="s">
        <v>226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575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>
      <c r="A116" s="175">
        <v>104</v>
      </c>
      <c r="B116" s="176" t="s">
        <v>958</v>
      </c>
      <c r="C116" s="184" t="s">
        <v>959</v>
      </c>
      <c r="D116" s="177" t="s">
        <v>223</v>
      </c>
      <c r="E116" s="178">
        <v>23</v>
      </c>
      <c r="F116" s="179"/>
      <c r="G116" s="180">
        <f t="shared" si="35"/>
        <v>0</v>
      </c>
      <c r="H116" s="179">
        <v>1339.19</v>
      </c>
      <c r="I116" s="180">
        <f t="shared" si="36"/>
        <v>30801.37</v>
      </c>
      <c r="J116" s="179">
        <v>599.80999999999995</v>
      </c>
      <c r="K116" s="180">
        <f t="shared" si="37"/>
        <v>13795.63</v>
      </c>
      <c r="L116" s="180">
        <v>21</v>
      </c>
      <c r="M116" s="180">
        <f t="shared" si="38"/>
        <v>0</v>
      </c>
      <c r="N116" s="180">
        <v>1.7010000000000001E-2</v>
      </c>
      <c r="O116" s="180">
        <f t="shared" si="39"/>
        <v>0.39</v>
      </c>
      <c r="P116" s="180">
        <v>0</v>
      </c>
      <c r="Q116" s="180">
        <f t="shared" si="40"/>
        <v>0</v>
      </c>
      <c r="R116" s="180"/>
      <c r="S116" s="180" t="s">
        <v>250</v>
      </c>
      <c r="T116" s="181" t="s">
        <v>225</v>
      </c>
      <c r="U116" s="156">
        <v>0</v>
      </c>
      <c r="V116" s="156">
        <f t="shared" si="41"/>
        <v>0</v>
      </c>
      <c r="W116" s="156"/>
      <c r="X116" s="156" t="s">
        <v>226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575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>
      <c r="A117" s="175">
        <v>105</v>
      </c>
      <c r="B117" s="176" t="s">
        <v>960</v>
      </c>
      <c r="C117" s="184" t="s">
        <v>961</v>
      </c>
      <c r="D117" s="177" t="s">
        <v>223</v>
      </c>
      <c r="E117" s="178">
        <v>1</v>
      </c>
      <c r="F117" s="179"/>
      <c r="G117" s="180">
        <f t="shared" si="35"/>
        <v>0</v>
      </c>
      <c r="H117" s="179">
        <v>1777.91</v>
      </c>
      <c r="I117" s="180">
        <f t="shared" si="36"/>
        <v>1777.91</v>
      </c>
      <c r="J117" s="179">
        <v>632.09</v>
      </c>
      <c r="K117" s="180">
        <f t="shared" si="37"/>
        <v>632.09</v>
      </c>
      <c r="L117" s="180">
        <v>21</v>
      </c>
      <c r="M117" s="180">
        <f t="shared" si="38"/>
        <v>0</v>
      </c>
      <c r="N117" s="180">
        <v>1.7010000000000001E-2</v>
      </c>
      <c r="O117" s="180">
        <f t="shared" si="39"/>
        <v>0.02</v>
      </c>
      <c r="P117" s="180">
        <v>0</v>
      </c>
      <c r="Q117" s="180">
        <f t="shared" si="40"/>
        <v>0</v>
      </c>
      <c r="R117" s="180"/>
      <c r="S117" s="180" t="s">
        <v>250</v>
      </c>
      <c r="T117" s="181" t="s">
        <v>225</v>
      </c>
      <c r="U117" s="156">
        <v>0</v>
      </c>
      <c r="V117" s="156">
        <f t="shared" si="41"/>
        <v>0</v>
      </c>
      <c r="W117" s="156"/>
      <c r="X117" s="156" t="s">
        <v>226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575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>
      <c r="A118" s="175">
        <v>106</v>
      </c>
      <c r="B118" s="176" t="s">
        <v>962</v>
      </c>
      <c r="C118" s="184" t="s">
        <v>963</v>
      </c>
      <c r="D118" s="177" t="s">
        <v>223</v>
      </c>
      <c r="E118" s="178">
        <v>24</v>
      </c>
      <c r="F118" s="179"/>
      <c r="G118" s="180">
        <f t="shared" si="35"/>
        <v>0</v>
      </c>
      <c r="H118" s="179">
        <v>89.04</v>
      </c>
      <c r="I118" s="180">
        <f t="shared" si="36"/>
        <v>2136.96</v>
      </c>
      <c r="J118" s="179">
        <v>690.96</v>
      </c>
      <c r="K118" s="180">
        <f t="shared" si="37"/>
        <v>16583.04</v>
      </c>
      <c r="L118" s="180">
        <v>21</v>
      </c>
      <c r="M118" s="180">
        <f t="shared" si="38"/>
        <v>0</v>
      </c>
      <c r="N118" s="180">
        <v>1.41E-3</v>
      </c>
      <c r="O118" s="180">
        <f t="shared" si="39"/>
        <v>0.03</v>
      </c>
      <c r="P118" s="180">
        <v>0</v>
      </c>
      <c r="Q118" s="180">
        <f t="shared" si="40"/>
        <v>0</v>
      </c>
      <c r="R118" s="180"/>
      <c r="S118" s="180" t="s">
        <v>250</v>
      </c>
      <c r="T118" s="181" t="s">
        <v>225</v>
      </c>
      <c r="U118" s="156">
        <v>0</v>
      </c>
      <c r="V118" s="156">
        <f t="shared" si="41"/>
        <v>0</v>
      </c>
      <c r="W118" s="156"/>
      <c r="X118" s="156" t="s">
        <v>226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575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>
      <c r="A119" s="175">
        <v>107</v>
      </c>
      <c r="B119" s="176" t="s">
        <v>964</v>
      </c>
      <c r="C119" s="184" t="s">
        <v>965</v>
      </c>
      <c r="D119" s="177" t="s">
        <v>223</v>
      </c>
      <c r="E119" s="178">
        <v>1</v>
      </c>
      <c r="F119" s="179"/>
      <c r="G119" s="180">
        <f t="shared" si="35"/>
        <v>0</v>
      </c>
      <c r="H119" s="179">
        <v>501</v>
      </c>
      <c r="I119" s="180">
        <f t="shared" si="36"/>
        <v>501</v>
      </c>
      <c r="J119" s="179">
        <v>152</v>
      </c>
      <c r="K119" s="180">
        <f t="shared" si="37"/>
        <v>152</v>
      </c>
      <c r="L119" s="180">
        <v>21</v>
      </c>
      <c r="M119" s="180">
        <f t="shared" si="38"/>
        <v>0</v>
      </c>
      <c r="N119" s="180">
        <v>6.9999999999999999E-4</v>
      </c>
      <c r="O119" s="180">
        <f t="shared" si="39"/>
        <v>0</v>
      </c>
      <c r="P119" s="180">
        <v>0</v>
      </c>
      <c r="Q119" s="180">
        <f t="shared" si="40"/>
        <v>0</v>
      </c>
      <c r="R119" s="180"/>
      <c r="S119" s="180" t="s">
        <v>250</v>
      </c>
      <c r="T119" s="181" t="s">
        <v>225</v>
      </c>
      <c r="U119" s="156">
        <v>0</v>
      </c>
      <c r="V119" s="156">
        <f t="shared" si="41"/>
        <v>0</v>
      </c>
      <c r="W119" s="156"/>
      <c r="X119" s="156" t="s">
        <v>226</v>
      </c>
      <c r="Y119" s="147"/>
      <c r="Z119" s="147"/>
      <c r="AA119" s="147"/>
      <c r="AB119" s="147"/>
      <c r="AC119" s="147"/>
      <c r="AD119" s="147"/>
      <c r="AE119" s="147"/>
      <c r="AF119" s="147"/>
      <c r="AG119" s="147" t="s">
        <v>575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>
      <c r="A120" s="175">
        <v>108</v>
      </c>
      <c r="B120" s="176" t="s">
        <v>966</v>
      </c>
      <c r="C120" s="184" t="s">
        <v>967</v>
      </c>
      <c r="D120" s="177" t="s">
        <v>223</v>
      </c>
      <c r="E120" s="178">
        <v>1</v>
      </c>
      <c r="F120" s="179"/>
      <c r="G120" s="180">
        <f t="shared" si="35"/>
        <v>0</v>
      </c>
      <c r="H120" s="179">
        <v>2089.9699999999998</v>
      </c>
      <c r="I120" s="180">
        <f t="shared" si="36"/>
        <v>2089.9699999999998</v>
      </c>
      <c r="J120" s="179">
        <v>175.03</v>
      </c>
      <c r="K120" s="180">
        <f t="shared" si="37"/>
        <v>175.03</v>
      </c>
      <c r="L120" s="180">
        <v>21</v>
      </c>
      <c r="M120" s="180">
        <f t="shared" si="38"/>
        <v>0</v>
      </c>
      <c r="N120" s="180">
        <v>2E-3</v>
      </c>
      <c r="O120" s="180">
        <f t="shared" si="39"/>
        <v>0</v>
      </c>
      <c r="P120" s="180">
        <v>0</v>
      </c>
      <c r="Q120" s="180">
        <f t="shared" si="40"/>
        <v>0</v>
      </c>
      <c r="R120" s="180"/>
      <c r="S120" s="180" t="s">
        <v>250</v>
      </c>
      <c r="T120" s="181" t="s">
        <v>225</v>
      </c>
      <c r="U120" s="156">
        <v>0</v>
      </c>
      <c r="V120" s="156">
        <f t="shared" si="41"/>
        <v>0</v>
      </c>
      <c r="W120" s="156"/>
      <c r="X120" s="156" t="s">
        <v>226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575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>
      <c r="A121" s="175">
        <v>109</v>
      </c>
      <c r="B121" s="176" t="s">
        <v>968</v>
      </c>
      <c r="C121" s="184" t="s">
        <v>969</v>
      </c>
      <c r="D121" s="177" t="s">
        <v>223</v>
      </c>
      <c r="E121" s="178">
        <v>1</v>
      </c>
      <c r="F121" s="179"/>
      <c r="G121" s="180">
        <f t="shared" si="35"/>
        <v>0</v>
      </c>
      <c r="H121" s="179">
        <v>2509.9699999999998</v>
      </c>
      <c r="I121" s="180">
        <f t="shared" si="36"/>
        <v>2509.9699999999998</v>
      </c>
      <c r="J121" s="179">
        <v>175.03</v>
      </c>
      <c r="K121" s="180">
        <f t="shared" si="37"/>
        <v>175.03</v>
      </c>
      <c r="L121" s="180">
        <v>21</v>
      </c>
      <c r="M121" s="180">
        <f t="shared" si="38"/>
        <v>0</v>
      </c>
      <c r="N121" s="180">
        <v>2.2000000000000001E-3</v>
      </c>
      <c r="O121" s="180">
        <f t="shared" si="39"/>
        <v>0</v>
      </c>
      <c r="P121" s="180">
        <v>0</v>
      </c>
      <c r="Q121" s="180">
        <f t="shared" si="40"/>
        <v>0</v>
      </c>
      <c r="R121" s="180"/>
      <c r="S121" s="180" t="s">
        <v>250</v>
      </c>
      <c r="T121" s="181" t="s">
        <v>225</v>
      </c>
      <c r="U121" s="156">
        <v>0</v>
      </c>
      <c r="V121" s="156">
        <f t="shared" si="41"/>
        <v>0</v>
      </c>
      <c r="W121" s="156"/>
      <c r="X121" s="156" t="s">
        <v>226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575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>
      <c r="A122" s="175">
        <v>110</v>
      </c>
      <c r="B122" s="176" t="s">
        <v>970</v>
      </c>
      <c r="C122" s="184" t="s">
        <v>971</v>
      </c>
      <c r="D122" s="177" t="s">
        <v>223</v>
      </c>
      <c r="E122" s="178">
        <v>2</v>
      </c>
      <c r="F122" s="179"/>
      <c r="G122" s="180">
        <f t="shared" si="35"/>
        <v>0</v>
      </c>
      <c r="H122" s="179">
        <v>4834.42</v>
      </c>
      <c r="I122" s="180">
        <f t="shared" si="36"/>
        <v>9668.84</v>
      </c>
      <c r="J122" s="179">
        <v>630.58000000000004</v>
      </c>
      <c r="K122" s="180">
        <f t="shared" si="37"/>
        <v>1261.1600000000001</v>
      </c>
      <c r="L122" s="180">
        <v>21</v>
      </c>
      <c r="M122" s="180">
        <f t="shared" si="38"/>
        <v>0</v>
      </c>
      <c r="N122" s="180">
        <v>1.444E-2</v>
      </c>
      <c r="O122" s="180">
        <f t="shared" si="39"/>
        <v>0.03</v>
      </c>
      <c r="P122" s="180">
        <v>0</v>
      </c>
      <c r="Q122" s="180">
        <f t="shared" si="40"/>
        <v>0</v>
      </c>
      <c r="R122" s="180"/>
      <c r="S122" s="180" t="s">
        <v>250</v>
      </c>
      <c r="T122" s="181" t="s">
        <v>225</v>
      </c>
      <c r="U122" s="156">
        <v>0</v>
      </c>
      <c r="V122" s="156">
        <f t="shared" si="41"/>
        <v>0</v>
      </c>
      <c r="W122" s="156"/>
      <c r="X122" s="156" t="s">
        <v>226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575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>
      <c r="A123" s="175">
        <v>111</v>
      </c>
      <c r="B123" s="176" t="s">
        <v>972</v>
      </c>
      <c r="C123" s="184" t="s">
        <v>973</v>
      </c>
      <c r="D123" s="177" t="s">
        <v>279</v>
      </c>
      <c r="E123" s="178">
        <v>4</v>
      </c>
      <c r="F123" s="179"/>
      <c r="G123" s="180">
        <f t="shared" si="35"/>
        <v>0</v>
      </c>
      <c r="H123" s="179">
        <v>340.99</v>
      </c>
      <c r="I123" s="180">
        <f t="shared" si="36"/>
        <v>1363.96</v>
      </c>
      <c r="J123" s="179">
        <v>75.010000000000005</v>
      </c>
      <c r="K123" s="180">
        <f t="shared" si="37"/>
        <v>300.04000000000002</v>
      </c>
      <c r="L123" s="180">
        <v>21</v>
      </c>
      <c r="M123" s="180">
        <f t="shared" si="38"/>
        <v>0</v>
      </c>
      <c r="N123" s="180">
        <v>9.0000000000000006E-5</v>
      </c>
      <c r="O123" s="180">
        <f t="shared" si="39"/>
        <v>0</v>
      </c>
      <c r="P123" s="180">
        <v>0</v>
      </c>
      <c r="Q123" s="180">
        <f t="shared" si="40"/>
        <v>0</v>
      </c>
      <c r="R123" s="180"/>
      <c r="S123" s="180" t="s">
        <v>250</v>
      </c>
      <c r="T123" s="181" t="s">
        <v>225</v>
      </c>
      <c r="U123" s="156">
        <v>0</v>
      </c>
      <c r="V123" s="156">
        <f t="shared" si="41"/>
        <v>0</v>
      </c>
      <c r="W123" s="156"/>
      <c r="X123" s="156" t="s">
        <v>226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575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>
      <c r="A124" s="175">
        <v>112</v>
      </c>
      <c r="B124" s="176" t="s">
        <v>974</v>
      </c>
      <c r="C124" s="184" t="s">
        <v>975</v>
      </c>
      <c r="D124" s="177" t="s">
        <v>279</v>
      </c>
      <c r="E124" s="178">
        <v>2</v>
      </c>
      <c r="F124" s="179"/>
      <c r="G124" s="180">
        <f t="shared" si="35"/>
        <v>0</v>
      </c>
      <c r="H124" s="179">
        <v>281.26</v>
      </c>
      <c r="I124" s="180">
        <f t="shared" si="36"/>
        <v>562.52</v>
      </c>
      <c r="J124" s="179">
        <v>575.74</v>
      </c>
      <c r="K124" s="180">
        <f t="shared" si="37"/>
        <v>1151.48</v>
      </c>
      <c r="L124" s="180">
        <v>21</v>
      </c>
      <c r="M124" s="180">
        <f t="shared" si="38"/>
        <v>0</v>
      </c>
      <c r="N124" s="180">
        <v>3.0899999999999999E-3</v>
      </c>
      <c r="O124" s="180">
        <f t="shared" si="39"/>
        <v>0.01</v>
      </c>
      <c r="P124" s="180">
        <v>0</v>
      </c>
      <c r="Q124" s="180">
        <f t="shared" si="40"/>
        <v>0</v>
      </c>
      <c r="R124" s="180"/>
      <c r="S124" s="180" t="s">
        <v>250</v>
      </c>
      <c r="T124" s="181" t="s">
        <v>225</v>
      </c>
      <c r="U124" s="156">
        <v>0</v>
      </c>
      <c r="V124" s="156">
        <f t="shared" si="41"/>
        <v>0</v>
      </c>
      <c r="W124" s="156"/>
      <c r="X124" s="156" t="s">
        <v>226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575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4" outlineLevel="1">
      <c r="A125" s="175">
        <v>113</v>
      </c>
      <c r="B125" s="176" t="s">
        <v>976</v>
      </c>
      <c r="C125" s="184" t="s">
        <v>977</v>
      </c>
      <c r="D125" s="177" t="s">
        <v>223</v>
      </c>
      <c r="E125" s="178">
        <v>45</v>
      </c>
      <c r="F125" s="179"/>
      <c r="G125" s="180">
        <f t="shared" si="35"/>
        <v>0</v>
      </c>
      <c r="H125" s="179">
        <v>102.94</v>
      </c>
      <c r="I125" s="180">
        <f t="shared" si="36"/>
        <v>4632.3</v>
      </c>
      <c r="J125" s="179">
        <v>104.56</v>
      </c>
      <c r="K125" s="180">
        <f t="shared" si="37"/>
        <v>4705.2</v>
      </c>
      <c r="L125" s="180">
        <v>21</v>
      </c>
      <c r="M125" s="180">
        <f t="shared" si="38"/>
        <v>0</v>
      </c>
      <c r="N125" s="180">
        <v>1.7000000000000001E-4</v>
      </c>
      <c r="O125" s="180">
        <f t="shared" si="39"/>
        <v>0.01</v>
      </c>
      <c r="P125" s="180">
        <v>0</v>
      </c>
      <c r="Q125" s="180">
        <f t="shared" si="40"/>
        <v>0</v>
      </c>
      <c r="R125" s="180"/>
      <c r="S125" s="180" t="s">
        <v>250</v>
      </c>
      <c r="T125" s="181" t="s">
        <v>225</v>
      </c>
      <c r="U125" s="156">
        <v>0</v>
      </c>
      <c r="V125" s="156">
        <f t="shared" si="41"/>
        <v>0</v>
      </c>
      <c r="W125" s="156"/>
      <c r="X125" s="156" t="s">
        <v>226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575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>
      <c r="A126" s="175">
        <v>114</v>
      </c>
      <c r="B126" s="176" t="s">
        <v>978</v>
      </c>
      <c r="C126" s="184" t="s">
        <v>979</v>
      </c>
      <c r="D126" s="177" t="s">
        <v>279</v>
      </c>
      <c r="E126" s="178">
        <v>2</v>
      </c>
      <c r="F126" s="179"/>
      <c r="G126" s="180">
        <f t="shared" si="35"/>
        <v>0</v>
      </c>
      <c r="H126" s="179">
        <v>1950.76</v>
      </c>
      <c r="I126" s="180">
        <f t="shared" si="36"/>
        <v>3901.52</v>
      </c>
      <c r="J126" s="179">
        <v>219.24</v>
      </c>
      <c r="K126" s="180">
        <f t="shared" si="37"/>
        <v>438.48</v>
      </c>
      <c r="L126" s="180">
        <v>21</v>
      </c>
      <c r="M126" s="180">
        <f t="shared" si="38"/>
        <v>0</v>
      </c>
      <c r="N126" s="180">
        <v>1.72E-3</v>
      </c>
      <c r="O126" s="180">
        <f t="shared" si="39"/>
        <v>0</v>
      </c>
      <c r="P126" s="180">
        <v>0</v>
      </c>
      <c r="Q126" s="180">
        <f t="shared" si="40"/>
        <v>0</v>
      </c>
      <c r="R126" s="180"/>
      <c r="S126" s="180" t="s">
        <v>250</v>
      </c>
      <c r="T126" s="181" t="s">
        <v>225</v>
      </c>
      <c r="U126" s="156">
        <v>0</v>
      </c>
      <c r="V126" s="156">
        <f t="shared" si="41"/>
        <v>0</v>
      </c>
      <c r="W126" s="156"/>
      <c r="X126" s="156" t="s">
        <v>226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575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ht="24" outlineLevel="1">
      <c r="A127" s="175">
        <v>115</v>
      </c>
      <c r="B127" s="176" t="s">
        <v>980</v>
      </c>
      <c r="C127" s="184" t="s">
        <v>981</v>
      </c>
      <c r="D127" s="177" t="s">
        <v>279</v>
      </c>
      <c r="E127" s="178">
        <v>15</v>
      </c>
      <c r="F127" s="179"/>
      <c r="G127" s="180">
        <f t="shared" si="35"/>
        <v>0</v>
      </c>
      <c r="H127" s="179">
        <v>1457.03</v>
      </c>
      <c r="I127" s="180">
        <f t="shared" si="36"/>
        <v>21855.45</v>
      </c>
      <c r="J127" s="179">
        <v>204.97</v>
      </c>
      <c r="K127" s="180">
        <f t="shared" si="37"/>
        <v>3074.55</v>
      </c>
      <c r="L127" s="180">
        <v>21</v>
      </c>
      <c r="M127" s="180">
        <f t="shared" si="38"/>
        <v>0</v>
      </c>
      <c r="N127" s="180">
        <v>1.0399999999999999E-3</v>
      </c>
      <c r="O127" s="180">
        <f t="shared" si="39"/>
        <v>0.02</v>
      </c>
      <c r="P127" s="180">
        <v>0</v>
      </c>
      <c r="Q127" s="180">
        <f t="shared" si="40"/>
        <v>0</v>
      </c>
      <c r="R127" s="180"/>
      <c r="S127" s="180" t="s">
        <v>250</v>
      </c>
      <c r="T127" s="181" t="s">
        <v>225</v>
      </c>
      <c r="U127" s="156">
        <v>0</v>
      </c>
      <c r="V127" s="156">
        <f t="shared" si="41"/>
        <v>0</v>
      </c>
      <c r="W127" s="156"/>
      <c r="X127" s="156" t="s">
        <v>226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575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>
      <c r="A128" s="175">
        <v>116</v>
      </c>
      <c r="B128" s="176" t="s">
        <v>982</v>
      </c>
      <c r="C128" s="184" t="s">
        <v>983</v>
      </c>
      <c r="D128" s="177" t="s">
        <v>279</v>
      </c>
      <c r="E128" s="178">
        <v>20</v>
      </c>
      <c r="F128" s="179"/>
      <c r="G128" s="180">
        <f t="shared" si="35"/>
        <v>0</v>
      </c>
      <c r="H128" s="179">
        <v>1612.63</v>
      </c>
      <c r="I128" s="180">
        <f t="shared" si="36"/>
        <v>32252.6</v>
      </c>
      <c r="J128" s="179">
        <v>270.37</v>
      </c>
      <c r="K128" s="180">
        <f t="shared" si="37"/>
        <v>5407.4</v>
      </c>
      <c r="L128" s="180">
        <v>21</v>
      </c>
      <c r="M128" s="180">
        <f t="shared" si="38"/>
        <v>0</v>
      </c>
      <c r="N128" s="180">
        <v>1.5200000000000001E-3</v>
      </c>
      <c r="O128" s="180">
        <f t="shared" si="39"/>
        <v>0.03</v>
      </c>
      <c r="P128" s="180">
        <v>0</v>
      </c>
      <c r="Q128" s="180">
        <f t="shared" si="40"/>
        <v>0</v>
      </c>
      <c r="R128" s="180"/>
      <c r="S128" s="180" t="s">
        <v>250</v>
      </c>
      <c r="T128" s="181" t="s">
        <v>225</v>
      </c>
      <c r="U128" s="156">
        <v>0</v>
      </c>
      <c r="V128" s="156">
        <f t="shared" si="41"/>
        <v>0</v>
      </c>
      <c r="W128" s="156"/>
      <c r="X128" s="156" t="s">
        <v>226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575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>
      <c r="A129" s="175">
        <v>117</v>
      </c>
      <c r="B129" s="176" t="s">
        <v>984</v>
      </c>
      <c r="C129" s="184" t="s">
        <v>985</v>
      </c>
      <c r="D129" s="177" t="s">
        <v>279</v>
      </c>
      <c r="E129" s="178">
        <v>20</v>
      </c>
      <c r="F129" s="179"/>
      <c r="G129" s="180">
        <f t="shared" si="35"/>
        <v>0</v>
      </c>
      <c r="H129" s="179">
        <v>70.89</v>
      </c>
      <c r="I129" s="180">
        <f t="shared" si="36"/>
        <v>1417.8</v>
      </c>
      <c r="J129" s="179">
        <v>300.11</v>
      </c>
      <c r="K129" s="180">
        <f t="shared" si="37"/>
        <v>6002.2</v>
      </c>
      <c r="L129" s="180">
        <v>21</v>
      </c>
      <c r="M129" s="180">
        <f t="shared" si="38"/>
        <v>0</v>
      </c>
      <c r="N129" s="180">
        <v>1.2999999999999999E-4</v>
      </c>
      <c r="O129" s="180">
        <f t="shared" si="39"/>
        <v>0</v>
      </c>
      <c r="P129" s="180">
        <v>0</v>
      </c>
      <c r="Q129" s="180">
        <f t="shared" si="40"/>
        <v>0</v>
      </c>
      <c r="R129" s="180"/>
      <c r="S129" s="180" t="s">
        <v>250</v>
      </c>
      <c r="T129" s="181" t="s">
        <v>225</v>
      </c>
      <c r="U129" s="156">
        <v>0</v>
      </c>
      <c r="V129" s="156">
        <f t="shared" si="41"/>
        <v>0</v>
      </c>
      <c r="W129" s="156"/>
      <c r="X129" s="156" t="s">
        <v>226</v>
      </c>
      <c r="Y129" s="147"/>
      <c r="Z129" s="147"/>
      <c r="AA129" s="147"/>
      <c r="AB129" s="147"/>
      <c r="AC129" s="147"/>
      <c r="AD129" s="147"/>
      <c r="AE129" s="147"/>
      <c r="AF129" s="147"/>
      <c r="AG129" s="147" t="s">
        <v>575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>
      <c r="A130" s="175">
        <v>118</v>
      </c>
      <c r="B130" s="176" t="s">
        <v>986</v>
      </c>
      <c r="C130" s="184" t="s">
        <v>987</v>
      </c>
      <c r="D130" s="177" t="s">
        <v>279</v>
      </c>
      <c r="E130" s="178">
        <v>20</v>
      </c>
      <c r="F130" s="179"/>
      <c r="G130" s="180">
        <f t="shared" si="35"/>
        <v>0</v>
      </c>
      <c r="H130" s="179">
        <v>12.02</v>
      </c>
      <c r="I130" s="180">
        <f t="shared" si="36"/>
        <v>240.4</v>
      </c>
      <c r="J130" s="179">
        <v>69.98</v>
      </c>
      <c r="K130" s="180">
        <f t="shared" si="37"/>
        <v>1399.6</v>
      </c>
      <c r="L130" s="180">
        <v>21</v>
      </c>
      <c r="M130" s="180">
        <f t="shared" si="38"/>
        <v>0</v>
      </c>
      <c r="N130" s="180">
        <v>2.0000000000000002E-5</v>
      </c>
      <c r="O130" s="180">
        <f t="shared" si="39"/>
        <v>0</v>
      </c>
      <c r="P130" s="180">
        <v>0</v>
      </c>
      <c r="Q130" s="180">
        <f t="shared" si="40"/>
        <v>0</v>
      </c>
      <c r="R130" s="180"/>
      <c r="S130" s="180" t="s">
        <v>250</v>
      </c>
      <c r="T130" s="181" t="s">
        <v>225</v>
      </c>
      <c r="U130" s="156">
        <v>0</v>
      </c>
      <c r="V130" s="156">
        <f t="shared" si="41"/>
        <v>0</v>
      </c>
      <c r="W130" s="156"/>
      <c r="X130" s="156" t="s">
        <v>226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575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4" outlineLevel="1">
      <c r="A131" s="175">
        <v>119</v>
      </c>
      <c r="B131" s="176" t="s">
        <v>988</v>
      </c>
      <c r="C131" s="184" t="s">
        <v>989</v>
      </c>
      <c r="D131" s="177" t="s">
        <v>279</v>
      </c>
      <c r="E131" s="178">
        <v>2</v>
      </c>
      <c r="F131" s="179"/>
      <c r="G131" s="180">
        <f t="shared" si="35"/>
        <v>0</v>
      </c>
      <c r="H131" s="179">
        <v>526.69000000000005</v>
      </c>
      <c r="I131" s="180">
        <f t="shared" si="36"/>
        <v>1053.3800000000001</v>
      </c>
      <c r="J131" s="179">
        <v>113.31</v>
      </c>
      <c r="K131" s="180">
        <f t="shared" si="37"/>
        <v>226.62</v>
      </c>
      <c r="L131" s="180">
        <v>21</v>
      </c>
      <c r="M131" s="180">
        <f t="shared" si="38"/>
        <v>0</v>
      </c>
      <c r="N131" s="180">
        <v>2.7E-4</v>
      </c>
      <c r="O131" s="180">
        <f t="shared" si="39"/>
        <v>0</v>
      </c>
      <c r="P131" s="180">
        <v>0</v>
      </c>
      <c r="Q131" s="180">
        <f t="shared" si="40"/>
        <v>0</v>
      </c>
      <c r="R131" s="180"/>
      <c r="S131" s="180" t="s">
        <v>250</v>
      </c>
      <c r="T131" s="181" t="s">
        <v>225</v>
      </c>
      <c r="U131" s="156">
        <v>0</v>
      </c>
      <c r="V131" s="156">
        <f t="shared" si="41"/>
        <v>0</v>
      </c>
      <c r="W131" s="156"/>
      <c r="X131" s="156" t="s">
        <v>226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575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t="24" outlineLevel="1">
      <c r="A132" s="175">
        <v>120</v>
      </c>
      <c r="B132" s="176" t="s">
        <v>990</v>
      </c>
      <c r="C132" s="184" t="s">
        <v>991</v>
      </c>
      <c r="D132" s="177" t="s">
        <v>279</v>
      </c>
      <c r="E132" s="178">
        <v>23</v>
      </c>
      <c r="F132" s="179"/>
      <c r="G132" s="180">
        <f t="shared" si="35"/>
        <v>0</v>
      </c>
      <c r="H132" s="179">
        <v>796.69</v>
      </c>
      <c r="I132" s="180">
        <f t="shared" si="36"/>
        <v>18323.87</v>
      </c>
      <c r="J132" s="179">
        <v>113.31</v>
      </c>
      <c r="K132" s="180">
        <f t="shared" si="37"/>
        <v>2606.13</v>
      </c>
      <c r="L132" s="180">
        <v>21</v>
      </c>
      <c r="M132" s="180">
        <f t="shared" si="38"/>
        <v>0</v>
      </c>
      <c r="N132" s="180">
        <v>0</v>
      </c>
      <c r="O132" s="180">
        <f t="shared" si="39"/>
        <v>0</v>
      </c>
      <c r="P132" s="180">
        <v>0</v>
      </c>
      <c r="Q132" s="180">
        <f t="shared" si="40"/>
        <v>0</v>
      </c>
      <c r="R132" s="180"/>
      <c r="S132" s="180" t="s">
        <v>250</v>
      </c>
      <c r="T132" s="181" t="s">
        <v>225</v>
      </c>
      <c r="U132" s="156">
        <v>0</v>
      </c>
      <c r="V132" s="156">
        <f t="shared" si="41"/>
        <v>0</v>
      </c>
      <c r="W132" s="156"/>
      <c r="X132" s="156" t="s">
        <v>226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575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t="24" outlineLevel="1">
      <c r="A133" s="175">
        <v>121</v>
      </c>
      <c r="B133" s="176" t="s">
        <v>992</v>
      </c>
      <c r="C133" s="184" t="s">
        <v>993</v>
      </c>
      <c r="D133" s="177" t="s">
        <v>279</v>
      </c>
      <c r="E133" s="178">
        <v>1</v>
      </c>
      <c r="F133" s="179"/>
      <c r="G133" s="180">
        <f t="shared" si="35"/>
        <v>0</v>
      </c>
      <c r="H133" s="179">
        <v>1025.8800000000001</v>
      </c>
      <c r="I133" s="180">
        <f t="shared" si="36"/>
        <v>1025.8800000000001</v>
      </c>
      <c r="J133" s="179">
        <v>92.12</v>
      </c>
      <c r="K133" s="180">
        <f t="shared" si="37"/>
        <v>92.12</v>
      </c>
      <c r="L133" s="180">
        <v>21</v>
      </c>
      <c r="M133" s="180">
        <f t="shared" si="38"/>
        <v>0</v>
      </c>
      <c r="N133" s="180">
        <v>3.6999999999999999E-4</v>
      </c>
      <c r="O133" s="180">
        <f t="shared" si="39"/>
        <v>0</v>
      </c>
      <c r="P133" s="180">
        <v>0</v>
      </c>
      <c r="Q133" s="180">
        <f t="shared" si="40"/>
        <v>0</v>
      </c>
      <c r="R133" s="180"/>
      <c r="S133" s="180" t="s">
        <v>250</v>
      </c>
      <c r="T133" s="181" t="s">
        <v>225</v>
      </c>
      <c r="U133" s="156">
        <v>0</v>
      </c>
      <c r="V133" s="156">
        <f t="shared" si="41"/>
        <v>0</v>
      </c>
      <c r="W133" s="156"/>
      <c r="X133" s="156" t="s">
        <v>226</v>
      </c>
      <c r="Y133" s="147"/>
      <c r="Z133" s="147"/>
      <c r="AA133" s="147"/>
      <c r="AB133" s="147"/>
      <c r="AC133" s="147"/>
      <c r="AD133" s="147"/>
      <c r="AE133" s="147"/>
      <c r="AF133" s="147"/>
      <c r="AG133" s="147" t="s">
        <v>575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>
      <c r="A134" s="175">
        <v>122</v>
      </c>
      <c r="B134" s="176" t="s">
        <v>994</v>
      </c>
      <c r="C134" s="184" t="s">
        <v>995</v>
      </c>
      <c r="D134" s="177" t="s">
        <v>279</v>
      </c>
      <c r="E134" s="178">
        <v>23</v>
      </c>
      <c r="F134" s="179"/>
      <c r="G134" s="180">
        <f t="shared" si="35"/>
        <v>0</v>
      </c>
      <c r="H134" s="179">
        <v>548.88</v>
      </c>
      <c r="I134" s="180">
        <f t="shared" si="36"/>
        <v>12624.24</v>
      </c>
      <c r="J134" s="179">
        <v>92.12</v>
      </c>
      <c r="K134" s="180">
        <f t="shared" si="37"/>
        <v>2118.7600000000002</v>
      </c>
      <c r="L134" s="180">
        <v>21</v>
      </c>
      <c r="M134" s="180">
        <f t="shared" si="38"/>
        <v>0</v>
      </c>
      <c r="N134" s="180">
        <v>0</v>
      </c>
      <c r="O134" s="180">
        <f t="shared" si="39"/>
        <v>0</v>
      </c>
      <c r="P134" s="180">
        <v>0</v>
      </c>
      <c r="Q134" s="180">
        <f t="shared" si="40"/>
        <v>0</v>
      </c>
      <c r="R134" s="180"/>
      <c r="S134" s="180" t="s">
        <v>250</v>
      </c>
      <c r="T134" s="181" t="s">
        <v>225</v>
      </c>
      <c r="U134" s="156">
        <v>0</v>
      </c>
      <c r="V134" s="156">
        <f t="shared" si="41"/>
        <v>0</v>
      </c>
      <c r="W134" s="156"/>
      <c r="X134" s="156" t="s">
        <v>226</v>
      </c>
      <c r="Y134" s="147"/>
      <c r="Z134" s="147"/>
      <c r="AA134" s="147"/>
      <c r="AB134" s="147"/>
      <c r="AC134" s="147"/>
      <c r="AD134" s="147"/>
      <c r="AE134" s="147"/>
      <c r="AF134" s="147"/>
      <c r="AG134" s="147" t="s">
        <v>575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>
      <c r="A135" s="175">
        <v>123</v>
      </c>
      <c r="B135" s="176" t="s">
        <v>996</v>
      </c>
      <c r="C135" s="184" t="s">
        <v>997</v>
      </c>
      <c r="D135" s="177" t="s">
        <v>279</v>
      </c>
      <c r="E135" s="178">
        <v>24</v>
      </c>
      <c r="F135" s="179"/>
      <c r="G135" s="180">
        <f t="shared" si="35"/>
        <v>0</v>
      </c>
      <c r="H135" s="179">
        <v>31.41</v>
      </c>
      <c r="I135" s="180">
        <f t="shared" si="36"/>
        <v>753.84</v>
      </c>
      <c r="J135" s="179">
        <v>113.09</v>
      </c>
      <c r="K135" s="180">
        <f t="shared" si="37"/>
        <v>2714.16</v>
      </c>
      <c r="L135" s="180">
        <v>21</v>
      </c>
      <c r="M135" s="180">
        <f t="shared" si="38"/>
        <v>0</v>
      </c>
      <c r="N135" s="180">
        <v>1.3999999999999999E-4</v>
      </c>
      <c r="O135" s="180">
        <f t="shared" si="39"/>
        <v>0</v>
      </c>
      <c r="P135" s="180">
        <v>0</v>
      </c>
      <c r="Q135" s="180">
        <f t="shared" si="40"/>
        <v>0</v>
      </c>
      <c r="R135" s="180"/>
      <c r="S135" s="180" t="s">
        <v>250</v>
      </c>
      <c r="T135" s="181" t="s">
        <v>225</v>
      </c>
      <c r="U135" s="156">
        <v>0</v>
      </c>
      <c r="V135" s="156">
        <f t="shared" si="41"/>
        <v>0</v>
      </c>
      <c r="W135" s="156"/>
      <c r="X135" s="156" t="s">
        <v>226</v>
      </c>
      <c r="Y135" s="147"/>
      <c r="Z135" s="147"/>
      <c r="AA135" s="147"/>
      <c r="AB135" s="147"/>
      <c r="AC135" s="147"/>
      <c r="AD135" s="147"/>
      <c r="AE135" s="147"/>
      <c r="AF135" s="147"/>
      <c r="AG135" s="147" t="s">
        <v>575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>
      <c r="A136" s="175">
        <v>124</v>
      </c>
      <c r="B136" s="176" t="s">
        <v>998</v>
      </c>
      <c r="C136" s="184" t="s">
        <v>999</v>
      </c>
      <c r="D136" s="177" t="s">
        <v>0</v>
      </c>
      <c r="E136" s="178">
        <v>2949.68</v>
      </c>
      <c r="F136" s="179"/>
      <c r="G136" s="180">
        <f t="shared" si="35"/>
        <v>0</v>
      </c>
      <c r="H136" s="179">
        <v>0</v>
      </c>
      <c r="I136" s="180">
        <f t="shared" si="36"/>
        <v>0</v>
      </c>
      <c r="J136" s="179">
        <v>0.28999999999999998</v>
      </c>
      <c r="K136" s="180">
        <f t="shared" si="37"/>
        <v>855.41</v>
      </c>
      <c r="L136" s="180">
        <v>21</v>
      </c>
      <c r="M136" s="180">
        <f t="shared" si="38"/>
        <v>0</v>
      </c>
      <c r="N136" s="180">
        <v>0</v>
      </c>
      <c r="O136" s="180">
        <f t="shared" si="39"/>
        <v>0</v>
      </c>
      <c r="P136" s="180">
        <v>0</v>
      </c>
      <c r="Q136" s="180">
        <f t="shared" si="40"/>
        <v>0</v>
      </c>
      <c r="R136" s="180"/>
      <c r="S136" s="180" t="s">
        <v>250</v>
      </c>
      <c r="T136" s="181" t="s">
        <v>225</v>
      </c>
      <c r="U136" s="156">
        <v>0</v>
      </c>
      <c r="V136" s="156">
        <f t="shared" si="41"/>
        <v>0</v>
      </c>
      <c r="W136" s="156"/>
      <c r="X136" s="156" t="s">
        <v>226</v>
      </c>
      <c r="Y136" s="147"/>
      <c r="Z136" s="147"/>
      <c r="AA136" s="147"/>
      <c r="AB136" s="147"/>
      <c r="AC136" s="147"/>
      <c r="AD136" s="147"/>
      <c r="AE136" s="147"/>
      <c r="AF136" s="147"/>
      <c r="AG136" s="147" t="s">
        <v>575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ht="24" outlineLevel="1">
      <c r="A137" s="175">
        <v>125</v>
      </c>
      <c r="B137" s="176" t="s">
        <v>1000</v>
      </c>
      <c r="C137" s="184" t="s">
        <v>1001</v>
      </c>
      <c r="D137" s="177" t="s">
        <v>0</v>
      </c>
      <c r="E137" s="178">
        <v>2949.68</v>
      </c>
      <c r="F137" s="179"/>
      <c r="G137" s="180">
        <f t="shared" si="35"/>
        <v>0</v>
      </c>
      <c r="H137" s="179">
        <v>0</v>
      </c>
      <c r="I137" s="180">
        <f t="shared" si="36"/>
        <v>0</v>
      </c>
      <c r="J137" s="179">
        <v>0.2</v>
      </c>
      <c r="K137" s="180">
        <f t="shared" si="37"/>
        <v>589.94000000000005</v>
      </c>
      <c r="L137" s="180">
        <v>21</v>
      </c>
      <c r="M137" s="180">
        <f t="shared" si="38"/>
        <v>0</v>
      </c>
      <c r="N137" s="180">
        <v>0</v>
      </c>
      <c r="O137" s="180">
        <f t="shared" si="39"/>
        <v>0</v>
      </c>
      <c r="P137" s="180">
        <v>0</v>
      </c>
      <c r="Q137" s="180">
        <f t="shared" si="40"/>
        <v>0</v>
      </c>
      <c r="R137" s="180"/>
      <c r="S137" s="180" t="s">
        <v>250</v>
      </c>
      <c r="T137" s="181" t="s">
        <v>225</v>
      </c>
      <c r="U137" s="156">
        <v>0</v>
      </c>
      <c r="V137" s="156">
        <f t="shared" si="41"/>
        <v>0</v>
      </c>
      <c r="W137" s="156"/>
      <c r="X137" s="156" t="s">
        <v>226</v>
      </c>
      <c r="Y137" s="147"/>
      <c r="Z137" s="147"/>
      <c r="AA137" s="147"/>
      <c r="AB137" s="147"/>
      <c r="AC137" s="147"/>
      <c r="AD137" s="147"/>
      <c r="AE137" s="147"/>
      <c r="AF137" s="147"/>
      <c r="AG137" s="147" t="s">
        <v>575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14">
      <c r="A138" s="158" t="s">
        <v>219</v>
      </c>
      <c r="B138" s="159" t="s">
        <v>152</v>
      </c>
      <c r="C138" s="183" t="s">
        <v>153</v>
      </c>
      <c r="D138" s="160"/>
      <c r="E138" s="161"/>
      <c r="F138" s="162"/>
      <c r="G138" s="162">
        <f>SUMIF(AG139:AG141,"&lt;&gt;NOR",G139:G141)</f>
        <v>0</v>
      </c>
      <c r="H138" s="162"/>
      <c r="I138" s="162">
        <f>SUM(I139:I141)</f>
        <v>6157.1</v>
      </c>
      <c r="J138" s="162"/>
      <c r="K138" s="162">
        <f>SUM(K139:K141)</f>
        <v>550.4</v>
      </c>
      <c r="L138" s="162"/>
      <c r="M138" s="162">
        <f>SUM(M139:M141)</f>
        <v>0</v>
      </c>
      <c r="N138" s="162"/>
      <c r="O138" s="162">
        <f>SUM(O139:O141)</f>
        <v>0.01</v>
      </c>
      <c r="P138" s="162"/>
      <c r="Q138" s="162">
        <f>SUM(Q139:Q141)</f>
        <v>0</v>
      </c>
      <c r="R138" s="162"/>
      <c r="S138" s="162"/>
      <c r="T138" s="163"/>
      <c r="U138" s="157"/>
      <c r="V138" s="157">
        <f>SUM(V139:V141)</f>
        <v>1.2</v>
      </c>
      <c r="W138" s="157"/>
      <c r="X138" s="157"/>
      <c r="AG138" t="s">
        <v>220</v>
      </c>
    </row>
    <row r="139" spans="1:60" outlineLevel="1">
      <c r="A139" s="175">
        <v>126</v>
      </c>
      <c r="B139" s="176" t="s">
        <v>1002</v>
      </c>
      <c r="C139" s="184" t="s">
        <v>1003</v>
      </c>
      <c r="D139" s="177" t="s">
        <v>223</v>
      </c>
      <c r="E139" s="178">
        <v>5</v>
      </c>
      <c r="F139" s="179"/>
      <c r="G139" s="180">
        <f>ROUND(E139*F139,2)</f>
        <v>0</v>
      </c>
      <c r="H139" s="179">
        <v>111.42</v>
      </c>
      <c r="I139" s="180">
        <f>ROUND(E139*H139,2)</f>
        <v>557.1</v>
      </c>
      <c r="J139" s="179">
        <v>110.08</v>
      </c>
      <c r="K139" s="180">
        <f>ROUND(E139*J139,2)</f>
        <v>550.4</v>
      </c>
      <c r="L139" s="180">
        <v>21</v>
      </c>
      <c r="M139" s="180">
        <f>G139*(1+L139/100)</f>
        <v>0</v>
      </c>
      <c r="N139" s="180">
        <v>5.2999999999999998E-4</v>
      </c>
      <c r="O139" s="180">
        <f>ROUND(E139*N139,2)</f>
        <v>0</v>
      </c>
      <c r="P139" s="180">
        <v>0</v>
      </c>
      <c r="Q139" s="180">
        <f>ROUND(E139*P139,2)</f>
        <v>0</v>
      </c>
      <c r="R139" s="180"/>
      <c r="S139" s="180" t="s">
        <v>224</v>
      </c>
      <c r="T139" s="181" t="s">
        <v>225</v>
      </c>
      <c r="U139" s="156">
        <v>0.23899999999999999</v>
      </c>
      <c r="V139" s="156">
        <f>ROUND(E139*U139,2)</f>
        <v>1.2</v>
      </c>
      <c r="W139" s="156"/>
      <c r="X139" s="156" t="s">
        <v>226</v>
      </c>
      <c r="Y139" s="147"/>
      <c r="Z139" s="147"/>
      <c r="AA139" s="147"/>
      <c r="AB139" s="147"/>
      <c r="AC139" s="147"/>
      <c r="AD139" s="147"/>
      <c r="AE139" s="147"/>
      <c r="AF139" s="147"/>
      <c r="AG139" s="147" t="s">
        <v>251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t="36" outlineLevel="1">
      <c r="A140" s="168">
        <v>127</v>
      </c>
      <c r="B140" s="169" t="s">
        <v>1004</v>
      </c>
      <c r="C140" s="185" t="s">
        <v>1005</v>
      </c>
      <c r="D140" s="170" t="s">
        <v>279</v>
      </c>
      <c r="E140" s="171">
        <v>5</v>
      </c>
      <c r="F140" s="172"/>
      <c r="G140" s="173">
        <f>ROUND(E140*F140,2)</f>
        <v>0</v>
      </c>
      <c r="H140" s="172">
        <v>1120</v>
      </c>
      <c r="I140" s="173">
        <f>ROUND(E140*H140,2)</f>
        <v>5600</v>
      </c>
      <c r="J140" s="172">
        <v>0</v>
      </c>
      <c r="K140" s="173">
        <f>ROUND(E140*J140,2)</f>
        <v>0</v>
      </c>
      <c r="L140" s="173">
        <v>21</v>
      </c>
      <c r="M140" s="173">
        <f>G140*(1+L140/100)</f>
        <v>0</v>
      </c>
      <c r="N140" s="173">
        <v>2.3999999999999998E-3</v>
      </c>
      <c r="O140" s="173">
        <f>ROUND(E140*N140,2)</f>
        <v>0.01</v>
      </c>
      <c r="P140" s="173">
        <v>0</v>
      </c>
      <c r="Q140" s="173">
        <f>ROUND(E140*P140,2)</f>
        <v>0</v>
      </c>
      <c r="R140" s="173"/>
      <c r="S140" s="173" t="s">
        <v>224</v>
      </c>
      <c r="T140" s="174" t="s">
        <v>225</v>
      </c>
      <c r="U140" s="156">
        <v>0</v>
      </c>
      <c r="V140" s="156">
        <f>ROUND(E140*U140,2)</f>
        <v>0</v>
      </c>
      <c r="W140" s="156"/>
      <c r="X140" s="156" t="s">
        <v>361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749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>
      <c r="A141" s="154"/>
      <c r="B141" s="155"/>
      <c r="C141" s="269" t="s">
        <v>1006</v>
      </c>
      <c r="D141" s="270"/>
      <c r="E141" s="270"/>
      <c r="F141" s="270"/>
      <c r="G141" s="270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47"/>
      <c r="Z141" s="147"/>
      <c r="AA141" s="147"/>
      <c r="AB141" s="147"/>
      <c r="AC141" s="147"/>
      <c r="AD141" s="147"/>
      <c r="AE141" s="147"/>
      <c r="AF141" s="147"/>
      <c r="AG141" s="147" t="s">
        <v>292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ht="14">
      <c r="A142" s="158" t="s">
        <v>219</v>
      </c>
      <c r="B142" s="159" t="s">
        <v>156</v>
      </c>
      <c r="C142" s="183" t="s">
        <v>157</v>
      </c>
      <c r="D142" s="160"/>
      <c r="E142" s="161"/>
      <c r="F142" s="162"/>
      <c r="G142" s="162">
        <f>SUMIF(AG143:AG144,"&lt;&gt;NOR",G143:G144)</f>
        <v>0</v>
      </c>
      <c r="H142" s="162"/>
      <c r="I142" s="162">
        <f>SUM(I143:I144)</f>
        <v>11672.9</v>
      </c>
      <c r="J142" s="162"/>
      <c r="K142" s="162">
        <f>SUM(K143:K144)</f>
        <v>2752.1000000000004</v>
      </c>
      <c r="L142" s="162"/>
      <c r="M142" s="162">
        <f>SUM(M143:M144)</f>
        <v>0</v>
      </c>
      <c r="N142" s="162"/>
      <c r="O142" s="162">
        <f>SUM(O143:O144)</f>
        <v>0.01</v>
      </c>
      <c r="P142" s="162"/>
      <c r="Q142" s="162">
        <f>SUM(Q143:Q144)</f>
        <v>0</v>
      </c>
      <c r="R142" s="162"/>
      <c r="S142" s="162"/>
      <c r="T142" s="163"/>
      <c r="U142" s="157"/>
      <c r="V142" s="157">
        <f>SUM(V143:V144)</f>
        <v>5.98</v>
      </c>
      <c r="W142" s="157"/>
      <c r="X142" s="157"/>
      <c r="AG142" t="s">
        <v>220</v>
      </c>
    </row>
    <row r="143" spans="1:60" outlineLevel="1">
      <c r="A143" s="175">
        <v>128</v>
      </c>
      <c r="B143" s="176" t="s">
        <v>1007</v>
      </c>
      <c r="C143" s="184" t="s">
        <v>1008</v>
      </c>
      <c r="D143" s="177" t="s">
        <v>279</v>
      </c>
      <c r="E143" s="178">
        <v>10</v>
      </c>
      <c r="F143" s="179"/>
      <c r="G143" s="180">
        <f>ROUND(E143*F143,2)</f>
        <v>0</v>
      </c>
      <c r="H143" s="179">
        <v>264.51</v>
      </c>
      <c r="I143" s="180">
        <f>ROUND(E143*H143,2)</f>
        <v>2645.1</v>
      </c>
      <c r="J143" s="179">
        <v>175.49</v>
      </c>
      <c r="K143" s="180">
        <f>ROUND(E143*J143,2)</f>
        <v>1754.9</v>
      </c>
      <c r="L143" s="180">
        <v>21</v>
      </c>
      <c r="M143" s="180">
        <f>G143*(1+L143/100)</f>
        <v>0</v>
      </c>
      <c r="N143" s="180">
        <v>2.3000000000000001E-4</v>
      </c>
      <c r="O143" s="180">
        <f>ROUND(E143*N143,2)</f>
        <v>0</v>
      </c>
      <c r="P143" s="180">
        <v>0</v>
      </c>
      <c r="Q143" s="180">
        <f>ROUND(E143*P143,2)</f>
        <v>0</v>
      </c>
      <c r="R143" s="180"/>
      <c r="S143" s="180" t="s">
        <v>224</v>
      </c>
      <c r="T143" s="181" t="s">
        <v>225</v>
      </c>
      <c r="U143" s="156">
        <v>0.38100000000000001</v>
      </c>
      <c r="V143" s="156">
        <f>ROUND(E143*U143,2)</f>
        <v>3.81</v>
      </c>
      <c r="W143" s="156"/>
      <c r="X143" s="156" t="s">
        <v>226</v>
      </c>
      <c r="Y143" s="147"/>
      <c r="Z143" s="147"/>
      <c r="AA143" s="147"/>
      <c r="AB143" s="147"/>
      <c r="AC143" s="147"/>
      <c r="AD143" s="147"/>
      <c r="AE143" s="147"/>
      <c r="AF143" s="147"/>
      <c r="AG143" s="147" t="s">
        <v>251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>
      <c r="A144" s="168">
        <v>129</v>
      </c>
      <c r="B144" s="169" t="s">
        <v>1009</v>
      </c>
      <c r="C144" s="185" t="s">
        <v>1010</v>
      </c>
      <c r="D144" s="170" t="s">
        <v>279</v>
      </c>
      <c r="E144" s="171">
        <v>5</v>
      </c>
      <c r="F144" s="172"/>
      <c r="G144" s="173">
        <f>ROUND(E144*F144,2)</f>
        <v>0</v>
      </c>
      <c r="H144" s="172">
        <v>1805.56</v>
      </c>
      <c r="I144" s="173">
        <f>ROUND(E144*H144,2)</f>
        <v>9027.7999999999993</v>
      </c>
      <c r="J144" s="172">
        <v>199.44</v>
      </c>
      <c r="K144" s="173">
        <f>ROUND(E144*J144,2)</f>
        <v>997.2</v>
      </c>
      <c r="L144" s="173">
        <v>21</v>
      </c>
      <c r="M144" s="173">
        <f>G144*(1+L144/100)</f>
        <v>0</v>
      </c>
      <c r="N144" s="173">
        <v>2.97E-3</v>
      </c>
      <c r="O144" s="173">
        <f>ROUND(E144*N144,2)</f>
        <v>0.01</v>
      </c>
      <c r="P144" s="173">
        <v>0</v>
      </c>
      <c r="Q144" s="173">
        <f>ROUND(E144*P144,2)</f>
        <v>0</v>
      </c>
      <c r="R144" s="173"/>
      <c r="S144" s="173" t="s">
        <v>224</v>
      </c>
      <c r="T144" s="174" t="s">
        <v>225</v>
      </c>
      <c r="U144" s="156">
        <v>0.433</v>
      </c>
      <c r="V144" s="156">
        <f>ROUND(E144*U144,2)</f>
        <v>2.17</v>
      </c>
      <c r="W144" s="156"/>
      <c r="X144" s="156" t="s">
        <v>226</v>
      </c>
      <c r="Y144" s="147"/>
      <c r="Z144" s="147"/>
      <c r="AA144" s="147"/>
      <c r="AB144" s="147"/>
      <c r="AC144" s="147"/>
      <c r="AD144" s="147"/>
      <c r="AE144" s="147"/>
      <c r="AF144" s="147"/>
      <c r="AG144" s="147" t="s">
        <v>251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33">
      <c r="A145" s="3"/>
      <c r="B145" s="4"/>
      <c r="C145" s="186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AE145">
        <v>15</v>
      </c>
      <c r="AF145">
        <v>21</v>
      </c>
      <c r="AG145" t="s">
        <v>206</v>
      </c>
    </row>
    <row r="146" spans="1:33">
      <c r="A146" s="150"/>
      <c r="B146" s="151" t="s">
        <v>29</v>
      </c>
      <c r="C146" s="187"/>
      <c r="D146" s="152"/>
      <c r="E146" s="153"/>
      <c r="F146" s="153"/>
      <c r="G146" s="182">
        <f>G8+G15+G35+G110+G138+G142</f>
        <v>0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E146">
        <f>SUMIF(L7:L144,AE145,G7:G144)</f>
        <v>0</v>
      </c>
      <c r="AF146">
        <f>SUMIF(L7:L144,AF145,G7:G144)</f>
        <v>0</v>
      </c>
      <c r="AG146" t="s">
        <v>244</v>
      </c>
    </row>
    <row r="147" spans="1:33">
      <c r="C147" s="188"/>
      <c r="D147" s="10"/>
      <c r="AG147" t="s">
        <v>245</v>
      </c>
    </row>
    <row r="148" spans="1:33">
      <c r="D148" s="10"/>
    </row>
    <row r="149" spans="1:33">
      <c r="D149" s="10"/>
    </row>
    <row r="150" spans="1:33">
      <c r="D150" s="10"/>
    </row>
    <row r="151" spans="1:33">
      <c r="D151" s="10"/>
    </row>
    <row r="152" spans="1:33">
      <c r="D152" s="10"/>
    </row>
    <row r="153" spans="1:33">
      <c r="D153" s="10"/>
    </row>
    <row r="154" spans="1:33">
      <c r="D154" s="10"/>
    </row>
    <row r="155" spans="1:33">
      <c r="D155" s="10"/>
    </row>
    <row r="156" spans="1:33">
      <c r="D156" s="10"/>
    </row>
    <row r="157" spans="1:33">
      <c r="D157" s="10"/>
    </row>
    <row r="158" spans="1:33">
      <c r="D158" s="10"/>
    </row>
    <row r="159" spans="1:33">
      <c r="D159" s="10"/>
    </row>
    <row r="160" spans="1:33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1GzsbYE6S1mRAsWJCpyraHR109lQU2/NaksjCdN1fj2EjMvViynJTzF9QrmZJEpYmkDvxbyreWpAJtnjzCFJ/g==" saltValue="Ju+w7uCQc7wcA+FzFaB4rg==" spinCount="100000" sheet="1"/>
  <mergeCells count="6">
    <mergeCell ref="C141:G141"/>
    <mergeCell ref="A1:G1"/>
    <mergeCell ref="C2:G2"/>
    <mergeCell ref="C3:G3"/>
    <mergeCell ref="C4:G4"/>
    <mergeCell ref="C30:G3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9726-2903-4938-B950-4150BCAD17AE}">
  <sheetPr>
    <outlinePr summaryBelow="0"/>
  </sheetPr>
  <dimension ref="A1:BH5000"/>
  <sheetViews>
    <sheetView workbookViewId="0">
      <pane ySplit="7" topLeftCell="A32" activePane="bottomLeft" state="frozen"/>
      <selection pane="bottomLeft" activeCell="C35" sqref="C35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55</v>
      </c>
      <c r="C3" s="261" t="s">
        <v>56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57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126</v>
      </c>
      <c r="C8" s="183" t="s">
        <v>127</v>
      </c>
      <c r="D8" s="160"/>
      <c r="E8" s="161"/>
      <c r="F8" s="162"/>
      <c r="G8" s="162">
        <f>SUMIF(AG9:AG14,"&lt;&gt;NOR",G9:G14)</f>
        <v>0</v>
      </c>
      <c r="H8" s="162"/>
      <c r="I8" s="162">
        <f>SUM(I9:I14)</f>
        <v>9000</v>
      </c>
      <c r="J8" s="162"/>
      <c r="K8" s="162">
        <f>SUM(K9:K14)</f>
        <v>19500</v>
      </c>
      <c r="L8" s="162"/>
      <c r="M8" s="162">
        <f>SUM(M9:M14)</f>
        <v>0</v>
      </c>
      <c r="N8" s="162"/>
      <c r="O8" s="162">
        <f>SUM(O9:O14)</f>
        <v>0</v>
      </c>
      <c r="P8" s="162"/>
      <c r="Q8" s="162">
        <f>SUM(Q9:Q14)</f>
        <v>0</v>
      </c>
      <c r="R8" s="162"/>
      <c r="S8" s="162"/>
      <c r="T8" s="163"/>
      <c r="U8" s="157"/>
      <c r="V8" s="157">
        <f>SUM(V9:V14)</f>
        <v>1</v>
      </c>
      <c r="W8" s="157"/>
      <c r="X8" s="157"/>
      <c r="AG8" t="s">
        <v>220</v>
      </c>
    </row>
    <row r="9" spans="1:60" outlineLevel="1">
      <c r="A9" s="175">
        <v>1</v>
      </c>
      <c r="B9" s="176" t="s">
        <v>84</v>
      </c>
      <c r="C9" s="184" t="s">
        <v>1011</v>
      </c>
      <c r="D9" s="177" t="s">
        <v>756</v>
      </c>
      <c r="E9" s="178">
        <v>1</v>
      </c>
      <c r="F9" s="179"/>
      <c r="G9" s="180">
        <f t="shared" ref="G9:G14" si="0">ROUND(E9*F9,2)</f>
        <v>0</v>
      </c>
      <c r="H9" s="179">
        <v>0</v>
      </c>
      <c r="I9" s="180">
        <f t="shared" ref="I9:I14" si="1">ROUND(E9*H9,2)</f>
        <v>0</v>
      </c>
      <c r="J9" s="179">
        <v>3500</v>
      </c>
      <c r="K9" s="180">
        <f t="shared" ref="K9:K14" si="2">ROUND(E9*J9,2)</f>
        <v>3500</v>
      </c>
      <c r="L9" s="180">
        <v>21</v>
      </c>
      <c r="M9" s="180">
        <f t="shared" ref="M9:M14" si="3">G9*(1+L9/100)</f>
        <v>0</v>
      </c>
      <c r="N9" s="180">
        <v>0</v>
      </c>
      <c r="O9" s="180">
        <f t="shared" ref="O9:O14" si="4">ROUND(E9*N9,2)</f>
        <v>0</v>
      </c>
      <c r="P9" s="180">
        <v>0</v>
      </c>
      <c r="Q9" s="180">
        <f t="shared" ref="Q9:Q14" si="5">ROUND(E9*P9,2)</f>
        <v>0</v>
      </c>
      <c r="R9" s="180"/>
      <c r="S9" s="180" t="s">
        <v>224</v>
      </c>
      <c r="T9" s="181" t="s">
        <v>225</v>
      </c>
      <c r="U9" s="156">
        <v>0</v>
      </c>
      <c r="V9" s="156">
        <f t="shared" ref="V9:V14" si="6">ROUND(E9*U9,2)</f>
        <v>0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99</v>
      </c>
      <c r="C10" s="184" t="s">
        <v>755</v>
      </c>
      <c r="D10" s="177" t="s">
        <v>756</v>
      </c>
      <c r="E10" s="178">
        <v>1</v>
      </c>
      <c r="F10" s="179"/>
      <c r="G10" s="180">
        <f t="shared" si="0"/>
        <v>0</v>
      </c>
      <c r="H10" s="179">
        <v>0</v>
      </c>
      <c r="I10" s="180">
        <f t="shared" si="1"/>
        <v>0</v>
      </c>
      <c r="J10" s="179">
        <v>3500</v>
      </c>
      <c r="K10" s="180">
        <f t="shared" si="2"/>
        <v>3500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224</v>
      </c>
      <c r="T10" s="181" t="s">
        <v>225</v>
      </c>
      <c r="U10" s="156">
        <v>0</v>
      </c>
      <c r="V10" s="156">
        <f t="shared" si="6"/>
        <v>0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227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109</v>
      </c>
      <c r="C11" s="184" t="s">
        <v>1012</v>
      </c>
      <c r="D11" s="177" t="s">
        <v>756</v>
      </c>
      <c r="E11" s="178">
        <v>1</v>
      </c>
      <c r="F11" s="179"/>
      <c r="G11" s="180">
        <f t="shared" si="0"/>
        <v>0</v>
      </c>
      <c r="H11" s="179">
        <v>0</v>
      </c>
      <c r="I11" s="180">
        <f t="shared" si="1"/>
        <v>0</v>
      </c>
      <c r="J11" s="179">
        <v>7500</v>
      </c>
      <c r="K11" s="180">
        <f t="shared" si="2"/>
        <v>7500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224</v>
      </c>
      <c r="T11" s="181" t="s">
        <v>225</v>
      </c>
      <c r="U11" s="156">
        <v>0</v>
      </c>
      <c r="V11" s="156">
        <f t="shared" si="6"/>
        <v>0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227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75">
        <v>4</v>
      </c>
      <c r="B12" s="176" t="s">
        <v>94</v>
      </c>
      <c r="C12" s="184" t="s">
        <v>1013</v>
      </c>
      <c r="D12" s="177" t="s">
        <v>756</v>
      </c>
      <c r="E12" s="178">
        <v>1</v>
      </c>
      <c r="F12" s="179"/>
      <c r="G12" s="180">
        <f t="shared" si="0"/>
        <v>0</v>
      </c>
      <c r="H12" s="179">
        <v>7500</v>
      </c>
      <c r="I12" s="180">
        <f t="shared" si="1"/>
        <v>7500</v>
      </c>
      <c r="J12" s="179">
        <v>0</v>
      </c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224</v>
      </c>
      <c r="T12" s="181" t="s">
        <v>225</v>
      </c>
      <c r="U12" s="156">
        <v>0</v>
      </c>
      <c r="V12" s="156">
        <f t="shared" si="6"/>
        <v>0</v>
      </c>
      <c r="W12" s="156"/>
      <c r="X12" s="156" t="s">
        <v>361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362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75">
        <v>5</v>
      </c>
      <c r="B13" s="176" t="s">
        <v>104</v>
      </c>
      <c r="C13" s="184" t="s">
        <v>1014</v>
      </c>
      <c r="D13" s="177" t="s">
        <v>756</v>
      </c>
      <c r="E13" s="178">
        <v>1</v>
      </c>
      <c r="F13" s="179"/>
      <c r="G13" s="180">
        <f t="shared" si="0"/>
        <v>0</v>
      </c>
      <c r="H13" s="179">
        <v>1500</v>
      </c>
      <c r="I13" s="180">
        <f t="shared" si="1"/>
        <v>1500</v>
      </c>
      <c r="J13" s="179">
        <v>0</v>
      </c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224</v>
      </c>
      <c r="T13" s="181" t="s">
        <v>225</v>
      </c>
      <c r="U13" s="156">
        <v>0</v>
      </c>
      <c r="V13" s="156">
        <f t="shared" si="6"/>
        <v>0</v>
      </c>
      <c r="W13" s="156"/>
      <c r="X13" s="156" t="s">
        <v>361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362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6</v>
      </c>
      <c r="B14" s="176" t="s">
        <v>1015</v>
      </c>
      <c r="C14" s="184" t="s">
        <v>1016</v>
      </c>
      <c r="D14" s="177" t="s">
        <v>1017</v>
      </c>
      <c r="E14" s="178">
        <v>1</v>
      </c>
      <c r="F14" s="179"/>
      <c r="G14" s="180">
        <f t="shared" si="0"/>
        <v>0</v>
      </c>
      <c r="H14" s="179">
        <v>0</v>
      </c>
      <c r="I14" s="180">
        <f t="shared" si="1"/>
        <v>0</v>
      </c>
      <c r="J14" s="179">
        <v>5000</v>
      </c>
      <c r="K14" s="180">
        <f t="shared" si="2"/>
        <v>5000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224</v>
      </c>
      <c r="T14" s="181" t="s">
        <v>225</v>
      </c>
      <c r="U14" s="156">
        <v>1</v>
      </c>
      <c r="V14" s="156">
        <f t="shared" si="6"/>
        <v>1</v>
      </c>
      <c r="W14" s="156"/>
      <c r="X14" s="156" t="s">
        <v>1018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1019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14">
      <c r="A15" s="158" t="s">
        <v>219</v>
      </c>
      <c r="B15" s="159" t="s">
        <v>148</v>
      </c>
      <c r="C15" s="183" t="s">
        <v>149</v>
      </c>
      <c r="D15" s="160"/>
      <c r="E15" s="161"/>
      <c r="F15" s="162"/>
      <c r="G15" s="162">
        <f>SUMIF(AG16:AG36,"&lt;&gt;NOR",G16:G36)</f>
        <v>0</v>
      </c>
      <c r="H15" s="162"/>
      <c r="I15" s="162">
        <f>SUM(I16:I36)</f>
        <v>41707.429999999993</v>
      </c>
      <c r="J15" s="162"/>
      <c r="K15" s="162">
        <f>SUM(K16:K36)</f>
        <v>43158.110000000008</v>
      </c>
      <c r="L15" s="162"/>
      <c r="M15" s="162">
        <f>SUM(M16:M36)</f>
        <v>0</v>
      </c>
      <c r="N15" s="162"/>
      <c r="O15" s="162">
        <f>SUM(O16:O36)</f>
        <v>1.7500000000000002</v>
      </c>
      <c r="P15" s="162"/>
      <c r="Q15" s="162">
        <f>SUM(Q16:Q36)</f>
        <v>0</v>
      </c>
      <c r="R15" s="162"/>
      <c r="S15" s="162"/>
      <c r="T15" s="163"/>
      <c r="U15" s="157"/>
      <c r="V15" s="157">
        <f>SUM(V16:V36)</f>
        <v>151.24</v>
      </c>
      <c r="W15" s="157"/>
      <c r="X15" s="157"/>
      <c r="AG15" t="s">
        <v>220</v>
      </c>
    </row>
    <row r="16" spans="1:60" outlineLevel="1">
      <c r="A16" s="175">
        <v>7</v>
      </c>
      <c r="B16" s="176" t="s">
        <v>1020</v>
      </c>
      <c r="C16" s="184" t="s">
        <v>1021</v>
      </c>
      <c r="D16" s="177" t="s">
        <v>309</v>
      </c>
      <c r="E16" s="178">
        <v>7</v>
      </c>
      <c r="F16" s="179"/>
      <c r="G16" s="180">
        <f t="shared" ref="G16:G36" si="7">ROUND(E16*F16,2)</f>
        <v>0</v>
      </c>
      <c r="H16" s="179">
        <v>96.73</v>
      </c>
      <c r="I16" s="180">
        <f t="shared" ref="I16:I36" si="8">ROUND(E16*H16,2)</f>
        <v>677.11</v>
      </c>
      <c r="J16" s="179">
        <v>185.27</v>
      </c>
      <c r="K16" s="180">
        <f t="shared" ref="K16:K36" si="9">ROUND(E16*J16,2)</f>
        <v>1296.8900000000001</v>
      </c>
      <c r="L16" s="180">
        <v>21</v>
      </c>
      <c r="M16" s="180">
        <f t="shared" ref="M16:M36" si="10">G16*(1+L16/100)</f>
        <v>0</v>
      </c>
      <c r="N16" s="180">
        <v>5.0899999999999999E-3</v>
      </c>
      <c r="O16" s="180">
        <f t="shared" ref="O16:O36" si="11">ROUND(E16*N16,2)</f>
        <v>0.04</v>
      </c>
      <c r="P16" s="180">
        <v>0</v>
      </c>
      <c r="Q16" s="180">
        <f t="shared" ref="Q16:Q36" si="12">ROUND(E16*P16,2)</f>
        <v>0</v>
      </c>
      <c r="R16" s="180"/>
      <c r="S16" s="180" t="s">
        <v>224</v>
      </c>
      <c r="T16" s="181" t="s">
        <v>225</v>
      </c>
      <c r="U16" s="156">
        <v>0.53100000000000003</v>
      </c>
      <c r="V16" s="156">
        <f t="shared" ref="V16:V36" si="13">ROUND(E16*U16,2)</f>
        <v>3.72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575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1022</v>
      </c>
      <c r="C17" s="184" t="s">
        <v>1023</v>
      </c>
      <c r="D17" s="177" t="s">
        <v>309</v>
      </c>
      <c r="E17" s="178">
        <v>87</v>
      </c>
      <c r="F17" s="179"/>
      <c r="G17" s="180">
        <f t="shared" si="7"/>
        <v>0</v>
      </c>
      <c r="H17" s="179">
        <v>183.91</v>
      </c>
      <c r="I17" s="180">
        <f t="shared" si="8"/>
        <v>16000.17</v>
      </c>
      <c r="J17" s="179">
        <v>276.58999999999997</v>
      </c>
      <c r="K17" s="180">
        <f t="shared" si="9"/>
        <v>24063.33</v>
      </c>
      <c r="L17" s="180">
        <v>21</v>
      </c>
      <c r="M17" s="180">
        <f t="shared" si="10"/>
        <v>0</v>
      </c>
      <c r="N17" s="180">
        <v>1.4800000000000001E-2</v>
      </c>
      <c r="O17" s="180">
        <f t="shared" si="11"/>
        <v>1.29</v>
      </c>
      <c r="P17" s="180">
        <v>0</v>
      </c>
      <c r="Q17" s="180">
        <f t="shared" si="12"/>
        <v>0</v>
      </c>
      <c r="R17" s="180"/>
      <c r="S17" s="180" t="s">
        <v>224</v>
      </c>
      <c r="T17" s="181" t="s">
        <v>225</v>
      </c>
      <c r="U17" s="156">
        <v>0.753</v>
      </c>
      <c r="V17" s="156">
        <f t="shared" si="13"/>
        <v>65.510000000000005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575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9</v>
      </c>
      <c r="B18" s="176" t="s">
        <v>1024</v>
      </c>
      <c r="C18" s="184" t="s">
        <v>1025</v>
      </c>
      <c r="D18" s="177" t="s">
        <v>309</v>
      </c>
      <c r="E18" s="178">
        <v>18</v>
      </c>
      <c r="F18" s="179"/>
      <c r="G18" s="180">
        <f t="shared" si="7"/>
        <v>0</v>
      </c>
      <c r="H18" s="179">
        <v>204.93</v>
      </c>
      <c r="I18" s="180">
        <f t="shared" si="8"/>
        <v>3688.74</v>
      </c>
      <c r="J18" s="179">
        <v>296.07</v>
      </c>
      <c r="K18" s="180">
        <f t="shared" si="9"/>
        <v>5329.26</v>
      </c>
      <c r="L18" s="180">
        <v>21</v>
      </c>
      <c r="M18" s="180">
        <f t="shared" si="10"/>
        <v>0</v>
      </c>
      <c r="N18" s="180">
        <v>2.1690000000000001E-2</v>
      </c>
      <c r="O18" s="180">
        <f t="shared" si="11"/>
        <v>0.39</v>
      </c>
      <c r="P18" s="180">
        <v>0</v>
      </c>
      <c r="Q18" s="180">
        <f t="shared" si="12"/>
        <v>0</v>
      </c>
      <c r="R18" s="180"/>
      <c r="S18" s="180" t="s">
        <v>224</v>
      </c>
      <c r="T18" s="181" t="s">
        <v>225</v>
      </c>
      <c r="U18" s="156">
        <v>0.79300000000000004</v>
      </c>
      <c r="V18" s="156">
        <f t="shared" si="13"/>
        <v>14.27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575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10</v>
      </c>
      <c r="B19" s="176" t="s">
        <v>1026</v>
      </c>
      <c r="C19" s="184" t="s">
        <v>1027</v>
      </c>
      <c r="D19" s="177" t="s">
        <v>309</v>
      </c>
      <c r="E19" s="178">
        <v>1</v>
      </c>
      <c r="F19" s="179"/>
      <c r="G19" s="180">
        <f t="shared" si="7"/>
        <v>0</v>
      </c>
      <c r="H19" s="179">
        <v>211.57</v>
      </c>
      <c r="I19" s="180">
        <f t="shared" si="8"/>
        <v>211.57</v>
      </c>
      <c r="J19" s="179">
        <v>157.93</v>
      </c>
      <c r="K19" s="180">
        <f t="shared" si="9"/>
        <v>157.93</v>
      </c>
      <c r="L19" s="180">
        <v>21</v>
      </c>
      <c r="M19" s="180">
        <f t="shared" si="10"/>
        <v>0</v>
      </c>
      <c r="N19" s="180">
        <v>4.2900000000000004E-3</v>
      </c>
      <c r="O19" s="180">
        <f t="shared" si="11"/>
        <v>0</v>
      </c>
      <c r="P19" s="180">
        <v>0</v>
      </c>
      <c r="Q19" s="180">
        <f t="shared" si="12"/>
        <v>0</v>
      </c>
      <c r="R19" s="180"/>
      <c r="S19" s="180" t="s">
        <v>224</v>
      </c>
      <c r="T19" s="181" t="s">
        <v>225</v>
      </c>
      <c r="U19" s="156">
        <v>0.36199999999999999</v>
      </c>
      <c r="V19" s="156">
        <f t="shared" si="13"/>
        <v>0.36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575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11</v>
      </c>
      <c r="B20" s="176" t="s">
        <v>1028</v>
      </c>
      <c r="C20" s="184" t="s">
        <v>1029</v>
      </c>
      <c r="D20" s="177" t="s">
        <v>309</v>
      </c>
      <c r="E20" s="178">
        <v>1</v>
      </c>
      <c r="F20" s="179"/>
      <c r="G20" s="180">
        <f t="shared" si="7"/>
        <v>0</v>
      </c>
      <c r="H20" s="179">
        <v>301.43</v>
      </c>
      <c r="I20" s="180">
        <f t="shared" si="8"/>
        <v>301.43</v>
      </c>
      <c r="J20" s="179">
        <v>178.57</v>
      </c>
      <c r="K20" s="180">
        <f t="shared" si="9"/>
        <v>178.57</v>
      </c>
      <c r="L20" s="180">
        <v>21</v>
      </c>
      <c r="M20" s="180">
        <f t="shared" si="10"/>
        <v>0</v>
      </c>
      <c r="N20" s="180">
        <v>6.3299999999999997E-3</v>
      </c>
      <c r="O20" s="180">
        <f t="shared" si="11"/>
        <v>0.01</v>
      </c>
      <c r="P20" s="180">
        <v>0</v>
      </c>
      <c r="Q20" s="180">
        <f t="shared" si="12"/>
        <v>0</v>
      </c>
      <c r="R20" s="180"/>
      <c r="S20" s="180" t="s">
        <v>224</v>
      </c>
      <c r="T20" s="181" t="s">
        <v>225</v>
      </c>
      <c r="U20" s="156">
        <v>0.40300000000000002</v>
      </c>
      <c r="V20" s="156">
        <f t="shared" si="13"/>
        <v>0.4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575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75">
        <v>12</v>
      </c>
      <c r="B21" s="176" t="s">
        <v>1030</v>
      </c>
      <c r="C21" s="184" t="s">
        <v>1031</v>
      </c>
      <c r="D21" s="177" t="s">
        <v>223</v>
      </c>
      <c r="E21" s="178">
        <v>1</v>
      </c>
      <c r="F21" s="179"/>
      <c r="G21" s="180">
        <f t="shared" si="7"/>
        <v>0</v>
      </c>
      <c r="H21" s="179">
        <v>1314.01</v>
      </c>
      <c r="I21" s="180">
        <f t="shared" si="8"/>
        <v>1314.01</v>
      </c>
      <c r="J21" s="179">
        <v>895.99</v>
      </c>
      <c r="K21" s="180">
        <f t="shared" si="9"/>
        <v>895.99</v>
      </c>
      <c r="L21" s="180">
        <v>21</v>
      </c>
      <c r="M21" s="180">
        <f t="shared" si="10"/>
        <v>0</v>
      </c>
      <c r="N21" s="180">
        <v>5.3600000000000002E-3</v>
      </c>
      <c r="O21" s="180">
        <f t="shared" si="11"/>
        <v>0.01</v>
      </c>
      <c r="P21" s="180">
        <v>0</v>
      </c>
      <c r="Q21" s="180">
        <f t="shared" si="12"/>
        <v>0</v>
      </c>
      <c r="R21" s="180"/>
      <c r="S21" s="180" t="s">
        <v>224</v>
      </c>
      <c r="T21" s="181" t="s">
        <v>225</v>
      </c>
      <c r="U21" s="156">
        <v>2.0499999999999998</v>
      </c>
      <c r="V21" s="156">
        <f t="shared" si="13"/>
        <v>2.0499999999999998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575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75">
        <v>13</v>
      </c>
      <c r="B22" s="176" t="s">
        <v>1032</v>
      </c>
      <c r="C22" s="184" t="s">
        <v>1033</v>
      </c>
      <c r="D22" s="177" t="s">
        <v>279</v>
      </c>
      <c r="E22" s="178">
        <v>2</v>
      </c>
      <c r="F22" s="179"/>
      <c r="G22" s="180">
        <f t="shared" si="7"/>
        <v>0</v>
      </c>
      <c r="H22" s="179">
        <v>84.76</v>
      </c>
      <c r="I22" s="180">
        <f t="shared" si="8"/>
        <v>169.52</v>
      </c>
      <c r="J22" s="179">
        <v>165.74</v>
      </c>
      <c r="K22" s="180">
        <f t="shared" si="9"/>
        <v>331.48</v>
      </c>
      <c r="L22" s="180">
        <v>21</v>
      </c>
      <c r="M22" s="180">
        <f t="shared" si="10"/>
        <v>0</v>
      </c>
      <c r="N22" s="180">
        <v>9.3000000000000005E-4</v>
      </c>
      <c r="O22" s="180">
        <f t="shared" si="11"/>
        <v>0</v>
      </c>
      <c r="P22" s="180">
        <v>0</v>
      </c>
      <c r="Q22" s="180">
        <f t="shared" si="12"/>
        <v>0</v>
      </c>
      <c r="R22" s="180"/>
      <c r="S22" s="180" t="s">
        <v>224</v>
      </c>
      <c r="T22" s="181" t="s">
        <v>225</v>
      </c>
      <c r="U22" s="156">
        <v>0.42399999999999999</v>
      </c>
      <c r="V22" s="156">
        <f t="shared" si="13"/>
        <v>0.85</v>
      </c>
      <c r="W22" s="156"/>
      <c r="X22" s="156" t="s">
        <v>226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575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75">
        <v>14</v>
      </c>
      <c r="B23" s="176" t="s">
        <v>1034</v>
      </c>
      <c r="C23" s="184" t="s">
        <v>1035</v>
      </c>
      <c r="D23" s="177" t="s">
        <v>223</v>
      </c>
      <c r="E23" s="178">
        <v>2</v>
      </c>
      <c r="F23" s="179"/>
      <c r="G23" s="180">
        <f t="shared" si="7"/>
        <v>0</v>
      </c>
      <c r="H23" s="179">
        <v>1103.81</v>
      </c>
      <c r="I23" s="180">
        <f t="shared" si="8"/>
        <v>2207.62</v>
      </c>
      <c r="J23" s="179">
        <v>65.19</v>
      </c>
      <c r="K23" s="180">
        <f t="shared" si="9"/>
        <v>130.38</v>
      </c>
      <c r="L23" s="180">
        <v>21</v>
      </c>
      <c r="M23" s="180">
        <f t="shared" si="10"/>
        <v>0</v>
      </c>
      <c r="N23" s="180">
        <v>6.9999999999999999E-4</v>
      </c>
      <c r="O23" s="180">
        <f t="shared" si="11"/>
        <v>0</v>
      </c>
      <c r="P23" s="180">
        <v>0</v>
      </c>
      <c r="Q23" s="180">
        <f t="shared" si="12"/>
        <v>0</v>
      </c>
      <c r="R23" s="180"/>
      <c r="S23" s="180" t="s">
        <v>224</v>
      </c>
      <c r="T23" s="181" t="s">
        <v>225</v>
      </c>
      <c r="U23" s="156">
        <v>0.14499999999999999</v>
      </c>
      <c r="V23" s="156">
        <f t="shared" si="13"/>
        <v>0.28999999999999998</v>
      </c>
      <c r="W23" s="156"/>
      <c r="X23" s="156" t="s">
        <v>226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575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4" outlineLevel="1">
      <c r="A24" s="175">
        <v>15</v>
      </c>
      <c r="B24" s="176" t="s">
        <v>1036</v>
      </c>
      <c r="C24" s="184" t="s">
        <v>1037</v>
      </c>
      <c r="D24" s="177" t="s">
        <v>279</v>
      </c>
      <c r="E24" s="178">
        <v>2</v>
      </c>
      <c r="F24" s="179"/>
      <c r="G24" s="180">
        <f t="shared" si="7"/>
        <v>0</v>
      </c>
      <c r="H24" s="179">
        <v>0</v>
      </c>
      <c r="I24" s="180">
        <f t="shared" si="8"/>
        <v>0</v>
      </c>
      <c r="J24" s="179">
        <v>23.9</v>
      </c>
      <c r="K24" s="180">
        <f t="shared" si="9"/>
        <v>47.8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224</v>
      </c>
      <c r="T24" s="181" t="s">
        <v>225</v>
      </c>
      <c r="U24" s="156">
        <v>6.4000000000000001E-2</v>
      </c>
      <c r="V24" s="156">
        <f t="shared" si="13"/>
        <v>0.13</v>
      </c>
      <c r="W24" s="156"/>
      <c r="X24" s="156" t="s">
        <v>226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575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4" outlineLevel="1">
      <c r="A25" s="175">
        <v>16</v>
      </c>
      <c r="B25" s="176" t="s">
        <v>1038</v>
      </c>
      <c r="C25" s="184" t="s">
        <v>1039</v>
      </c>
      <c r="D25" s="177" t="s">
        <v>309</v>
      </c>
      <c r="E25" s="178">
        <v>112</v>
      </c>
      <c r="F25" s="179"/>
      <c r="G25" s="180">
        <f t="shared" si="7"/>
        <v>0</v>
      </c>
      <c r="H25" s="179">
        <v>0</v>
      </c>
      <c r="I25" s="180">
        <f t="shared" si="8"/>
        <v>0</v>
      </c>
      <c r="J25" s="179">
        <v>20.5</v>
      </c>
      <c r="K25" s="180">
        <f t="shared" si="9"/>
        <v>2296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224</v>
      </c>
      <c r="T25" s="181" t="s">
        <v>225</v>
      </c>
      <c r="U25" s="156">
        <v>6.2E-2</v>
      </c>
      <c r="V25" s="156">
        <f t="shared" si="13"/>
        <v>6.94</v>
      </c>
      <c r="W25" s="156"/>
      <c r="X25" s="156" t="s">
        <v>226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575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4" outlineLevel="1">
      <c r="A26" s="175">
        <v>17</v>
      </c>
      <c r="B26" s="176" t="s">
        <v>1040</v>
      </c>
      <c r="C26" s="184" t="s">
        <v>1041</v>
      </c>
      <c r="D26" s="177" t="s">
        <v>279</v>
      </c>
      <c r="E26" s="178">
        <v>112</v>
      </c>
      <c r="F26" s="179"/>
      <c r="G26" s="180">
        <f t="shared" si="7"/>
        <v>0</v>
      </c>
      <c r="H26" s="179">
        <v>0</v>
      </c>
      <c r="I26" s="180">
        <f t="shared" si="8"/>
        <v>0</v>
      </c>
      <c r="J26" s="179">
        <v>25</v>
      </c>
      <c r="K26" s="180">
        <f t="shared" si="9"/>
        <v>2800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224</v>
      </c>
      <c r="T26" s="181" t="s">
        <v>225</v>
      </c>
      <c r="U26" s="156">
        <v>0.48199999999999998</v>
      </c>
      <c r="V26" s="156">
        <f t="shared" si="13"/>
        <v>53.98</v>
      </c>
      <c r="W26" s="156"/>
      <c r="X26" s="156" t="s">
        <v>226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575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4" outlineLevel="1">
      <c r="A27" s="175">
        <v>18</v>
      </c>
      <c r="B27" s="176" t="s">
        <v>1042</v>
      </c>
      <c r="C27" s="184" t="s">
        <v>1043</v>
      </c>
      <c r="D27" s="177" t="s">
        <v>279</v>
      </c>
      <c r="E27" s="178">
        <v>2</v>
      </c>
      <c r="F27" s="179"/>
      <c r="G27" s="180">
        <f t="shared" si="7"/>
        <v>0</v>
      </c>
      <c r="H27" s="179">
        <v>32.22</v>
      </c>
      <c r="I27" s="180">
        <f t="shared" si="8"/>
        <v>64.44</v>
      </c>
      <c r="J27" s="179">
        <v>109.78</v>
      </c>
      <c r="K27" s="180">
        <f t="shared" si="9"/>
        <v>219.56</v>
      </c>
      <c r="L27" s="180">
        <v>21</v>
      </c>
      <c r="M27" s="180">
        <f t="shared" si="10"/>
        <v>0</v>
      </c>
      <c r="N27" s="180">
        <v>1.8000000000000001E-4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224</v>
      </c>
      <c r="T27" s="181" t="s">
        <v>225</v>
      </c>
      <c r="U27" s="156">
        <v>0.27600000000000002</v>
      </c>
      <c r="V27" s="156">
        <f t="shared" si="13"/>
        <v>0.55000000000000004</v>
      </c>
      <c r="W27" s="156"/>
      <c r="X27" s="156" t="s">
        <v>226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575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19</v>
      </c>
      <c r="B28" s="176" t="s">
        <v>1044</v>
      </c>
      <c r="C28" s="184" t="s">
        <v>1045</v>
      </c>
      <c r="D28" s="177" t="s">
        <v>279</v>
      </c>
      <c r="E28" s="178">
        <v>2</v>
      </c>
      <c r="F28" s="179"/>
      <c r="G28" s="180">
        <f t="shared" si="7"/>
        <v>0</v>
      </c>
      <c r="H28" s="179">
        <v>168.8</v>
      </c>
      <c r="I28" s="180">
        <f t="shared" si="8"/>
        <v>337.6</v>
      </c>
      <c r="J28" s="179">
        <v>64.7</v>
      </c>
      <c r="K28" s="180">
        <f t="shared" si="9"/>
        <v>129.4</v>
      </c>
      <c r="L28" s="180">
        <v>21</v>
      </c>
      <c r="M28" s="180">
        <f t="shared" si="10"/>
        <v>0</v>
      </c>
      <c r="N28" s="180">
        <v>2.0000000000000001E-4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224</v>
      </c>
      <c r="T28" s="181" t="s">
        <v>225</v>
      </c>
      <c r="U28" s="156">
        <v>0.14499999999999999</v>
      </c>
      <c r="V28" s="156">
        <f t="shared" si="13"/>
        <v>0.28999999999999998</v>
      </c>
      <c r="W28" s="156"/>
      <c r="X28" s="156" t="s">
        <v>226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575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75">
        <v>20</v>
      </c>
      <c r="B29" s="176" t="s">
        <v>1046</v>
      </c>
      <c r="C29" s="184" t="s">
        <v>1047</v>
      </c>
      <c r="D29" s="177" t="s">
        <v>279</v>
      </c>
      <c r="E29" s="178">
        <v>2</v>
      </c>
      <c r="F29" s="179"/>
      <c r="G29" s="180">
        <f t="shared" si="7"/>
        <v>0</v>
      </c>
      <c r="H29" s="179">
        <v>159.41</v>
      </c>
      <c r="I29" s="180">
        <f t="shared" si="8"/>
        <v>318.82</v>
      </c>
      <c r="J29" s="179">
        <v>71.09</v>
      </c>
      <c r="K29" s="180">
        <f t="shared" si="9"/>
        <v>142.18</v>
      </c>
      <c r="L29" s="180">
        <v>21</v>
      </c>
      <c r="M29" s="180">
        <f t="shared" si="10"/>
        <v>0</v>
      </c>
      <c r="N29" s="180">
        <v>2.4000000000000001E-4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224</v>
      </c>
      <c r="T29" s="181" t="s">
        <v>225</v>
      </c>
      <c r="U29" s="156">
        <v>0.16600000000000001</v>
      </c>
      <c r="V29" s="156">
        <f t="shared" si="13"/>
        <v>0.33</v>
      </c>
      <c r="W29" s="156"/>
      <c r="X29" s="156" t="s">
        <v>226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575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75">
        <v>21</v>
      </c>
      <c r="B30" s="176" t="s">
        <v>1048</v>
      </c>
      <c r="C30" s="184" t="s">
        <v>1049</v>
      </c>
      <c r="D30" s="177" t="s">
        <v>279</v>
      </c>
      <c r="E30" s="178">
        <v>4</v>
      </c>
      <c r="F30" s="179"/>
      <c r="G30" s="180">
        <f t="shared" si="7"/>
        <v>0</v>
      </c>
      <c r="H30" s="179">
        <v>816.89</v>
      </c>
      <c r="I30" s="180">
        <f t="shared" si="8"/>
        <v>3267.56</v>
      </c>
      <c r="J30" s="179">
        <v>154.11000000000001</v>
      </c>
      <c r="K30" s="180">
        <f t="shared" si="9"/>
        <v>616.44000000000005</v>
      </c>
      <c r="L30" s="180">
        <v>21</v>
      </c>
      <c r="M30" s="180">
        <f t="shared" si="10"/>
        <v>0</v>
      </c>
      <c r="N30" s="180">
        <v>1.2999999999999999E-3</v>
      </c>
      <c r="O30" s="180">
        <f t="shared" si="11"/>
        <v>0.01</v>
      </c>
      <c r="P30" s="180">
        <v>0</v>
      </c>
      <c r="Q30" s="180">
        <f t="shared" si="12"/>
        <v>0</v>
      </c>
      <c r="R30" s="180"/>
      <c r="S30" s="180" t="s">
        <v>224</v>
      </c>
      <c r="T30" s="181" t="s">
        <v>225</v>
      </c>
      <c r="U30" s="156">
        <v>0.35099999999999998</v>
      </c>
      <c r="V30" s="156">
        <f t="shared" si="13"/>
        <v>1.4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575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75">
        <v>22</v>
      </c>
      <c r="B31" s="176" t="s">
        <v>1050</v>
      </c>
      <c r="C31" s="184" t="s">
        <v>1051</v>
      </c>
      <c r="D31" s="177" t="s">
        <v>279</v>
      </c>
      <c r="E31" s="178">
        <v>1</v>
      </c>
      <c r="F31" s="179"/>
      <c r="G31" s="180">
        <f t="shared" si="7"/>
        <v>0</v>
      </c>
      <c r="H31" s="179">
        <v>23.44</v>
      </c>
      <c r="I31" s="180">
        <f t="shared" si="8"/>
        <v>23.44</v>
      </c>
      <c r="J31" s="179">
        <v>70.66</v>
      </c>
      <c r="K31" s="180">
        <f t="shared" si="9"/>
        <v>70.66</v>
      </c>
      <c r="L31" s="180">
        <v>21</v>
      </c>
      <c r="M31" s="180">
        <f t="shared" si="10"/>
        <v>0</v>
      </c>
      <c r="N31" s="180">
        <v>1.7000000000000001E-4</v>
      </c>
      <c r="O31" s="180">
        <f t="shared" si="11"/>
        <v>0</v>
      </c>
      <c r="P31" s="180">
        <v>0</v>
      </c>
      <c r="Q31" s="180">
        <f t="shared" si="12"/>
        <v>0</v>
      </c>
      <c r="R31" s="180"/>
      <c r="S31" s="180" t="s">
        <v>224</v>
      </c>
      <c r="T31" s="181" t="s">
        <v>225</v>
      </c>
      <c r="U31" s="156">
        <v>0.17299999999999999</v>
      </c>
      <c r="V31" s="156">
        <f t="shared" si="13"/>
        <v>0.17</v>
      </c>
      <c r="W31" s="156"/>
      <c r="X31" s="156" t="s">
        <v>226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575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75">
        <v>23</v>
      </c>
      <c r="B32" s="176" t="s">
        <v>1052</v>
      </c>
      <c r="C32" s="184" t="s">
        <v>1053</v>
      </c>
      <c r="D32" s="177" t="s">
        <v>0</v>
      </c>
      <c r="E32" s="178">
        <v>721.12300000000005</v>
      </c>
      <c r="F32" s="179"/>
      <c r="G32" s="180">
        <f t="shared" si="7"/>
        <v>0</v>
      </c>
      <c r="H32" s="179">
        <v>0</v>
      </c>
      <c r="I32" s="180">
        <f t="shared" si="8"/>
        <v>0</v>
      </c>
      <c r="J32" s="179">
        <v>1.1499999999999999</v>
      </c>
      <c r="K32" s="180">
        <f t="shared" si="9"/>
        <v>829.29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224</v>
      </c>
      <c r="T32" s="181" t="s">
        <v>225</v>
      </c>
      <c r="U32" s="156">
        <v>0</v>
      </c>
      <c r="V32" s="156">
        <f t="shared" si="13"/>
        <v>0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575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36" outlineLevel="1">
      <c r="A33" s="175">
        <v>24</v>
      </c>
      <c r="B33" s="176" t="s">
        <v>1054</v>
      </c>
      <c r="C33" s="184" t="s">
        <v>1055</v>
      </c>
      <c r="D33" s="177" t="s">
        <v>0</v>
      </c>
      <c r="E33" s="178">
        <v>721.12300000000005</v>
      </c>
      <c r="F33" s="179"/>
      <c r="G33" s="180">
        <f t="shared" si="7"/>
        <v>0</v>
      </c>
      <c r="H33" s="179">
        <v>0</v>
      </c>
      <c r="I33" s="180">
        <f t="shared" si="8"/>
        <v>0</v>
      </c>
      <c r="J33" s="179">
        <v>0.85</v>
      </c>
      <c r="K33" s="180">
        <f t="shared" si="9"/>
        <v>612.95000000000005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224</v>
      </c>
      <c r="T33" s="181" t="s">
        <v>225</v>
      </c>
      <c r="U33" s="156">
        <v>0</v>
      </c>
      <c r="V33" s="156">
        <f t="shared" si="13"/>
        <v>0</v>
      </c>
      <c r="W33" s="156"/>
      <c r="X33" s="156" t="s">
        <v>226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575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75">
        <v>25</v>
      </c>
      <c r="B34" s="176" t="s">
        <v>148</v>
      </c>
      <c r="C34" s="184" t="s">
        <v>1056</v>
      </c>
      <c r="D34" s="177" t="s">
        <v>223</v>
      </c>
      <c r="E34" s="178">
        <v>1</v>
      </c>
      <c r="F34" s="179"/>
      <c r="G34" s="180">
        <f t="shared" si="7"/>
        <v>0</v>
      </c>
      <c r="H34" s="179">
        <v>0</v>
      </c>
      <c r="I34" s="180">
        <f t="shared" si="8"/>
        <v>0</v>
      </c>
      <c r="J34" s="179">
        <v>3010</v>
      </c>
      <c r="K34" s="180">
        <f t="shared" si="9"/>
        <v>3010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224</v>
      </c>
      <c r="T34" s="181" t="s">
        <v>225</v>
      </c>
      <c r="U34" s="156">
        <v>0</v>
      </c>
      <c r="V34" s="156">
        <f t="shared" si="13"/>
        <v>0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575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4" outlineLevel="1">
      <c r="A35" s="175">
        <v>26</v>
      </c>
      <c r="B35" s="176" t="s">
        <v>1057</v>
      </c>
      <c r="C35" s="184" t="s">
        <v>1058</v>
      </c>
      <c r="D35" s="177" t="s">
        <v>279</v>
      </c>
      <c r="E35" s="178">
        <v>1</v>
      </c>
      <c r="F35" s="179"/>
      <c r="G35" s="180">
        <f t="shared" si="7"/>
        <v>0</v>
      </c>
      <c r="H35" s="179">
        <v>1814.4</v>
      </c>
      <c r="I35" s="180">
        <f t="shared" si="8"/>
        <v>1814.4</v>
      </c>
      <c r="J35" s="179">
        <v>0</v>
      </c>
      <c r="K35" s="180">
        <f t="shared" si="9"/>
        <v>0</v>
      </c>
      <c r="L35" s="180">
        <v>21</v>
      </c>
      <c r="M35" s="180">
        <f t="shared" si="10"/>
        <v>0</v>
      </c>
      <c r="N35" s="180">
        <v>4.4999999999999997E-3</v>
      </c>
      <c r="O35" s="180">
        <f t="shared" si="11"/>
        <v>0</v>
      </c>
      <c r="P35" s="180">
        <v>0</v>
      </c>
      <c r="Q35" s="180">
        <f t="shared" si="12"/>
        <v>0</v>
      </c>
      <c r="R35" s="180"/>
      <c r="S35" s="180" t="s">
        <v>224</v>
      </c>
      <c r="T35" s="181" t="s">
        <v>225</v>
      </c>
      <c r="U35" s="156">
        <v>0</v>
      </c>
      <c r="V35" s="156">
        <f t="shared" si="13"/>
        <v>0</v>
      </c>
      <c r="W35" s="156"/>
      <c r="X35" s="156" t="s">
        <v>361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362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4" outlineLevel="1">
      <c r="A36" s="175">
        <v>27</v>
      </c>
      <c r="B36" s="176" t="s">
        <v>1059</v>
      </c>
      <c r="C36" s="184" t="s">
        <v>1060</v>
      </c>
      <c r="D36" s="177" t="s">
        <v>756</v>
      </c>
      <c r="E36" s="178">
        <v>1</v>
      </c>
      <c r="F36" s="179"/>
      <c r="G36" s="180">
        <f t="shared" si="7"/>
        <v>0</v>
      </c>
      <c r="H36" s="179">
        <v>11311</v>
      </c>
      <c r="I36" s="180">
        <f t="shared" si="8"/>
        <v>11311</v>
      </c>
      <c r="J36" s="179">
        <v>0</v>
      </c>
      <c r="K36" s="180">
        <f t="shared" si="9"/>
        <v>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224</v>
      </c>
      <c r="T36" s="181" t="s">
        <v>225</v>
      </c>
      <c r="U36" s="156">
        <v>0</v>
      </c>
      <c r="V36" s="156">
        <f t="shared" si="13"/>
        <v>0</v>
      </c>
      <c r="W36" s="156"/>
      <c r="X36" s="156" t="s">
        <v>361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362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14">
      <c r="A37" s="158" t="s">
        <v>219</v>
      </c>
      <c r="B37" s="159" t="s">
        <v>176</v>
      </c>
      <c r="C37" s="183" t="s">
        <v>177</v>
      </c>
      <c r="D37" s="160"/>
      <c r="E37" s="161"/>
      <c r="F37" s="162"/>
      <c r="G37" s="162">
        <f>SUMIF(AG38:AG38,"&lt;&gt;NOR",G38:G38)</f>
        <v>0</v>
      </c>
      <c r="H37" s="162"/>
      <c r="I37" s="162">
        <f>SUM(I38:I38)</f>
        <v>1442.56</v>
      </c>
      <c r="J37" s="162"/>
      <c r="K37" s="162">
        <f>SUM(K38:K38)</f>
        <v>5199.04</v>
      </c>
      <c r="L37" s="162"/>
      <c r="M37" s="162">
        <f>SUM(M38:M38)</f>
        <v>0</v>
      </c>
      <c r="N37" s="162"/>
      <c r="O37" s="162">
        <f>SUM(O38:O38)</f>
        <v>0.01</v>
      </c>
      <c r="P37" s="162"/>
      <c r="Q37" s="162">
        <f>SUM(Q38:Q38)</f>
        <v>0</v>
      </c>
      <c r="R37" s="162"/>
      <c r="S37" s="162"/>
      <c r="T37" s="163"/>
      <c r="U37" s="157"/>
      <c r="V37" s="157">
        <f>SUM(V38:V38)</f>
        <v>15.68</v>
      </c>
      <c r="W37" s="157"/>
      <c r="X37" s="157"/>
      <c r="AG37" t="s">
        <v>220</v>
      </c>
    </row>
    <row r="38" spans="1:60" ht="24" outlineLevel="1">
      <c r="A38" s="168">
        <v>28</v>
      </c>
      <c r="B38" s="169" t="s">
        <v>1061</v>
      </c>
      <c r="C38" s="185" t="s">
        <v>1062</v>
      </c>
      <c r="D38" s="170" t="s">
        <v>309</v>
      </c>
      <c r="E38" s="171">
        <v>112</v>
      </c>
      <c r="F38" s="172"/>
      <c r="G38" s="173">
        <f>ROUND(E38*F38,2)</f>
        <v>0</v>
      </c>
      <c r="H38" s="172">
        <v>12.88</v>
      </c>
      <c r="I38" s="173">
        <f>ROUND(E38*H38,2)</f>
        <v>1442.56</v>
      </c>
      <c r="J38" s="172">
        <v>46.42</v>
      </c>
      <c r="K38" s="173">
        <f>ROUND(E38*J38,2)</f>
        <v>5199.04</v>
      </c>
      <c r="L38" s="173">
        <v>21</v>
      </c>
      <c r="M38" s="173">
        <f>G38*(1+L38/100)</f>
        <v>0</v>
      </c>
      <c r="N38" s="173">
        <v>1.2E-4</v>
      </c>
      <c r="O38" s="173">
        <f>ROUND(E38*N38,2)</f>
        <v>0.01</v>
      </c>
      <c r="P38" s="173">
        <v>0</v>
      </c>
      <c r="Q38" s="173">
        <f>ROUND(E38*P38,2)</f>
        <v>0</v>
      </c>
      <c r="R38" s="173"/>
      <c r="S38" s="173" t="s">
        <v>224</v>
      </c>
      <c r="T38" s="174" t="s">
        <v>225</v>
      </c>
      <c r="U38" s="156">
        <v>0.14000000000000001</v>
      </c>
      <c r="V38" s="156">
        <f>ROUND(E38*U38,2)</f>
        <v>15.68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575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3"/>
      <c r="B39" s="4"/>
      <c r="C39" s="1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206</v>
      </c>
    </row>
    <row r="40" spans="1:60">
      <c r="A40" s="150"/>
      <c r="B40" s="151" t="s">
        <v>29</v>
      </c>
      <c r="C40" s="187"/>
      <c r="D40" s="152"/>
      <c r="E40" s="153"/>
      <c r="F40" s="153"/>
      <c r="G40" s="182">
        <f>G8+G15+G37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244</v>
      </c>
    </row>
    <row r="41" spans="1:60">
      <c r="C41" s="188"/>
      <c r="D41" s="10"/>
      <c r="AG41" t="s">
        <v>245</v>
      </c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mtBH5JKu/1VujoLhghKdSjcWEGxuinFmhqkDigAQSkGz0N2pH/ruQOB5/z0uCIV6iXC0a816vM0rFeAkxlYq5w==" saltValue="7VJKziHrWY5ZweX+J3jJh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CFA6-8406-4F1A-B9D3-B1216FB3E214}">
  <sheetPr>
    <outlinePr summaryBelow="0"/>
  </sheetPr>
  <dimension ref="A1:BH5000"/>
  <sheetViews>
    <sheetView workbookViewId="0">
      <pane ySplit="7" topLeftCell="A113" activePane="bottomLeft" state="frozen"/>
      <selection pane="bottomLeft" activeCell="G113" sqref="G113"/>
    </sheetView>
  </sheetViews>
  <sheetFormatPr baseColWidth="10" defaultColWidth="8.83203125" defaultRowHeight="13" outlineLevelRow="1"/>
  <cols>
    <col min="1" max="1" width="3.5" customWidth="1"/>
    <col min="2" max="2" width="12.6640625" style="121" customWidth="1"/>
    <col min="3" max="3" width="63.33203125" style="121" customWidth="1"/>
    <col min="4" max="4" width="4.83203125" customWidth="1"/>
    <col min="5" max="5" width="10.6640625" customWidth="1"/>
    <col min="6" max="6" width="9.83203125" customWidth="1"/>
    <col min="7" max="7" width="12.83203125" customWidth="1"/>
    <col min="8" max="17" width="0" hidden="1" customWidth="1"/>
    <col min="18" max="18" width="6.83203125" customWidth="1"/>
    <col min="20" max="20" width="8.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60" t="s">
        <v>193</v>
      </c>
      <c r="B1" s="260"/>
      <c r="C1" s="260"/>
      <c r="D1" s="260"/>
      <c r="E1" s="260"/>
      <c r="F1" s="260"/>
      <c r="G1" s="260"/>
      <c r="AG1" t="s">
        <v>194</v>
      </c>
    </row>
    <row r="2" spans="1:60" ht="25" customHeight="1">
      <c r="A2" s="139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195</v>
      </c>
    </row>
    <row r="3" spans="1:60" ht="25" customHeight="1">
      <c r="A3" s="139" t="s">
        <v>8</v>
      </c>
      <c r="B3" s="49" t="s">
        <v>58</v>
      </c>
      <c r="C3" s="261" t="s">
        <v>59</v>
      </c>
      <c r="D3" s="262"/>
      <c r="E3" s="262"/>
      <c r="F3" s="262"/>
      <c r="G3" s="263"/>
      <c r="AC3" s="121" t="s">
        <v>195</v>
      </c>
      <c r="AG3" t="s">
        <v>196</v>
      </c>
    </row>
    <row r="4" spans="1:60" ht="25" customHeight="1">
      <c r="A4" s="140" t="s">
        <v>9</v>
      </c>
      <c r="B4" s="141" t="s">
        <v>50</v>
      </c>
      <c r="C4" s="264" t="s">
        <v>59</v>
      </c>
      <c r="D4" s="265"/>
      <c r="E4" s="265"/>
      <c r="F4" s="265"/>
      <c r="G4" s="266"/>
      <c r="AG4" t="s">
        <v>197</v>
      </c>
    </row>
    <row r="5" spans="1:60">
      <c r="D5" s="10"/>
    </row>
    <row r="6" spans="1:60" ht="42">
      <c r="A6" s="143" t="s">
        <v>198</v>
      </c>
      <c r="B6" s="145" t="s">
        <v>199</v>
      </c>
      <c r="C6" s="145" t="s">
        <v>200</v>
      </c>
      <c r="D6" s="144" t="s">
        <v>201</v>
      </c>
      <c r="E6" s="143" t="s">
        <v>202</v>
      </c>
      <c r="F6" s="142" t="s">
        <v>203</v>
      </c>
      <c r="G6" s="143" t="s">
        <v>29</v>
      </c>
      <c r="H6" s="146" t="s">
        <v>30</v>
      </c>
      <c r="I6" s="146" t="s">
        <v>204</v>
      </c>
      <c r="J6" s="146" t="s">
        <v>31</v>
      </c>
      <c r="K6" s="146" t="s">
        <v>205</v>
      </c>
      <c r="L6" s="146" t="s">
        <v>206</v>
      </c>
      <c r="M6" s="146" t="s">
        <v>207</v>
      </c>
      <c r="N6" s="146" t="s">
        <v>208</v>
      </c>
      <c r="O6" s="146" t="s">
        <v>209</v>
      </c>
      <c r="P6" s="146" t="s">
        <v>210</v>
      </c>
      <c r="Q6" s="146" t="s">
        <v>211</v>
      </c>
      <c r="R6" s="146" t="s">
        <v>212</v>
      </c>
      <c r="S6" s="146" t="s">
        <v>213</v>
      </c>
      <c r="T6" s="146" t="s">
        <v>214</v>
      </c>
      <c r="U6" s="146" t="s">
        <v>215</v>
      </c>
      <c r="V6" s="146" t="s">
        <v>216</v>
      </c>
      <c r="W6" s="146" t="s">
        <v>217</v>
      </c>
      <c r="X6" s="146" t="s">
        <v>218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ht="14">
      <c r="A8" s="158" t="s">
        <v>219</v>
      </c>
      <c r="B8" s="159" t="s">
        <v>152</v>
      </c>
      <c r="C8" s="183" t="s">
        <v>153</v>
      </c>
      <c r="D8" s="160"/>
      <c r="E8" s="161"/>
      <c r="F8" s="162"/>
      <c r="G8" s="162">
        <f>SUMIF(AG9:AG28,"&lt;&gt;NOR",G9:G28)</f>
        <v>0</v>
      </c>
      <c r="H8" s="162"/>
      <c r="I8" s="162">
        <f>SUM(I9:I28)</f>
        <v>135008.9</v>
      </c>
      <c r="J8" s="162"/>
      <c r="K8" s="162">
        <f>SUM(K9:K28)</f>
        <v>200904.83</v>
      </c>
      <c r="L8" s="162"/>
      <c r="M8" s="162">
        <f>SUM(M9:M28)</f>
        <v>0</v>
      </c>
      <c r="N8" s="162"/>
      <c r="O8" s="162">
        <f>SUM(O9:O28)</f>
        <v>0.61</v>
      </c>
      <c r="P8" s="162"/>
      <c r="Q8" s="162">
        <f>SUM(Q9:Q28)</f>
        <v>0</v>
      </c>
      <c r="R8" s="162"/>
      <c r="S8" s="162"/>
      <c r="T8" s="163"/>
      <c r="U8" s="157"/>
      <c r="V8" s="157">
        <f>SUM(V9:V28)</f>
        <v>34.590000000000003</v>
      </c>
      <c r="W8" s="157"/>
      <c r="X8" s="157"/>
      <c r="AG8" t="s">
        <v>220</v>
      </c>
    </row>
    <row r="9" spans="1:60" outlineLevel="1">
      <c r="A9" s="175">
        <v>1</v>
      </c>
      <c r="B9" s="176" t="s">
        <v>1063</v>
      </c>
      <c r="C9" s="184" t="s">
        <v>1064</v>
      </c>
      <c r="D9" s="177" t="s">
        <v>223</v>
      </c>
      <c r="E9" s="178">
        <v>5</v>
      </c>
      <c r="F9" s="179"/>
      <c r="G9" s="180">
        <f>ROUND(E9*F9,2)</f>
        <v>0</v>
      </c>
      <c r="H9" s="179">
        <v>3523.96</v>
      </c>
      <c r="I9" s="180">
        <f>ROUND(E9*H9,2)</f>
        <v>17619.8</v>
      </c>
      <c r="J9" s="179">
        <v>2671.04</v>
      </c>
      <c r="K9" s="180">
        <f>ROUND(E9*J9,2)</f>
        <v>13355.2</v>
      </c>
      <c r="L9" s="180">
        <v>21</v>
      </c>
      <c r="M9" s="180">
        <f>G9*(1+L9/100)</f>
        <v>0</v>
      </c>
      <c r="N9" s="180">
        <v>9.3200000000000002E-3</v>
      </c>
      <c r="O9" s="180">
        <f>ROUND(E9*N9,2)</f>
        <v>0.05</v>
      </c>
      <c r="P9" s="180">
        <v>0</v>
      </c>
      <c r="Q9" s="180">
        <f>ROUND(E9*P9,2)</f>
        <v>0</v>
      </c>
      <c r="R9" s="180"/>
      <c r="S9" s="180" t="s">
        <v>224</v>
      </c>
      <c r="T9" s="181" t="s">
        <v>225</v>
      </c>
      <c r="U9" s="156">
        <v>5.7240000000000002</v>
      </c>
      <c r="V9" s="156">
        <f>ROUND(E9*U9,2)</f>
        <v>28.62</v>
      </c>
      <c r="W9" s="156"/>
      <c r="X9" s="156" t="s">
        <v>226</v>
      </c>
      <c r="Y9" s="147"/>
      <c r="Z9" s="147"/>
      <c r="AA9" s="147"/>
      <c r="AB9" s="147"/>
      <c r="AC9" s="147"/>
      <c r="AD9" s="147"/>
      <c r="AE9" s="147"/>
      <c r="AF9" s="147"/>
      <c r="AG9" s="147" t="s">
        <v>251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75">
        <v>2</v>
      </c>
      <c r="B10" s="176" t="s">
        <v>1065</v>
      </c>
      <c r="C10" s="184" t="s">
        <v>1066</v>
      </c>
      <c r="D10" s="177" t="s">
        <v>223</v>
      </c>
      <c r="E10" s="178">
        <v>2</v>
      </c>
      <c r="F10" s="179"/>
      <c r="G10" s="180">
        <f>ROUND(E10*F10,2)</f>
        <v>0</v>
      </c>
      <c r="H10" s="179">
        <v>1024.8499999999999</v>
      </c>
      <c r="I10" s="180">
        <f>ROUND(E10*H10,2)</f>
        <v>2049.6999999999998</v>
      </c>
      <c r="J10" s="179">
        <v>115.15</v>
      </c>
      <c r="K10" s="180">
        <f>ROUND(E10*J10,2)</f>
        <v>230.3</v>
      </c>
      <c r="L10" s="180">
        <v>21</v>
      </c>
      <c r="M10" s="180">
        <f>G10*(1+L10/100)</f>
        <v>0</v>
      </c>
      <c r="N10" s="180">
        <v>5.3299999999999997E-3</v>
      </c>
      <c r="O10" s="180">
        <f>ROUND(E10*N10,2)</f>
        <v>0.01</v>
      </c>
      <c r="P10" s="180">
        <v>0</v>
      </c>
      <c r="Q10" s="180">
        <f>ROUND(E10*P10,2)</f>
        <v>0</v>
      </c>
      <c r="R10" s="180"/>
      <c r="S10" s="180" t="s">
        <v>224</v>
      </c>
      <c r="T10" s="181" t="s">
        <v>225</v>
      </c>
      <c r="U10" s="156">
        <v>0.25</v>
      </c>
      <c r="V10" s="156">
        <f>ROUND(E10*U10,2)</f>
        <v>0.5</v>
      </c>
      <c r="W10" s="156"/>
      <c r="X10" s="156" t="s">
        <v>226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251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75">
        <v>3</v>
      </c>
      <c r="B11" s="176" t="s">
        <v>1067</v>
      </c>
      <c r="C11" s="184" t="s">
        <v>1068</v>
      </c>
      <c r="D11" s="177" t="s">
        <v>223</v>
      </c>
      <c r="E11" s="178">
        <v>2</v>
      </c>
      <c r="F11" s="179"/>
      <c r="G11" s="180">
        <f>ROUND(E11*F11,2)</f>
        <v>0</v>
      </c>
      <c r="H11" s="179">
        <v>1200.97</v>
      </c>
      <c r="I11" s="180">
        <f>ROUND(E11*H11,2)</f>
        <v>2401.94</v>
      </c>
      <c r="J11" s="179">
        <v>682.03</v>
      </c>
      <c r="K11" s="180">
        <f>ROUND(E11*J11,2)</f>
        <v>1364.06</v>
      </c>
      <c r="L11" s="180">
        <v>21</v>
      </c>
      <c r="M11" s="180">
        <f>G11*(1+L11/100)</f>
        <v>0</v>
      </c>
      <c r="N11" s="180">
        <v>1.2540000000000001E-2</v>
      </c>
      <c r="O11" s="180">
        <f>ROUND(E11*N11,2)</f>
        <v>0.03</v>
      </c>
      <c r="P11" s="180">
        <v>0</v>
      </c>
      <c r="Q11" s="180">
        <f>ROUND(E11*P11,2)</f>
        <v>0</v>
      </c>
      <c r="R11" s="180"/>
      <c r="S11" s="180" t="s">
        <v>224</v>
      </c>
      <c r="T11" s="181" t="s">
        <v>225</v>
      </c>
      <c r="U11" s="156">
        <v>1.3520000000000001</v>
      </c>
      <c r="V11" s="156">
        <f>ROUND(E11*U11,2)</f>
        <v>2.7</v>
      </c>
      <c r="W11" s="156"/>
      <c r="X11" s="156" t="s">
        <v>226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251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8">
        <v>4</v>
      </c>
      <c r="B12" s="169" t="s">
        <v>1069</v>
      </c>
      <c r="C12" s="185" t="s">
        <v>1070</v>
      </c>
      <c r="D12" s="170" t="s">
        <v>279</v>
      </c>
      <c r="E12" s="171">
        <v>1</v>
      </c>
      <c r="F12" s="172"/>
      <c r="G12" s="173">
        <f>ROUND(E12*F12,2)</f>
        <v>0</v>
      </c>
      <c r="H12" s="172">
        <v>1836.46</v>
      </c>
      <c r="I12" s="173">
        <f>ROUND(E12*H12,2)</f>
        <v>1836.46</v>
      </c>
      <c r="J12" s="172">
        <v>2204.54</v>
      </c>
      <c r="K12" s="173">
        <f>ROUND(E12*J12,2)</f>
        <v>2204.54</v>
      </c>
      <c r="L12" s="173">
        <v>21</v>
      </c>
      <c r="M12" s="173">
        <f>G12*(1+L12/100)</f>
        <v>0</v>
      </c>
      <c r="N12" s="173">
        <v>7.417E-2</v>
      </c>
      <c r="O12" s="173">
        <f>ROUND(E12*N12,2)</f>
        <v>7.0000000000000007E-2</v>
      </c>
      <c r="P12" s="173">
        <v>0</v>
      </c>
      <c r="Q12" s="173">
        <f>ROUND(E12*P12,2)</f>
        <v>0</v>
      </c>
      <c r="R12" s="173"/>
      <c r="S12" s="173" t="s">
        <v>224</v>
      </c>
      <c r="T12" s="174" t="s">
        <v>225</v>
      </c>
      <c r="U12" s="156">
        <v>2.7669999999999999</v>
      </c>
      <c r="V12" s="156">
        <f>ROUND(E12*U12,2)</f>
        <v>2.77</v>
      </c>
      <c r="W12" s="156"/>
      <c r="X12" s="156" t="s">
        <v>226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251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69" t="s">
        <v>1071</v>
      </c>
      <c r="D13" s="270"/>
      <c r="E13" s="270"/>
      <c r="F13" s="270"/>
      <c r="G13" s="270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7"/>
      <c r="Z13" s="147"/>
      <c r="AA13" s="147"/>
      <c r="AB13" s="147"/>
      <c r="AC13" s="147"/>
      <c r="AD13" s="147"/>
      <c r="AE13" s="147"/>
      <c r="AF13" s="147"/>
      <c r="AG13" s="147" t="s">
        <v>292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75">
        <v>5</v>
      </c>
      <c r="B14" s="176" t="s">
        <v>1072</v>
      </c>
      <c r="C14" s="184" t="s">
        <v>1073</v>
      </c>
      <c r="D14" s="177" t="s">
        <v>391</v>
      </c>
      <c r="E14" s="178">
        <v>2</v>
      </c>
      <c r="F14" s="179"/>
      <c r="G14" s="180">
        <f t="shared" ref="G14:G22" si="0">ROUND(E14*F14,2)</f>
        <v>0</v>
      </c>
      <c r="H14" s="179">
        <v>0</v>
      </c>
      <c r="I14" s="180">
        <f t="shared" ref="I14:I22" si="1">ROUND(E14*H14,2)</f>
        <v>0</v>
      </c>
      <c r="J14" s="179">
        <v>1224</v>
      </c>
      <c r="K14" s="180">
        <f t="shared" ref="K14:K22" si="2">ROUND(E14*J14,2)</f>
        <v>2448</v>
      </c>
      <c r="L14" s="180">
        <v>21</v>
      </c>
      <c r="M14" s="180">
        <f t="shared" ref="M14:M22" si="3">G14*(1+L14/100)</f>
        <v>0</v>
      </c>
      <c r="N14" s="180">
        <v>0</v>
      </c>
      <c r="O14" s="180">
        <f t="shared" ref="O14:O22" si="4">ROUND(E14*N14,2)</f>
        <v>0</v>
      </c>
      <c r="P14" s="180">
        <v>0</v>
      </c>
      <c r="Q14" s="180">
        <f t="shared" ref="Q14:Q22" si="5">ROUND(E14*P14,2)</f>
        <v>0</v>
      </c>
      <c r="R14" s="180"/>
      <c r="S14" s="180" t="s">
        <v>224</v>
      </c>
      <c r="T14" s="181" t="s">
        <v>225</v>
      </c>
      <c r="U14" s="156">
        <v>0</v>
      </c>
      <c r="V14" s="156">
        <f t="shared" ref="V14:V22" si="6">ROUND(E14*U14,2)</f>
        <v>0</v>
      </c>
      <c r="W14" s="156"/>
      <c r="X14" s="156" t="s">
        <v>226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251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75">
        <v>6</v>
      </c>
      <c r="B15" s="176" t="s">
        <v>1074</v>
      </c>
      <c r="C15" s="184" t="s">
        <v>1075</v>
      </c>
      <c r="D15" s="177" t="s">
        <v>817</v>
      </c>
      <c r="E15" s="178">
        <v>2</v>
      </c>
      <c r="F15" s="179"/>
      <c r="G15" s="180">
        <f t="shared" si="0"/>
        <v>0</v>
      </c>
      <c r="H15" s="179">
        <v>0</v>
      </c>
      <c r="I15" s="180">
        <f t="shared" si="1"/>
        <v>0</v>
      </c>
      <c r="J15" s="179">
        <v>2635.68</v>
      </c>
      <c r="K15" s="180">
        <f t="shared" si="2"/>
        <v>5271.36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224</v>
      </c>
      <c r="T15" s="181" t="s">
        <v>225</v>
      </c>
      <c r="U15" s="156">
        <v>0</v>
      </c>
      <c r="V15" s="156">
        <f t="shared" si="6"/>
        <v>0</v>
      </c>
      <c r="W15" s="156"/>
      <c r="X15" s="156" t="s">
        <v>226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251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75">
        <v>7</v>
      </c>
      <c r="B16" s="176" t="s">
        <v>1076</v>
      </c>
      <c r="C16" s="184" t="s">
        <v>1077</v>
      </c>
      <c r="D16" s="177" t="s">
        <v>817</v>
      </c>
      <c r="E16" s="178">
        <v>1</v>
      </c>
      <c r="F16" s="179"/>
      <c r="G16" s="180">
        <f t="shared" si="0"/>
        <v>0</v>
      </c>
      <c r="H16" s="179">
        <v>0</v>
      </c>
      <c r="I16" s="180">
        <f t="shared" si="1"/>
        <v>0</v>
      </c>
      <c r="J16" s="179">
        <v>997.09</v>
      </c>
      <c r="K16" s="180">
        <f t="shared" si="2"/>
        <v>997.09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224</v>
      </c>
      <c r="T16" s="181" t="s">
        <v>225</v>
      </c>
      <c r="U16" s="156">
        <v>0</v>
      </c>
      <c r="V16" s="156">
        <f t="shared" si="6"/>
        <v>0</v>
      </c>
      <c r="W16" s="156"/>
      <c r="X16" s="156" t="s">
        <v>226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251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75">
        <v>8</v>
      </c>
      <c r="B17" s="176" t="s">
        <v>1078</v>
      </c>
      <c r="C17" s="184" t="s">
        <v>1079</v>
      </c>
      <c r="D17" s="177" t="s">
        <v>817</v>
      </c>
      <c r="E17" s="178">
        <v>2</v>
      </c>
      <c r="F17" s="179"/>
      <c r="G17" s="180">
        <f t="shared" si="0"/>
        <v>0</v>
      </c>
      <c r="H17" s="179">
        <v>0</v>
      </c>
      <c r="I17" s="180">
        <f t="shared" si="1"/>
        <v>0</v>
      </c>
      <c r="J17" s="179">
        <v>2822.34</v>
      </c>
      <c r="K17" s="180">
        <f t="shared" si="2"/>
        <v>5644.68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224</v>
      </c>
      <c r="T17" s="181" t="s">
        <v>225</v>
      </c>
      <c r="U17" s="156">
        <v>0</v>
      </c>
      <c r="V17" s="156">
        <f t="shared" si="6"/>
        <v>0</v>
      </c>
      <c r="W17" s="156"/>
      <c r="X17" s="156" t="s">
        <v>226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251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75">
        <v>9</v>
      </c>
      <c r="B18" s="176" t="s">
        <v>1080</v>
      </c>
      <c r="C18" s="184" t="s">
        <v>1081</v>
      </c>
      <c r="D18" s="177" t="s">
        <v>817</v>
      </c>
      <c r="E18" s="178">
        <v>2</v>
      </c>
      <c r="F18" s="179"/>
      <c r="G18" s="180">
        <f t="shared" si="0"/>
        <v>0</v>
      </c>
      <c r="H18" s="179">
        <v>0</v>
      </c>
      <c r="I18" s="180">
        <f t="shared" si="1"/>
        <v>0</v>
      </c>
      <c r="J18" s="179">
        <v>480</v>
      </c>
      <c r="K18" s="180">
        <f t="shared" si="2"/>
        <v>960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224</v>
      </c>
      <c r="T18" s="181" t="s">
        <v>225</v>
      </c>
      <c r="U18" s="156">
        <v>0</v>
      </c>
      <c r="V18" s="156">
        <f t="shared" si="6"/>
        <v>0</v>
      </c>
      <c r="W18" s="156"/>
      <c r="X18" s="156" t="s">
        <v>226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251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75">
        <v>10</v>
      </c>
      <c r="B19" s="176" t="s">
        <v>1082</v>
      </c>
      <c r="C19" s="184" t="s">
        <v>1083</v>
      </c>
      <c r="D19" s="177" t="s">
        <v>817</v>
      </c>
      <c r="E19" s="178">
        <v>2</v>
      </c>
      <c r="F19" s="179"/>
      <c r="G19" s="180">
        <f t="shared" si="0"/>
        <v>0</v>
      </c>
      <c r="H19" s="179">
        <v>0</v>
      </c>
      <c r="I19" s="180">
        <f t="shared" si="1"/>
        <v>0</v>
      </c>
      <c r="J19" s="179">
        <v>4680</v>
      </c>
      <c r="K19" s="180">
        <f t="shared" si="2"/>
        <v>9360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224</v>
      </c>
      <c r="T19" s="181" t="s">
        <v>225</v>
      </c>
      <c r="U19" s="156">
        <v>0</v>
      </c>
      <c r="V19" s="156">
        <f t="shared" si="6"/>
        <v>0</v>
      </c>
      <c r="W19" s="156"/>
      <c r="X19" s="156" t="s">
        <v>226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251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75">
        <v>11</v>
      </c>
      <c r="B20" s="176" t="s">
        <v>1084</v>
      </c>
      <c r="C20" s="184" t="s">
        <v>1085</v>
      </c>
      <c r="D20" s="177" t="s">
        <v>817</v>
      </c>
      <c r="E20" s="178">
        <v>2</v>
      </c>
      <c r="F20" s="179"/>
      <c r="G20" s="180">
        <f t="shared" si="0"/>
        <v>0</v>
      </c>
      <c r="H20" s="179">
        <v>0</v>
      </c>
      <c r="I20" s="180">
        <f t="shared" si="1"/>
        <v>0</v>
      </c>
      <c r="J20" s="179">
        <v>78630</v>
      </c>
      <c r="K20" s="180">
        <f t="shared" si="2"/>
        <v>157260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224</v>
      </c>
      <c r="T20" s="181" t="s">
        <v>225</v>
      </c>
      <c r="U20" s="156">
        <v>0</v>
      </c>
      <c r="V20" s="156">
        <f t="shared" si="6"/>
        <v>0</v>
      </c>
      <c r="W20" s="156"/>
      <c r="X20" s="156" t="s">
        <v>226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251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75">
        <v>12</v>
      </c>
      <c r="B21" s="176" t="s">
        <v>1086</v>
      </c>
      <c r="C21" s="184" t="s">
        <v>1087</v>
      </c>
      <c r="D21" s="177" t="s">
        <v>817</v>
      </c>
      <c r="E21" s="178">
        <v>2</v>
      </c>
      <c r="F21" s="179"/>
      <c r="G21" s="180">
        <f t="shared" si="0"/>
        <v>0</v>
      </c>
      <c r="H21" s="179">
        <v>0</v>
      </c>
      <c r="I21" s="180">
        <f t="shared" si="1"/>
        <v>0</v>
      </c>
      <c r="J21" s="179">
        <v>904.8</v>
      </c>
      <c r="K21" s="180">
        <f t="shared" si="2"/>
        <v>1809.6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224</v>
      </c>
      <c r="T21" s="181" t="s">
        <v>225</v>
      </c>
      <c r="U21" s="156">
        <v>0</v>
      </c>
      <c r="V21" s="156">
        <f t="shared" si="6"/>
        <v>0</v>
      </c>
      <c r="W21" s="156"/>
      <c r="X21" s="156" t="s">
        <v>226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251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36" outlineLevel="1">
      <c r="A22" s="168">
        <v>13</v>
      </c>
      <c r="B22" s="169" t="s">
        <v>1088</v>
      </c>
      <c r="C22" s="185" t="s">
        <v>1089</v>
      </c>
      <c r="D22" s="170" t="s">
        <v>279</v>
      </c>
      <c r="E22" s="171">
        <v>1</v>
      </c>
      <c r="F22" s="172"/>
      <c r="G22" s="173">
        <f t="shared" si="0"/>
        <v>0</v>
      </c>
      <c r="H22" s="172">
        <v>17700</v>
      </c>
      <c r="I22" s="173">
        <f t="shared" si="1"/>
        <v>17700</v>
      </c>
      <c r="J22" s="172">
        <v>0</v>
      </c>
      <c r="K22" s="173">
        <f t="shared" si="2"/>
        <v>0</v>
      </c>
      <c r="L22" s="173">
        <v>21</v>
      </c>
      <c r="M22" s="173">
        <f t="shared" si="3"/>
        <v>0</v>
      </c>
      <c r="N22" s="173">
        <v>7.3999999999999996E-2</v>
      </c>
      <c r="O22" s="173">
        <f t="shared" si="4"/>
        <v>7.0000000000000007E-2</v>
      </c>
      <c r="P22" s="173">
        <v>0</v>
      </c>
      <c r="Q22" s="173">
        <f t="shared" si="5"/>
        <v>0</v>
      </c>
      <c r="R22" s="173"/>
      <c r="S22" s="173" t="s">
        <v>224</v>
      </c>
      <c r="T22" s="174" t="s">
        <v>225</v>
      </c>
      <c r="U22" s="156">
        <v>0</v>
      </c>
      <c r="V22" s="156">
        <f t="shared" si="6"/>
        <v>0</v>
      </c>
      <c r="W22" s="156"/>
      <c r="X22" s="156" t="s">
        <v>361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749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269" t="s">
        <v>1090</v>
      </c>
      <c r="D23" s="270"/>
      <c r="E23" s="270"/>
      <c r="F23" s="270"/>
      <c r="G23" s="270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292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36" outlineLevel="1">
      <c r="A24" s="168">
        <v>14</v>
      </c>
      <c r="B24" s="169" t="s">
        <v>1091</v>
      </c>
      <c r="C24" s="185" t="s">
        <v>1092</v>
      </c>
      <c r="D24" s="170" t="s">
        <v>279</v>
      </c>
      <c r="E24" s="171">
        <v>2</v>
      </c>
      <c r="F24" s="172"/>
      <c r="G24" s="173">
        <f>ROUND(E24*F24,2)</f>
        <v>0</v>
      </c>
      <c r="H24" s="172">
        <v>18880</v>
      </c>
      <c r="I24" s="173">
        <f>ROUND(E24*H24,2)</f>
        <v>37760</v>
      </c>
      <c r="J24" s="172">
        <v>0</v>
      </c>
      <c r="K24" s="173">
        <f>ROUND(E24*J24,2)</f>
        <v>0</v>
      </c>
      <c r="L24" s="173">
        <v>21</v>
      </c>
      <c r="M24" s="173">
        <f>G24*(1+L24/100)</f>
        <v>0</v>
      </c>
      <c r="N24" s="173">
        <v>8.4000000000000005E-2</v>
      </c>
      <c r="O24" s="173">
        <f>ROUND(E24*N24,2)</f>
        <v>0.17</v>
      </c>
      <c r="P24" s="173">
        <v>0</v>
      </c>
      <c r="Q24" s="173">
        <f>ROUND(E24*P24,2)</f>
        <v>0</v>
      </c>
      <c r="R24" s="173"/>
      <c r="S24" s="173" t="s">
        <v>224</v>
      </c>
      <c r="T24" s="174" t="s">
        <v>225</v>
      </c>
      <c r="U24" s="156">
        <v>0</v>
      </c>
      <c r="V24" s="156">
        <f>ROUND(E24*U24,2)</f>
        <v>0</v>
      </c>
      <c r="W24" s="156"/>
      <c r="X24" s="156" t="s">
        <v>361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749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69" t="s">
        <v>1093</v>
      </c>
      <c r="D25" s="270"/>
      <c r="E25" s="270"/>
      <c r="F25" s="270"/>
      <c r="G25" s="270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292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36" outlineLevel="1">
      <c r="A26" s="168">
        <v>15</v>
      </c>
      <c r="B26" s="169" t="s">
        <v>1094</v>
      </c>
      <c r="C26" s="185" t="s">
        <v>1095</v>
      </c>
      <c r="D26" s="170" t="s">
        <v>279</v>
      </c>
      <c r="E26" s="171">
        <v>2</v>
      </c>
      <c r="F26" s="172"/>
      <c r="G26" s="173">
        <f>ROUND(E26*F26,2)</f>
        <v>0</v>
      </c>
      <c r="H26" s="172">
        <v>23140</v>
      </c>
      <c r="I26" s="173">
        <f>ROUND(E26*H26,2)</f>
        <v>46280</v>
      </c>
      <c r="J26" s="172">
        <v>0</v>
      </c>
      <c r="K26" s="173">
        <f>ROUND(E26*J26,2)</f>
        <v>0</v>
      </c>
      <c r="L26" s="173">
        <v>21</v>
      </c>
      <c r="M26" s="173">
        <f>G26*(1+L26/100)</f>
        <v>0</v>
      </c>
      <c r="N26" s="173">
        <v>0.105</v>
      </c>
      <c r="O26" s="173">
        <f>ROUND(E26*N26,2)</f>
        <v>0.21</v>
      </c>
      <c r="P26" s="173">
        <v>0</v>
      </c>
      <c r="Q26" s="173">
        <f>ROUND(E26*P26,2)</f>
        <v>0</v>
      </c>
      <c r="R26" s="173"/>
      <c r="S26" s="173" t="s">
        <v>224</v>
      </c>
      <c r="T26" s="174" t="s">
        <v>225</v>
      </c>
      <c r="U26" s="156">
        <v>0</v>
      </c>
      <c r="V26" s="156">
        <f>ROUND(E26*U26,2)</f>
        <v>0</v>
      </c>
      <c r="W26" s="156"/>
      <c r="X26" s="156" t="s">
        <v>361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749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69" t="s">
        <v>1096</v>
      </c>
      <c r="D27" s="270"/>
      <c r="E27" s="270"/>
      <c r="F27" s="270"/>
      <c r="G27" s="270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292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75">
        <v>16</v>
      </c>
      <c r="B28" s="176" t="s">
        <v>1097</v>
      </c>
      <c r="C28" s="184" t="s">
        <v>1098</v>
      </c>
      <c r="D28" s="177" t="s">
        <v>279</v>
      </c>
      <c r="E28" s="178">
        <v>1</v>
      </c>
      <c r="F28" s="179"/>
      <c r="G28" s="180">
        <f>ROUND(E28*F28,2)</f>
        <v>0</v>
      </c>
      <c r="H28" s="179">
        <v>9361</v>
      </c>
      <c r="I28" s="180">
        <f>ROUND(E28*H28,2)</f>
        <v>9361</v>
      </c>
      <c r="J28" s="179">
        <v>0</v>
      </c>
      <c r="K28" s="180">
        <f>ROUND(E28*J28,2)</f>
        <v>0</v>
      </c>
      <c r="L28" s="180">
        <v>21</v>
      </c>
      <c r="M28" s="180">
        <f>G28*(1+L28/100)</f>
        <v>0</v>
      </c>
      <c r="N28" s="180">
        <v>0</v>
      </c>
      <c r="O28" s="180">
        <f>ROUND(E28*N28,2)</f>
        <v>0</v>
      </c>
      <c r="P28" s="180">
        <v>0</v>
      </c>
      <c r="Q28" s="180">
        <f>ROUND(E28*P28,2)</f>
        <v>0</v>
      </c>
      <c r="R28" s="180"/>
      <c r="S28" s="180" t="s">
        <v>224</v>
      </c>
      <c r="T28" s="181" t="s">
        <v>225</v>
      </c>
      <c r="U28" s="156">
        <v>0</v>
      </c>
      <c r="V28" s="156">
        <f>ROUND(E28*U28,2)</f>
        <v>0</v>
      </c>
      <c r="W28" s="156"/>
      <c r="X28" s="156" t="s">
        <v>361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749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14">
      <c r="A29" s="158" t="s">
        <v>219</v>
      </c>
      <c r="B29" s="159" t="s">
        <v>154</v>
      </c>
      <c r="C29" s="183" t="s">
        <v>155</v>
      </c>
      <c r="D29" s="160"/>
      <c r="E29" s="161"/>
      <c r="F29" s="162"/>
      <c r="G29" s="162">
        <f>SUMIF(AG30:AG52,"&lt;&gt;NOR",G30:G52)</f>
        <v>0</v>
      </c>
      <c r="H29" s="162"/>
      <c r="I29" s="162">
        <f>SUM(I30:I52)</f>
        <v>175942.56</v>
      </c>
      <c r="J29" s="162"/>
      <c r="K29" s="162">
        <f>SUM(K30:K52)</f>
        <v>154670.49</v>
      </c>
      <c r="L29" s="162"/>
      <c r="M29" s="162">
        <f>SUM(M30:M52)</f>
        <v>0</v>
      </c>
      <c r="N29" s="162"/>
      <c r="O29" s="162">
        <f>SUM(O30:O52)</f>
        <v>0.81000000000000016</v>
      </c>
      <c r="P29" s="162"/>
      <c r="Q29" s="162">
        <f>SUM(Q30:Q52)</f>
        <v>0</v>
      </c>
      <c r="R29" s="162"/>
      <c r="S29" s="162"/>
      <c r="T29" s="163"/>
      <c r="U29" s="157"/>
      <c r="V29" s="157">
        <f>SUM(V30:V52)</f>
        <v>192.55</v>
      </c>
      <c r="W29" s="157"/>
      <c r="X29" s="157"/>
      <c r="AG29" t="s">
        <v>220</v>
      </c>
    </row>
    <row r="30" spans="1:60" ht="36" outlineLevel="1">
      <c r="A30" s="168">
        <v>17</v>
      </c>
      <c r="B30" s="169" t="s">
        <v>1099</v>
      </c>
      <c r="C30" s="185" t="s">
        <v>1100</v>
      </c>
      <c r="D30" s="170" t="s">
        <v>1101</v>
      </c>
      <c r="E30" s="171">
        <v>52</v>
      </c>
      <c r="F30" s="172"/>
      <c r="G30" s="173">
        <f>ROUND(E30*F30,2)</f>
        <v>0</v>
      </c>
      <c r="H30" s="172">
        <v>21.28</v>
      </c>
      <c r="I30" s="173">
        <f>ROUND(E30*H30,2)</f>
        <v>1106.56</v>
      </c>
      <c r="J30" s="172">
        <v>198.72</v>
      </c>
      <c r="K30" s="173">
        <f>ROUND(E30*J30,2)</f>
        <v>10333.44</v>
      </c>
      <c r="L30" s="173">
        <v>21</v>
      </c>
      <c r="M30" s="173">
        <f>G30*(1+L30/100)</f>
        <v>0</v>
      </c>
      <c r="N30" s="173">
        <v>5.1000000000000004E-4</v>
      </c>
      <c r="O30" s="173">
        <f>ROUND(E30*N30,2)</f>
        <v>0.03</v>
      </c>
      <c r="P30" s="173">
        <v>0</v>
      </c>
      <c r="Q30" s="173">
        <f>ROUND(E30*P30,2)</f>
        <v>0</v>
      </c>
      <c r="R30" s="173"/>
      <c r="S30" s="173" t="s">
        <v>224</v>
      </c>
      <c r="T30" s="174" t="s">
        <v>225</v>
      </c>
      <c r="U30" s="156">
        <v>0.26700000000000002</v>
      </c>
      <c r="V30" s="156">
        <f>ROUND(E30*U30,2)</f>
        <v>13.88</v>
      </c>
      <c r="W30" s="156"/>
      <c r="X30" s="156" t="s">
        <v>226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251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69" t="s">
        <v>1102</v>
      </c>
      <c r="D31" s="270"/>
      <c r="E31" s="270"/>
      <c r="F31" s="270"/>
      <c r="G31" s="270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292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4" outlineLevel="1">
      <c r="A32" s="168">
        <v>18</v>
      </c>
      <c r="B32" s="169" t="s">
        <v>1103</v>
      </c>
      <c r="C32" s="185" t="s">
        <v>1104</v>
      </c>
      <c r="D32" s="170" t="s">
        <v>309</v>
      </c>
      <c r="E32" s="171">
        <v>38</v>
      </c>
      <c r="F32" s="172"/>
      <c r="G32" s="173">
        <f>ROUND(E32*F32,2)</f>
        <v>0</v>
      </c>
      <c r="H32" s="172">
        <v>160.94999999999999</v>
      </c>
      <c r="I32" s="173">
        <f>ROUND(E32*H32,2)</f>
        <v>6116.1</v>
      </c>
      <c r="J32" s="172">
        <v>231.55</v>
      </c>
      <c r="K32" s="173">
        <f>ROUND(E32*J32,2)</f>
        <v>8798.9</v>
      </c>
      <c r="L32" s="173">
        <v>21</v>
      </c>
      <c r="M32" s="173">
        <f>G32*(1+L32/100)</f>
        <v>0</v>
      </c>
      <c r="N32" s="173">
        <v>5.64E-3</v>
      </c>
      <c r="O32" s="173">
        <f>ROUND(E32*N32,2)</f>
        <v>0.21</v>
      </c>
      <c r="P32" s="173">
        <v>0</v>
      </c>
      <c r="Q32" s="173">
        <f>ROUND(E32*P32,2)</f>
        <v>0</v>
      </c>
      <c r="R32" s="173"/>
      <c r="S32" s="173" t="s">
        <v>224</v>
      </c>
      <c r="T32" s="174" t="s">
        <v>225</v>
      </c>
      <c r="U32" s="156">
        <v>0.48699999999999999</v>
      </c>
      <c r="V32" s="156">
        <f>ROUND(E32*U32,2)</f>
        <v>18.510000000000002</v>
      </c>
      <c r="W32" s="156"/>
      <c r="X32" s="156" t="s">
        <v>226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251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54"/>
      <c r="B33" s="155"/>
      <c r="C33" s="269" t="s">
        <v>1105</v>
      </c>
      <c r="D33" s="270"/>
      <c r="E33" s="270"/>
      <c r="F33" s="270"/>
      <c r="G33" s="270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292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4" outlineLevel="1">
      <c r="A34" s="168">
        <v>19</v>
      </c>
      <c r="B34" s="169" t="s">
        <v>1106</v>
      </c>
      <c r="C34" s="185" t="s">
        <v>1107</v>
      </c>
      <c r="D34" s="170" t="s">
        <v>309</v>
      </c>
      <c r="E34" s="171">
        <v>14</v>
      </c>
      <c r="F34" s="172"/>
      <c r="G34" s="173">
        <f>ROUND(E34*F34,2)</f>
        <v>0</v>
      </c>
      <c r="H34" s="172">
        <v>309.11</v>
      </c>
      <c r="I34" s="173">
        <f>ROUND(E34*H34,2)</f>
        <v>4327.54</v>
      </c>
      <c r="J34" s="172">
        <v>274.89</v>
      </c>
      <c r="K34" s="173">
        <f>ROUND(E34*J34,2)</f>
        <v>3848.46</v>
      </c>
      <c r="L34" s="173">
        <v>21</v>
      </c>
      <c r="M34" s="173">
        <f>G34*(1+L34/100)</f>
        <v>0</v>
      </c>
      <c r="N34" s="173">
        <v>6.3299999999999997E-3</v>
      </c>
      <c r="O34" s="173">
        <f>ROUND(E34*N34,2)</f>
        <v>0.09</v>
      </c>
      <c r="P34" s="173">
        <v>0</v>
      </c>
      <c r="Q34" s="173">
        <f>ROUND(E34*P34,2)</f>
        <v>0</v>
      </c>
      <c r="R34" s="173"/>
      <c r="S34" s="173" t="s">
        <v>224</v>
      </c>
      <c r="T34" s="174" t="s">
        <v>225</v>
      </c>
      <c r="U34" s="156">
        <v>0.59599999999999997</v>
      </c>
      <c r="V34" s="156">
        <f>ROUND(E34*U34,2)</f>
        <v>8.34</v>
      </c>
      <c r="W34" s="156"/>
      <c r="X34" s="156" t="s">
        <v>226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251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269" t="s">
        <v>1105</v>
      </c>
      <c r="D35" s="270"/>
      <c r="E35" s="270"/>
      <c r="F35" s="270"/>
      <c r="G35" s="270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292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4" outlineLevel="1">
      <c r="A36" s="168">
        <v>20</v>
      </c>
      <c r="B36" s="169" t="s">
        <v>1108</v>
      </c>
      <c r="C36" s="185" t="s">
        <v>1109</v>
      </c>
      <c r="D36" s="170" t="s">
        <v>309</v>
      </c>
      <c r="E36" s="171">
        <v>268</v>
      </c>
      <c r="F36" s="172"/>
      <c r="G36" s="173">
        <f>ROUND(E36*F36,2)</f>
        <v>0</v>
      </c>
      <c r="H36" s="172">
        <v>167.02</v>
      </c>
      <c r="I36" s="173">
        <f>ROUND(E36*H36,2)</f>
        <v>44761.36</v>
      </c>
      <c r="J36" s="172">
        <v>147.97999999999999</v>
      </c>
      <c r="K36" s="173">
        <f>ROUND(E36*J36,2)</f>
        <v>39658.639999999999</v>
      </c>
      <c r="L36" s="173">
        <v>21</v>
      </c>
      <c r="M36" s="173">
        <f>G36*(1+L36/100)</f>
        <v>0</v>
      </c>
      <c r="N36" s="173">
        <v>7.6000000000000004E-4</v>
      </c>
      <c r="O36" s="173">
        <f>ROUND(E36*N36,2)</f>
        <v>0.2</v>
      </c>
      <c r="P36" s="173">
        <v>0</v>
      </c>
      <c r="Q36" s="173">
        <f>ROUND(E36*P36,2)</f>
        <v>0</v>
      </c>
      <c r="R36" s="173"/>
      <c r="S36" s="173" t="s">
        <v>224</v>
      </c>
      <c r="T36" s="174" t="s">
        <v>225</v>
      </c>
      <c r="U36" s="156">
        <v>0.29737999999999998</v>
      </c>
      <c r="V36" s="156">
        <f>ROUND(E36*U36,2)</f>
        <v>79.7</v>
      </c>
      <c r="W36" s="156"/>
      <c r="X36" s="156" t="s">
        <v>226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251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269" t="s">
        <v>1102</v>
      </c>
      <c r="D37" s="270"/>
      <c r="E37" s="270"/>
      <c r="F37" s="270"/>
      <c r="G37" s="270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292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4" outlineLevel="1">
      <c r="A38" s="168">
        <v>21</v>
      </c>
      <c r="B38" s="169" t="s">
        <v>1110</v>
      </c>
      <c r="C38" s="185" t="s">
        <v>1111</v>
      </c>
      <c r="D38" s="170" t="s">
        <v>309</v>
      </c>
      <c r="E38" s="171">
        <v>183</v>
      </c>
      <c r="F38" s="172"/>
      <c r="G38" s="173">
        <f>ROUND(E38*F38,2)</f>
        <v>0</v>
      </c>
      <c r="H38" s="172">
        <v>208.97</v>
      </c>
      <c r="I38" s="173">
        <f>ROUND(E38*H38,2)</f>
        <v>38241.51</v>
      </c>
      <c r="J38" s="172">
        <v>153.03</v>
      </c>
      <c r="K38" s="173">
        <f>ROUND(E38*J38,2)</f>
        <v>28004.49</v>
      </c>
      <c r="L38" s="173">
        <v>21</v>
      </c>
      <c r="M38" s="173">
        <f>G38*(1+L38/100)</f>
        <v>0</v>
      </c>
      <c r="N38" s="173">
        <v>8.8000000000000003E-4</v>
      </c>
      <c r="O38" s="173">
        <f>ROUND(E38*N38,2)</f>
        <v>0.16</v>
      </c>
      <c r="P38" s="173">
        <v>0</v>
      </c>
      <c r="Q38" s="173">
        <f>ROUND(E38*P38,2)</f>
        <v>0</v>
      </c>
      <c r="R38" s="173"/>
      <c r="S38" s="173" t="s">
        <v>224</v>
      </c>
      <c r="T38" s="174" t="s">
        <v>225</v>
      </c>
      <c r="U38" s="156">
        <v>0.30737999999999999</v>
      </c>
      <c r="V38" s="156">
        <f>ROUND(E38*U38,2)</f>
        <v>56.25</v>
      </c>
      <c r="W38" s="156"/>
      <c r="X38" s="156" t="s">
        <v>226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251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54"/>
      <c r="B39" s="155"/>
      <c r="C39" s="269" t="s">
        <v>1102</v>
      </c>
      <c r="D39" s="270"/>
      <c r="E39" s="270"/>
      <c r="F39" s="270"/>
      <c r="G39" s="270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292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4" outlineLevel="1">
      <c r="A40" s="168">
        <v>22</v>
      </c>
      <c r="B40" s="169" t="s">
        <v>1112</v>
      </c>
      <c r="C40" s="185" t="s">
        <v>1113</v>
      </c>
      <c r="D40" s="170" t="s">
        <v>309</v>
      </c>
      <c r="E40" s="171">
        <v>50</v>
      </c>
      <c r="F40" s="172"/>
      <c r="G40" s="173">
        <f>ROUND(E40*F40,2)</f>
        <v>0</v>
      </c>
      <c r="H40" s="172">
        <v>256.43</v>
      </c>
      <c r="I40" s="173">
        <f>ROUND(E40*H40,2)</f>
        <v>12821.5</v>
      </c>
      <c r="J40" s="172">
        <v>158.07</v>
      </c>
      <c r="K40" s="173">
        <f>ROUND(E40*J40,2)</f>
        <v>7903.5</v>
      </c>
      <c r="L40" s="173">
        <v>21</v>
      </c>
      <c r="M40" s="173">
        <f>G40*(1+L40/100)</f>
        <v>0</v>
      </c>
      <c r="N40" s="173">
        <v>1.01E-3</v>
      </c>
      <c r="O40" s="173">
        <f>ROUND(E40*N40,2)</f>
        <v>0.05</v>
      </c>
      <c r="P40" s="173">
        <v>0</v>
      </c>
      <c r="Q40" s="173">
        <f>ROUND(E40*P40,2)</f>
        <v>0</v>
      </c>
      <c r="R40" s="173"/>
      <c r="S40" s="173" t="s">
        <v>224</v>
      </c>
      <c r="T40" s="174" t="s">
        <v>225</v>
      </c>
      <c r="U40" s="156">
        <v>0.31738</v>
      </c>
      <c r="V40" s="156">
        <f>ROUND(E40*U40,2)</f>
        <v>15.87</v>
      </c>
      <c r="W40" s="156"/>
      <c r="X40" s="156" t="s">
        <v>226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251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54"/>
      <c r="B41" s="155"/>
      <c r="C41" s="269" t="s">
        <v>1102</v>
      </c>
      <c r="D41" s="270"/>
      <c r="E41" s="270"/>
      <c r="F41" s="270"/>
      <c r="G41" s="270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292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4" outlineLevel="1">
      <c r="A42" s="175">
        <v>23</v>
      </c>
      <c r="B42" s="176" t="s">
        <v>1114</v>
      </c>
      <c r="C42" s="184" t="s">
        <v>1115</v>
      </c>
      <c r="D42" s="177" t="s">
        <v>309</v>
      </c>
      <c r="E42" s="178">
        <v>268</v>
      </c>
      <c r="F42" s="179"/>
      <c r="G42" s="180">
        <f>ROUND(E42*F42,2)</f>
        <v>0</v>
      </c>
      <c r="H42" s="179">
        <v>79</v>
      </c>
      <c r="I42" s="180">
        <f>ROUND(E42*H42,2)</f>
        <v>21172</v>
      </c>
      <c r="J42" s="179">
        <v>0</v>
      </c>
      <c r="K42" s="180">
        <f>ROUND(E42*J42,2)</f>
        <v>0</v>
      </c>
      <c r="L42" s="180">
        <v>21</v>
      </c>
      <c r="M42" s="180">
        <f>G42*(1+L42/100)</f>
        <v>0</v>
      </c>
      <c r="N42" s="180">
        <v>4.0000000000000003E-5</v>
      </c>
      <c r="O42" s="180">
        <f>ROUND(E42*N42,2)</f>
        <v>0.01</v>
      </c>
      <c r="P42" s="180">
        <v>0</v>
      </c>
      <c r="Q42" s="180">
        <f>ROUND(E42*P42,2)</f>
        <v>0</v>
      </c>
      <c r="R42" s="180"/>
      <c r="S42" s="180" t="s">
        <v>224</v>
      </c>
      <c r="T42" s="181" t="s">
        <v>225</v>
      </c>
      <c r="U42" s="156">
        <v>0</v>
      </c>
      <c r="V42" s="156">
        <f>ROUND(E42*U42,2)</f>
        <v>0</v>
      </c>
      <c r="W42" s="156"/>
      <c r="X42" s="156" t="s">
        <v>361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749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4" outlineLevel="1">
      <c r="A43" s="175">
        <v>24</v>
      </c>
      <c r="B43" s="176" t="s">
        <v>1116</v>
      </c>
      <c r="C43" s="184" t="s">
        <v>1117</v>
      </c>
      <c r="D43" s="177" t="s">
        <v>309</v>
      </c>
      <c r="E43" s="178">
        <v>183</v>
      </c>
      <c r="F43" s="179"/>
      <c r="G43" s="180">
        <f>ROUND(E43*F43,2)</f>
        <v>0</v>
      </c>
      <c r="H43" s="179">
        <v>98.53</v>
      </c>
      <c r="I43" s="180">
        <f>ROUND(E43*H43,2)</f>
        <v>18030.990000000002</v>
      </c>
      <c r="J43" s="179">
        <v>0</v>
      </c>
      <c r="K43" s="180">
        <f>ROUND(E43*J43,2)</f>
        <v>0</v>
      </c>
      <c r="L43" s="180">
        <v>21</v>
      </c>
      <c r="M43" s="180">
        <f>G43*(1+L43/100)</f>
        <v>0</v>
      </c>
      <c r="N43" s="180">
        <v>6.0000000000000002E-5</v>
      </c>
      <c r="O43" s="180">
        <f>ROUND(E43*N43,2)</f>
        <v>0.01</v>
      </c>
      <c r="P43" s="180">
        <v>0</v>
      </c>
      <c r="Q43" s="180">
        <f>ROUND(E43*P43,2)</f>
        <v>0</v>
      </c>
      <c r="R43" s="180"/>
      <c r="S43" s="180" t="s">
        <v>224</v>
      </c>
      <c r="T43" s="181" t="s">
        <v>225</v>
      </c>
      <c r="U43" s="156">
        <v>0</v>
      </c>
      <c r="V43" s="156">
        <f>ROUND(E43*U43,2)</f>
        <v>0</v>
      </c>
      <c r="W43" s="156"/>
      <c r="X43" s="156" t="s">
        <v>361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749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4" outlineLevel="1">
      <c r="A44" s="175">
        <v>25</v>
      </c>
      <c r="B44" s="176" t="s">
        <v>1118</v>
      </c>
      <c r="C44" s="184" t="s">
        <v>1119</v>
      </c>
      <c r="D44" s="177" t="s">
        <v>309</v>
      </c>
      <c r="E44" s="178">
        <v>50</v>
      </c>
      <c r="F44" s="179"/>
      <c r="G44" s="180">
        <f>ROUND(E44*F44,2)</f>
        <v>0</v>
      </c>
      <c r="H44" s="179">
        <v>105</v>
      </c>
      <c r="I44" s="180">
        <f>ROUND(E44*H44,2)</f>
        <v>5250</v>
      </c>
      <c r="J44" s="179">
        <v>0</v>
      </c>
      <c r="K44" s="180">
        <f>ROUND(E44*J44,2)</f>
        <v>0</v>
      </c>
      <c r="L44" s="180">
        <v>21</v>
      </c>
      <c r="M44" s="180">
        <f>G44*(1+L44/100)</f>
        <v>0</v>
      </c>
      <c r="N44" s="180">
        <v>6.9999999999999994E-5</v>
      </c>
      <c r="O44" s="180">
        <f>ROUND(E44*N44,2)</f>
        <v>0</v>
      </c>
      <c r="P44" s="180">
        <v>0</v>
      </c>
      <c r="Q44" s="180">
        <f>ROUND(E44*P44,2)</f>
        <v>0</v>
      </c>
      <c r="R44" s="180"/>
      <c r="S44" s="180" t="s">
        <v>224</v>
      </c>
      <c r="T44" s="181" t="s">
        <v>225</v>
      </c>
      <c r="U44" s="156">
        <v>0</v>
      </c>
      <c r="V44" s="156">
        <f>ROUND(E44*U44,2)</f>
        <v>0</v>
      </c>
      <c r="W44" s="156"/>
      <c r="X44" s="156" t="s">
        <v>361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749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4" outlineLevel="1">
      <c r="A45" s="175">
        <v>26</v>
      </c>
      <c r="B45" s="176" t="s">
        <v>1120</v>
      </c>
      <c r="C45" s="184" t="s">
        <v>1121</v>
      </c>
      <c r="D45" s="177" t="s">
        <v>279</v>
      </c>
      <c r="E45" s="178">
        <v>46</v>
      </c>
      <c r="F45" s="179"/>
      <c r="G45" s="180">
        <f>ROUND(E45*F45,2)</f>
        <v>0</v>
      </c>
      <c r="H45" s="179">
        <v>252.5</v>
      </c>
      <c r="I45" s="180">
        <f>ROUND(E45*H45,2)</f>
        <v>11615</v>
      </c>
      <c r="J45" s="179">
        <v>0</v>
      </c>
      <c r="K45" s="180">
        <f>ROUND(E45*J45,2)</f>
        <v>0</v>
      </c>
      <c r="L45" s="180">
        <v>21</v>
      </c>
      <c r="M45" s="180">
        <f>G45*(1+L45/100)</f>
        <v>0</v>
      </c>
      <c r="N45" s="180">
        <v>1.2E-4</v>
      </c>
      <c r="O45" s="180">
        <f>ROUND(E45*N45,2)</f>
        <v>0.01</v>
      </c>
      <c r="P45" s="180">
        <v>0</v>
      </c>
      <c r="Q45" s="180">
        <f>ROUND(E45*P45,2)</f>
        <v>0</v>
      </c>
      <c r="R45" s="180"/>
      <c r="S45" s="180" t="s">
        <v>224</v>
      </c>
      <c r="T45" s="181" t="s">
        <v>225</v>
      </c>
      <c r="U45" s="156">
        <v>0</v>
      </c>
      <c r="V45" s="156">
        <f>ROUND(E45*U45,2)</f>
        <v>0</v>
      </c>
      <c r="W45" s="156"/>
      <c r="X45" s="156" t="s">
        <v>361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749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36" outlineLevel="1">
      <c r="A46" s="168">
        <v>27</v>
      </c>
      <c r="B46" s="169" t="s">
        <v>1122</v>
      </c>
      <c r="C46" s="185" t="s">
        <v>1123</v>
      </c>
      <c r="D46" s="170" t="s">
        <v>309</v>
      </c>
      <c r="E46" s="171">
        <v>38</v>
      </c>
      <c r="F46" s="172"/>
      <c r="G46" s="173">
        <f>ROUND(E46*F46,2)</f>
        <v>0</v>
      </c>
      <c r="H46" s="172">
        <v>207</v>
      </c>
      <c r="I46" s="173">
        <f>ROUND(E46*H46,2)</f>
        <v>7866</v>
      </c>
      <c r="J46" s="172">
        <v>0</v>
      </c>
      <c r="K46" s="173">
        <f>ROUND(E46*J46,2)</f>
        <v>0</v>
      </c>
      <c r="L46" s="173">
        <v>21</v>
      </c>
      <c r="M46" s="173">
        <f>G46*(1+L46/100)</f>
        <v>0</v>
      </c>
      <c r="N46" s="173">
        <v>6.7000000000000002E-4</v>
      </c>
      <c r="O46" s="173">
        <f>ROUND(E46*N46,2)</f>
        <v>0.03</v>
      </c>
      <c r="P46" s="173">
        <v>0</v>
      </c>
      <c r="Q46" s="173">
        <f>ROUND(E46*P46,2)</f>
        <v>0</v>
      </c>
      <c r="R46" s="173"/>
      <c r="S46" s="173" t="s">
        <v>224</v>
      </c>
      <c r="T46" s="174" t="s">
        <v>225</v>
      </c>
      <c r="U46" s="156">
        <v>0</v>
      </c>
      <c r="V46" s="156">
        <f>ROUND(E46*U46,2)</f>
        <v>0</v>
      </c>
      <c r="W46" s="156"/>
      <c r="X46" s="156" t="s">
        <v>361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749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54"/>
      <c r="B47" s="155"/>
      <c r="C47" s="269" t="s">
        <v>1124</v>
      </c>
      <c r="D47" s="270"/>
      <c r="E47" s="270"/>
      <c r="F47" s="270"/>
      <c r="G47" s="270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292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36" outlineLevel="1">
      <c r="A48" s="168">
        <v>28</v>
      </c>
      <c r="B48" s="169" t="s">
        <v>1125</v>
      </c>
      <c r="C48" s="185" t="s">
        <v>1126</v>
      </c>
      <c r="D48" s="170" t="s">
        <v>309</v>
      </c>
      <c r="E48" s="171">
        <v>14</v>
      </c>
      <c r="F48" s="172"/>
      <c r="G48" s="173">
        <f>ROUND(E48*F48,2)</f>
        <v>0</v>
      </c>
      <c r="H48" s="172">
        <v>331</v>
      </c>
      <c r="I48" s="173">
        <f>ROUND(E48*H48,2)</f>
        <v>4634</v>
      </c>
      <c r="J48" s="172">
        <v>0</v>
      </c>
      <c r="K48" s="173">
        <f>ROUND(E48*J48,2)</f>
        <v>0</v>
      </c>
      <c r="L48" s="173">
        <v>21</v>
      </c>
      <c r="M48" s="173">
        <f>G48*(1+L48/100)</f>
        <v>0</v>
      </c>
      <c r="N48" s="173">
        <v>1.0300000000000001E-3</v>
      </c>
      <c r="O48" s="173">
        <f>ROUND(E48*N48,2)</f>
        <v>0.01</v>
      </c>
      <c r="P48" s="173">
        <v>0</v>
      </c>
      <c r="Q48" s="173">
        <f>ROUND(E48*P48,2)</f>
        <v>0</v>
      </c>
      <c r="R48" s="173"/>
      <c r="S48" s="173" t="s">
        <v>224</v>
      </c>
      <c r="T48" s="174" t="s">
        <v>225</v>
      </c>
      <c r="U48" s="156">
        <v>0</v>
      </c>
      <c r="V48" s="156">
        <f>ROUND(E48*U48,2)</f>
        <v>0</v>
      </c>
      <c r="W48" s="156"/>
      <c r="X48" s="156" t="s">
        <v>361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749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54"/>
      <c r="B49" s="155"/>
      <c r="C49" s="269" t="s">
        <v>1124</v>
      </c>
      <c r="D49" s="270"/>
      <c r="E49" s="270"/>
      <c r="F49" s="270"/>
      <c r="G49" s="270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292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75">
        <v>29</v>
      </c>
      <c r="B50" s="176" t="s">
        <v>1072</v>
      </c>
      <c r="C50" s="184" t="s">
        <v>1127</v>
      </c>
      <c r="D50" s="177" t="s">
        <v>1101</v>
      </c>
      <c r="E50" s="178">
        <v>501</v>
      </c>
      <c r="F50" s="179"/>
      <c r="G50" s="180">
        <f>ROUND(E50*F50,2)</f>
        <v>0</v>
      </c>
      <c r="H50" s="179">
        <v>0</v>
      </c>
      <c r="I50" s="180">
        <f>ROUND(E50*H50,2)</f>
        <v>0</v>
      </c>
      <c r="J50" s="179">
        <v>80</v>
      </c>
      <c r="K50" s="180">
        <f>ROUND(E50*J50,2)</f>
        <v>40080</v>
      </c>
      <c r="L50" s="180">
        <v>21</v>
      </c>
      <c r="M50" s="180">
        <f>G50*(1+L50/100)</f>
        <v>0</v>
      </c>
      <c r="N50" s="180">
        <v>0</v>
      </c>
      <c r="O50" s="180">
        <f>ROUND(E50*N50,2)</f>
        <v>0</v>
      </c>
      <c r="P50" s="180">
        <v>0</v>
      </c>
      <c r="Q50" s="180">
        <f>ROUND(E50*P50,2)</f>
        <v>0</v>
      </c>
      <c r="R50" s="180"/>
      <c r="S50" s="180" t="s">
        <v>224</v>
      </c>
      <c r="T50" s="181" t="s">
        <v>225</v>
      </c>
      <c r="U50" s="156">
        <v>0</v>
      </c>
      <c r="V50" s="156">
        <f>ROUND(E50*U50,2)</f>
        <v>0</v>
      </c>
      <c r="W50" s="156"/>
      <c r="X50" s="156" t="s">
        <v>591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1128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75">
        <v>30</v>
      </c>
      <c r="B51" s="176" t="s">
        <v>1129</v>
      </c>
      <c r="C51" s="184" t="s">
        <v>1130</v>
      </c>
      <c r="D51" s="177" t="s">
        <v>0</v>
      </c>
      <c r="E51" s="178">
        <v>3145.6999000000001</v>
      </c>
      <c r="F51" s="179"/>
      <c r="G51" s="180">
        <f>ROUND(E51*F51,2)</f>
        <v>0</v>
      </c>
      <c r="H51" s="179">
        <v>0</v>
      </c>
      <c r="I51" s="180">
        <f>ROUND(E51*H51,2)</f>
        <v>0</v>
      </c>
      <c r="J51" s="179">
        <v>3.35</v>
      </c>
      <c r="K51" s="180">
        <f>ROUND(E51*J51,2)</f>
        <v>10538.09</v>
      </c>
      <c r="L51" s="180">
        <v>21</v>
      </c>
      <c r="M51" s="180">
        <f>G51*(1+L51/100)</f>
        <v>0</v>
      </c>
      <c r="N51" s="180">
        <v>0</v>
      </c>
      <c r="O51" s="180">
        <f>ROUND(E51*N51,2)</f>
        <v>0</v>
      </c>
      <c r="P51" s="180">
        <v>0</v>
      </c>
      <c r="Q51" s="180">
        <f>ROUND(E51*P51,2)</f>
        <v>0</v>
      </c>
      <c r="R51" s="180"/>
      <c r="S51" s="180" t="s">
        <v>224</v>
      </c>
      <c r="T51" s="181" t="s">
        <v>225</v>
      </c>
      <c r="U51" s="156">
        <v>0</v>
      </c>
      <c r="V51" s="156">
        <f>ROUND(E51*U51,2)</f>
        <v>0</v>
      </c>
      <c r="W51" s="156"/>
      <c r="X51" s="156" t="s">
        <v>226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575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36" outlineLevel="1">
      <c r="A52" s="175">
        <v>31</v>
      </c>
      <c r="B52" s="176" t="s">
        <v>1131</v>
      </c>
      <c r="C52" s="184" t="s">
        <v>1132</v>
      </c>
      <c r="D52" s="177" t="s">
        <v>0</v>
      </c>
      <c r="E52" s="178">
        <v>3145.6999000000001</v>
      </c>
      <c r="F52" s="179"/>
      <c r="G52" s="180">
        <f>ROUND(E52*F52,2)</f>
        <v>0</v>
      </c>
      <c r="H52" s="179">
        <v>0</v>
      </c>
      <c r="I52" s="180">
        <f>ROUND(E52*H52,2)</f>
        <v>0</v>
      </c>
      <c r="J52" s="179">
        <v>1.75</v>
      </c>
      <c r="K52" s="180">
        <f>ROUND(E52*J52,2)</f>
        <v>5504.97</v>
      </c>
      <c r="L52" s="180">
        <v>21</v>
      </c>
      <c r="M52" s="180">
        <f>G52*(1+L52/100)</f>
        <v>0</v>
      </c>
      <c r="N52" s="180">
        <v>0</v>
      </c>
      <c r="O52" s="180">
        <f>ROUND(E52*N52,2)</f>
        <v>0</v>
      </c>
      <c r="P52" s="180">
        <v>0</v>
      </c>
      <c r="Q52" s="180">
        <f>ROUND(E52*P52,2)</f>
        <v>0</v>
      </c>
      <c r="R52" s="180"/>
      <c r="S52" s="180" t="s">
        <v>224</v>
      </c>
      <c r="T52" s="181" t="s">
        <v>225</v>
      </c>
      <c r="U52" s="156">
        <v>0</v>
      </c>
      <c r="V52" s="156">
        <f>ROUND(E52*U52,2)</f>
        <v>0</v>
      </c>
      <c r="W52" s="156"/>
      <c r="X52" s="156" t="s">
        <v>226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575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14">
      <c r="A53" s="158" t="s">
        <v>219</v>
      </c>
      <c r="B53" s="159" t="s">
        <v>156</v>
      </c>
      <c r="C53" s="183" t="s">
        <v>157</v>
      </c>
      <c r="D53" s="160"/>
      <c r="E53" s="161"/>
      <c r="F53" s="162"/>
      <c r="G53" s="162">
        <f>SUMIF(AG54:AG80,"&lt;&gt;NOR",G54:G80)</f>
        <v>0</v>
      </c>
      <c r="H53" s="162"/>
      <c r="I53" s="162">
        <f>SUM(I54:I80)</f>
        <v>82657.91</v>
      </c>
      <c r="J53" s="162"/>
      <c r="K53" s="162">
        <f>SUM(K54:K80)</f>
        <v>102724.68</v>
      </c>
      <c r="L53" s="162"/>
      <c r="M53" s="162">
        <f>SUM(M54:M80)</f>
        <v>0</v>
      </c>
      <c r="N53" s="162"/>
      <c r="O53" s="162">
        <f>SUM(O54:O80)</f>
        <v>0.08</v>
      </c>
      <c r="P53" s="162"/>
      <c r="Q53" s="162">
        <f>SUM(Q54:Q80)</f>
        <v>0</v>
      </c>
      <c r="R53" s="162"/>
      <c r="S53" s="162"/>
      <c r="T53" s="163"/>
      <c r="U53" s="157"/>
      <c r="V53" s="157">
        <f>SUM(V54:V80)</f>
        <v>37.959999999999994</v>
      </c>
      <c r="W53" s="157"/>
      <c r="X53" s="157"/>
      <c r="AG53" t="s">
        <v>220</v>
      </c>
    </row>
    <row r="54" spans="1:60" outlineLevel="1">
      <c r="A54" s="175">
        <v>32</v>
      </c>
      <c r="B54" s="176" t="s">
        <v>1133</v>
      </c>
      <c r="C54" s="184" t="s">
        <v>1134</v>
      </c>
      <c r="D54" s="177" t="s">
        <v>279</v>
      </c>
      <c r="E54" s="178">
        <v>2</v>
      </c>
      <c r="F54" s="179"/>
      <c r="G54" s="180">
        <f t="shared" ref="G54:G80" si="7">ROUND(E54*F54,2)</f>
        <v>0</v>
      </c>
      <c r="H54" s="179">
        <v>153.5</v>
      </c>
      <c r="I54" s="180">
        <f t="shared" ref="I54:I80" si="8">ROUND(E54*H54,2)</f>
        <v>307</v>
      </c>
      <c r="J54" s="179">
        <v>76</v>
      </c>
      <c r="K54" s="180">
        <f t="shared" ref="K54:K80" si="9">ROUND(E54*J54,2)</f>
        <v>152</v>
      </c>
      <c r="L54" s="180">
        <v>21</v>
      </c>
      <c r="M54" s="180">
        <f t="shared" ref="M54:M80" si="10">G54*(1+L54/100)</f>
        <v>0</v>
      </c>
      <c r="N54" s="180">
        <v>0</v>
      </c>
      <c r="O54" s="180">
        <f t="shared" ref="O54:O80" si="11">ROUND(E54*N54,2)</f>
        <v>0</v>
      </c>
      <c r="P54" s="180">
        <v>0</v>
      </c>
      <c r="Q54" s="180">
        <f t="shared" ref="Q54:Q80" si="12">ROUND(E54*P54,2)</f>
        <v>0</v>
      </c>
      <c r="R54" s="180"/>
      <c r="S54" s="180" t="s">
        <v>224</v>
      </c>
      <c r="T54" s="181" t="s">
        <v>225</v>
      </c>
      <c r="U54" s="156">
        <v>0.16500000000000001</v>
      </c>
      <c r="V54" s="156">
        <f t="shared" ref="V54:V80" si="13">ROUND(E54*U54,2)</f>
        <v>0.33</v>
      </c>
      <c r="W54" s="156"/>
      <c r="X54" s="156" t="s">
        <v>226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251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75">
        <v>33</v>
      </c>
      <c r="B55" s="176" t="s">
        <v>1135</v>
      </c>
      <c r="C55" s="184" t="s">
        <v>1136</v>
      </c>
      <c r="D55" s="177" t="s">
        <v>279</v>
      </c>
      <c r="E55" s="178">
        <v>16</v>
      </c>
      <c r="F55" s="179"/>
      <c r="G55" s="180">
        <f t="shared" si="7"/>
        <v>0</v>
      </c>
      <c r="H55" s="179">
        <v>98.94</v>
      </c>
      <c r="I55" s="180">
        <f t="shared" si="8"/>
        <v>1583.04</v>
      </c>
      <c r="J55" s="179">
        <v>28.56</v>
      </c>
      <c r="K55" s="180">
        <f t="shared" si="9"/>
        <v>456.96</v>
      </c>
      <c r="L55" s="180">
        <v>21</v>
      </c>
      <c r="M55" s="180">
        <f t="shared" si="10"/>
        <v>0</v>
      </c>
      <c r="N55" s="180">
        <v>0</v>
      </c>
      <c r="O55" s="180">
        <f t="shared" si="11"/>
        <v>0</v>
      </c>
      <c r="P55" s="180">
        <v>0</v>
      </c>
      <c r="Q55" s="180">
        <f t="shared" si="12"/>
        <v>0</v>
      </c>
      <c r="R55" s="180"/>
      <c r="S55" s="180" t="s">
        <v>224</v>
      </c>
      <c r="T55" s="181" t="s">
        <v>225</v>
      </c>
      <c r="U55" s="156">
        <v>6.2E-2</v>
      </c>
      <c r="V55" s="156">
        <f t="shared" si="13"/>
        <v>0.99</v>
      </c>
      <c r="W55" s="156"/>
      <c r="X55" s="156" t="s">
        <v>226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251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4" outlineLevel="1">
      <c r="A56" s="175">
        <v>34</v>
      </c>
      <c r="B56" s="176" t="s">
        <v>1137</v>
      </c>
      <c r="C56" s="184" t="s">
        <v>1138</v>
      </c>
      <c r="D56" s="177" t="s">
        <v>279</v>
      </c>
      <c r="E56" s="178">
        <v>7</v>
      </c>
      <c r="F56" s="179"/>
      <c r="G56" s="180">
        <f t="shared" si="7"/>
        <v>0</v>
      </c>
      <c r="H56" s="179">
        <v>1065.44</v>
      </c>
      <c r="I56" s="180">
        <f t="shared" si="8"/>
        <v>7458.08</v>
      </c>
      <c r="J56" s="179">
        <v>104.56</v>
      </c>
      <c r="K56" s="180">
        <f t="shared" si="9"/>
        <v>731.92</v>
      </c>
      <c r="L56" s="180">
        <v>21</v>
      </c>
      <c r="M56" s="180">
        <f t="shared" si="10"/>
        <v>0</v>
      </c>
      <c r="N56" s="180">
        <v>8.5999999999999998E-4</v>
      </c>
      <c r="O56" s="180">
        <f t="shared" si="11"/>
        <v>0.01</v>
      </c>
      <c r="P56" s="180">
        <v>0</v>
      </c>
      <c r="Q56" s="180">
        <f t="shared" si="12"/>
        <v>0</v>
      </c>
      <c r="R56" s="180"/>
      <c r="S56" s="180" t="s">
        <v>224</v>
      </c>
      <c r="T56" s="181" t="s">
        <v>225</v>
      </c>
      <c r="U56" s="156">
        <v>0.22700000000000001</v>
      </c>
      <c r="V56" s="156">
        <f t="shared" si="13"/>
        <v>1.59</v>
      </c>
      <c r="W56" s="156"/>
      <c r="X56" s="156" t="s">
        <v>226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251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75">
        <v>35</v>
      </c>
      <c r="B57" s="176" t="s">
        <v>1139</v>
      </c>
      <c r="C57" s="184" t="s">
        <v>1140</v>
      </c>
      <c r="D57" s="177" t="s">
        <v>279</v>
      </c>
      <c r="E57" s="178">
        <v>16</v>
      </c>
      <c r="F57" s="179"/>
      <c r="G57" s="180">
        <f t="shared" si="7"/>
        <v>0</v>
      </c>
      <c r="H57" s="179">
        <v>133</v>
      </c>
      <c r="I57" s="180">
        <f t="shared" si="8"/>
        <v>2128</v>
      </c>
      <c r="J57" s="179">
        <v>76</v>
      </c>
      <c r="K57" s="180">
        <f t="shared" si="9"/>
        <v>1216</v>
      </c>
      <c r="L57" s="180">
        <v>21</v>
      </c>
      <c r="M57" s="180">
        <f t="shared" si="10"/>
        <v>0</v>
      </c>
      <c r="N57" s="180">
        <v>1.2E-4</v>
      </c>
      <c r="O57" s="180">
        <f t="shared" si="11"/>
        <v>0</v>
      </c>
      <c r="P57" s="180">
        <v>0</v>
      </c>
      <c r="Q57" s="180">
        <f t="shared" si="12"/>
        <v>0</v>
      </c>
      <c r="R57" s="180"/>
      <c r="S57" s="180" t="s">
        <v>224</v>
      </c>
      <c r="T57" s="181" t="s">
        <v>225</v>
      </c>
      <c r="U57" s="156">
        <v>0.16500000000000001</v>
      </c>
      <c r="V57" s="156">
        <f t="shared" si="13"/>
        <v>2.64</v>
      </c>
      <c r="W57" s="156"/>
      <c r="X57" s="156" t="s">
        <v>226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251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>
      <c r="A58" s="175">
        <v>36</v>
      </c>
      <c r="B58" s="176" t="s">
        <v>1141</v>
      </c>
      <c r="C58" s="184" t="s">
        <v>1142</v>
      </c>
      <c r="D58" s="177" t="s">
        <v>279</v>
      </c>
      <c r="E58" s="178">
        <v>4</v>
      </c>
      <c r="F58" s="179"/>
      <c r="G58" s="180">
        <f t="shared" si="7"/>
        <v>0</v>
      </c>
      <c r="H58" s="179">
        <v>362.44</v>
      </c>
      <c r="I58" s="180">
        <f t="shared" si="8"/>
        <v>1449.76</v>
      </c>
      <c r="J58" s="179">
        <v>104.56</v>
      </c>
      <c r="K58" s="180">
        <f t="shared" si="9"/>
        <v>418.24</v>
      </c>
      <c r="L58" s="180">
        <v>21</v>
      </c>
      <c r="M58" s="180">
        <f t="shared" si="10"/>
        <v>0</v>
      </c>
      <c r="N58" s="180">
        <v>5.5000000000000003E-4</v>
      </c>
      <c r="O58" s="180">
        <f t="shared" si="11"/>
        <v>0</v>
      </c>
      <c r="P58" s="180">
        <v>0</v>
      </c>
      <c r="Q58" s="180">
        <f t="shared" si="12"/>
        <v>0</v>
      </c>
      <c r="R58" s="180"/>
      <c r="S58" s="180" t="s">
        <v>224</v>
      </c>
      <c r="T58" s="181" t="s">
        <v>225</v>
      </c>
      <c r="U58" s="156">
        <v>0.22700000000000001</v>
      </c>
      <c r="V58" s="156">
        <f t="shared" si="13"/>
        <v>0.91</v>
      </c>
      <c r="W58" s="156"/>
      <c r="X58" s="156" t="s">
        <v>226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251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>
      <c r="A59" s="175">
        <v>37</v>
      </c>
      <c r="B59" s="176" t="s">
        <v>1143</v>
      </c>
      <c r="C59" s="184" t="s">
        <v>1144</v>
      </c>
      <c r="D59" s="177" t="s">
        <v>279</v>
      </c>
      <c r="E59" s="178">
        <v>31</v>
      </c>
      <c r="F59" s="179"/>
      <c r="G59" s="180">
        <f t="shared" si="7"/>
        <v>0</v>
      </c>
      <c r="H59" s="179">
        <v>504.1</v>
      </c>
      <c r="I59" s="180">
        <f t="shared" si="8"/>
        <v>15627.1</v>
      </c>
      <c r="J59" s="179">
        <v>123.9</v>
      </c>
      <c r="K59" s="180">
        <f t="shared" si="9"/>
        <v>3840.9</v>
      </c>
      <c r="L59" s="180">
        <v>21</v>
      </c>
      <c r="M59" s="180">
        <f t="shared" si="10"/>
        <v>0</v>
      </c>
      <c r="N59" s="180">
        <v>8.1999999999999998E-4</v>
      </c>
      <c r="O59" s="180">
        <f t="shared" si="11"/>
        <v>0.03</v>
      </c>
      <c r="P59" s="180">
        <v>0</v>
      </c>
      <c r="Q59" s="180">
        <f t="shared" si="12"/>
        <v>0</v>
      </c>
      <c r="R59" s="180"/>
      <c r="S59" s="180" t="s">
        <v>224</v>
      </c>
      <c r="T59" s="181" t="s">
        <v>225</v>
      </c>
      <c r="U59" s="156">
        <v>0.26900000000000002</v>
      </c>
      <c r="V59" s="156">
        <f t="shared" si="13"/>
        <v>8.34</v>
      </c>
      <c r="W59" s="156"/>
      <c r="X59" s="156" t="s">
        <v>226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251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>
      <c r="A60" s="175">
        <v>38</v>
      </c>
      <c r="B60" s="176" t="s">
        <v>1145</v>
      </c>
      <c r="C60" s="184" t="s">
        <v>1146</v>
      </c>
      <c r="D60" s="177" t="s">
        <v>279</v>
      </c>
      <c r="E60" s="178">
        <v>8</v>
      </c>
      <c r="F60" s="179"/>
      <c r="G60" s="180">
        <f t="shared" si="7"/>
        <v>0</v>
      </c>
      <c r="H60" s="179">
        <v>799.33</v>
      </c>
      <c r="I60" s="180">
        <f t="shared" si="8"/>
        <v>6394.64</v>
      </c>
      <c r="J60" s="179">
        <v>161.66999999999999</v>
      </c>
      <c r="K60" s="180">
        <f t="shared" si="9"/>
        <v>1293.3599999999999</v>
      </c>
      <c r="L60" s="180">
        <v>21</v>
      </c>
      <c r="M60" s="180">
        <f t="shared" si="10"/>
        <v>0</v>
      </c>
      <c r="N60" s="180">
        <v>1.2800000000000001E-3</v>
      </c>
      <c r="O60" s="180">
        <f t="shared" si="11"/>
        <v>0.01</v>
      </c>
      <c r="P60" s="180">
        <v>0</v>
      </c>
      <c r="Q60" s="180">
        <f t="shared" si="12"/>
        <v>0</v>
      </c>
      <c r="R60" s="180"/>
      <c r="S60" s="180" t="s">
        <v>224</v>
      </c>
      <c r="T60" s="181" t="s">
        <v>225</v>
      </c>
      <c r="U60" s="156">
        <v>0.35099999999999998</v>
      </c>
      <c r="V60" s="156">
        <f t="shared" si="13"/>
        <v>2.81</v>
      </c>
      <c r="W60" s="156"/>
      <c r="X60" s="156" t="s">
        <v>226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251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>
      <c r="A61" s="175">
        <v>39</v>
      </c>
      <c r="B61" s="176" t="s">
        <v>1147</v>
      </c>
      <c r="C61" s="184" t="s">
        <v>1148</v>
      </c>
      <c r="D61" s="177" t="s">
        <v>279</v>
      </c>
      <c r="E61" s="178">
        <v>2</v>
      </c>
      <c r="F61" s="179"/>
      <c r="G61" s="180">
        <f t="shared" si="7"/>
        <v>0</v>
      </c>
      <c r="H61" s="179">
        <v>265.94</v>
      </c>
      <c r="I61" s="180">
        <f t="shared" si="8"/>
        <v>531.88</v>
      </c>
      <c r="J61" s="179">
        <v>104.56</v>
      </c>
      <c r="K61" s="180">
        <f t="shared" si="9"/>
        <v>209.12</v>
      </c>
      <c r="L61" s="180">
        <v>21</v>
      </c>
      <c r="M61" s="180">
        <f t="shared" si="10"/>
        <v>0</v>
      </c>
      <c r="N61" s="180">
        <v>0</v>
      </c>
      <c r="O61" s="180">
        <f t="shared" si="11"/>
        <v>0</v>
      </c>
      <c r="P61" s="180">
        <v>0</v>
      </c>
      <c r="Q61" s="180">
        <f t="shared" si="12"/>
        <v>0</v>
      </c>
      <c r="R61" s="180"/>
      <c r="S61" s="180" t="s">
        <v>224</v>
      </c>
      <c r="T61" s="181" t="s">
        <v>225</v>
      </c>
      <c r="U61" s="156">
        <v>0.22700000000000001</v>
      </c>
      <c r="V61" s="156">
        <f t="shared" si="13"/>
        <v>0.45</v>
      </c>
      <c r="W61" s="156"/>
      <c r="X61" s="156" t="s">
        <v>226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251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>
      <c r="A62" s="175">
        <v>40</v>
      </c>
      <c r="B62" s="176" t="s">
        <v>1149</v>
      </c>
      <c r="C62" s="184" t="s">
        <v>1150</v>
      </c>
      <c r="D62" s="177" t="s">
        <v>279</v>
      </c>
      <c r="E62" s="178">
        <v>7</v>
      </c>
      <c r="F62" s="179"/>
      <c r="G62" s="180">
        <f t="shared" si="7"/>
        <v>0</v>
      </c>
      <c r="H62" s="179">
        <v>335.6</v>
      </c>
      <c r="I62" s="180">
        <f t="shared" si="8"/>
        <v>2349.1999999999998</v>
      </c>
      <c r="J62" s="179">
        <v>123.9</v>
      </c>
      <c r="K62" s="180">
        <f t="shared" si="9"/>
        <v>867.3</v>
      </c>
      <c r="L62" s="180">
        <v>21</v>
      </c>
      <c r="M62" s="180">
        <f t="shared" si="10"/>
        <v>0</v>
      </c>
      <c r="N62" s="180">
        <v>0</v>
      </c>
      <c r="O62" s="180">
        <f t="shared" si="11"/>
        <v>0</v>
      </c>
      <c r="P62" s="180">
        <v>0</v>
      </c>
      <c r="Q62" s="180">
        <f t="shared" si="12"/>
        <v>0</v>
      </c>
      <c r="R62" s="180"/>
      <c r="S62" s="180" t="s">
        <v>224</v>
      </c>
      <c r="T62" s="181" t="s">
        <v>225</v>
      </c>
      <c r="U62" s="156">
        <v>0.26900000000000002</v>
      </c>
      <c r="V62" s="156">
        <f t="shared" si="13"/>
        <v>1.88</v>
      </c>
      <c r="W62" s="156"/>
      <c r="X62" s="156" t="s">
        <v>226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251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4" outlineLevel="1">
      <c r="A63" s="175">
        <v>41</v>
      </c>
      <c r="B63" s="176" t="s">
        <v>1151</v>
      </c>
      <c r="C63" s="184" t="s">
        <v>1152</v>
      </c>
      <c r="D63" s="177" t="s">
        <v>279</v>
      </c>
      <c r="E63" s="178">
        <v>46</v>
      </c>
      <c r="F63" s="179"/>
      <c r="G63" s="180">
        <f t="shared" si="7"/>
        <v>0</v>
      </c>
      <c r="H63" s="179">
        <v>551.46</v>
      </c>
      <c r="I63" s="180">
        <f t="shared" si="8"/>
        <v>25367.16</v>
      </c>
      <c r="J63" s="179">
        <v>75.540000000000006</v>
      </c>
      <c r="K63" s="180">
        <f t="shared" si="9"/>
        <v>3474.84</v>
      </c>
      <c r="L63" s="180">
        <v>21</v>
      </c>
      <c r="M63" s="180">
        <f t="shared" si="10"/>
        <v>0</v>
      </c>
      <c r="N63" s="180">
        <v>4.4999999999999999E-4</v>
      </c>
      <c r="O63" s="180">
        <f t="shared" si="11"/>
        <v>0.02</v>
      </c>
      <c r="P63" s="180">
        <v>0</v>
      </c>
      <c r="Q63" s="180">
        <f t="shared" si="12"/>
        <v>0</v>
      </c>
      <c r="R63" s="180"/>
      <c r="S63" s="180" t="s">
        <v>224</v>
      </c>
      <c r="T63" s="181" t="s">
        <v>225</v>
      </c>
      <c r="U63" s="156">
        <v>0.16400000000000001</v>
      </c>
      <c r="V63" s="156">
        <f t="shared" si="13"/>
        <v>7.54</v>
      </c>
      <c r="W63" s="156"/>
      <c r="X63" s="156" t="s">
        <v>226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251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75">
        <v>42</v>
      </c>
      <c r="B64" s="176" t="s">
        <v>1153</v>
      </c>
      <c r="C64" s="184" t="s">
        <v>1154</v>
      </c>
      <c r="D64" s="177" t="s">
        <v>279</v>
      </c>
      <c r="E64" s="178">
        <v>15</v>
      </c>
      <c r="F64" s="179"/>
      <c r="G64" s="180">
        <f t="shared" si="7"/>
        <v>0</v>
      </c>
      <c r="H64" s="179">
        <v>180.77</v>
      </c>
      <c r="I64" s="180">
        <f t="shared" si="8"/>
        <v>2711.55</v>
      </c>
      <c r="J64" s="179">
        <v>38.229999999999997</v>
      </c>
      <c r="K64" s="180">
        <f t="shared" si="9"/>
        <v>573.45000000000005</v>
      </c>
      <c r="L64" s="180">
        <v>21</v>
      </c>
      <c r="M64" s="180">
        <f t="shared" si="10"/>
        <v>0</v>
      </c>
      <c r="N64" s="180">
        <v>1.7000000000000001E-4</v>
      </c>
      <c r="O64" s="180">
        <f t="shared" si="11"/>
        <v>0</v>
      </c>
      <c r="P64" s="180">
        <v>0</v>
      </c>
      <c r="Q64" s="180">
        <f t="shared" si="12"/>
        <v>0</v>
      </c>
      <c r="R64" s="180"/>
      <c r="S64" s="180" t="s">
        <v>224</v>
      </c>
      <c r="T64" s="181" t="s">
        <v>225</v>
      </c>
      <c r="U64" s="156">
        <v>8.3000000000000004E-2</v>
      </c>
      <c r="V64" s="156">
        <f t="shared" si="13"/>
        <v>1.25</v>
      </c>
      <c r="W64" s="156"/>
      <c r="X64" s="156" t="s">
        <v>226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251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>
      <c r="A65" s="175">
        <v>43</v>
      </c>
      <c r="B65" s="176" t="s">
        <v>1155</v>
      </c>
      <c r="C65" s="184" t="s">
        <v>1156</v>
      </c>
      <c r="D65" s="177" t="s">
        <v>279</v>
      </c>
      <c r="E65" s="178">
        <v>2</v>
      </c>
      <c r="F65" s="179"/>
      <c r="G65" s="180">
        <f t="shared" si="7"/>
        <v>0</v>
      </c>
      <c r="H65" s="179">
        <v>499.44</v>
      </c>
      <c r="I65" s="180">
        <f t="shared" si="8"/>
        <v>998.88</v>
      </c>
      <c r="J65" s="179">
        <v>104.56</v>
      </c>
      <c r="K65" s="180">
        <f t="shared" si="9"/>
        <v>209.12</v>
      </c>
      <c r="L65" s="180">
        <v>21</v>
      </c>
      <c r="M65" s="180">
        <f t="shared" si="10"/>
        <v>0</v>
      </c>
      <c r="N65" s="180">
        <v>5.4000000000000001E-4</v>
      </c>
      <c r="O65" s="180">
        <f t="shared" si="11"/>
        <v>0</v>
      </c>
      <c r="P65" s="180">
        <v>0</v>
      </c>
      <c r="Q65" s="180">
        <f t="shared" si="12"/>
        <v>0</v>
      </c>
      <c r="R65" s="180"/>
      <c r="S65" s="180" t="s">
        <v>224</v>
      </c>
      <c r="T65" s="181" t="s">
        <v>225</v>
      </c>
      <c r="U65" s="156">
        <v>0.22700000000000001</v>
      </c>
      <c r="V65" s="156">
        <f t="shared" si="13"/>
        <v>0.45</v>
      </c>
      <c r="W65" s="156"/>
      <c r="X65" s="156" t="s">
        <v>226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251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>
      <c r="A66" s="175">
        <v>44</v>
      </c>
      <c r="B66" s="176" t="s">
        <v>1157</v>
      </c>
      <c r="C66" s="184" t="s">
        <v>1158</v>
      </c>
      <c r="D66" s="177" t="s">
        <v>279</v>
      </c>
      <c r="E66" s="178">
        <v>7</v>
      </c>
      <c r="F66" s="179"/>
      <c r="G66" s="180">
        <f t="shared" si="7"/>
        <v>0</v>
      </c>
      <c r="H66" s="179">
        <v>776.1</v>
      </c>
      <c r="I66" s="180">
        <f t="shared" si="8"/>
        <v>5432.7</v>
      </c>
      <c r="J66" s="179">
        <v>123.9</v>
      </c>
      <c r="K66" s="180">
        <f t="shared" si="9"/>
        <v>867.3</v>
      </c>
      <c r="L66" s="180">
        <v>21</v>
      </c>
      <c r="M66" s="180">
        <f t="shared" si="10"/>
        <v>0</v>
      </c>
      <c r="N66" s="180">
        <v>6.9999999999999999E-4</v>
      </c>
      <c r="O66" s="180">
        <f t="shared" si="11"/>
        <v>0</v>
      </c>
      <c r="P66" s="180">
        <v>0</v>
      </c>
      <c r="Q66" s="180">
        <f t="shared" si="12"/>
        <v>0</v>
      </c>
      <c r="R66" s="180"/>
      <c r="S66" s="180" t="s">
        <v>224</v>
      </c>
      <c r="T66" s="181" t="s">
        <v>225</v>
      </c>
      <c r="U66" s="156">
        <v>0.26900000000000002</v>
      </c>
      <c r="V66" s="156">
        <f t="shared" si="13"/>
        <v>1.88</v>
      </c>
      <c r="W66" s="156"/>
      <c r="X66" s="156" t="s">
        <v>226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251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>
      <c r="A67" s="175">
        <v>45</v>
      </c>
      <c r="B67" s="176" t="s">
        <v>1159</v>
      </c>
      <c r="C67" s="184" t="s">
        <v>1160</v>
      </c>
      <c r="D67" s="177" t="s">
        <v>279</v>
      </c>
      <c r="E67" s="178">
        <v>2</v>
      </c>
      <c r="F67" s="179"/>
      <c r="G67" s="180">
        <f t="shared" si="7"/>
        <v>0</v>
      </c>
      <c r="H67" s="179">
        <v>823.33</v>
      </c>
      <c r="I67" s="180">
        <f t="shared" si="8"/>
        <v>1646.66</v>
      </c>
      <c r="J67" s="179">
        <v>161.66999999999999</v>
      </c>
      <c r="K67" s="180">
        <f t="shared" si="9"/>
        <v>323.33999999999997</v>
      </c>
      <c r="L67" s="180">
        <v>21</v>
      </c>
      <c r="M67" s="180">
        <f t="shared" si="10"/>
        <v>0</v>
      </c>
      <c r="N67" s="180">
        <v>1.1999999999999999E-3</v>
      </c>
      <c r="O67" s="180">
        <f t="shared" si="11"/>
        <v>0</v>
      </c>
      <c r="P67" s="180">
        <v>0</v>
      </c>
      <c r="Q67" s="180">
        <f t="shared" si="12"/>
        <v>0</v>
      </c>
      <c r="R67" s="180"/>
      <c r="S67" s="180" t="s">
        <v>224</v>
      </c>
      <c r="T67" s="181" t="s">
        <v>225</v>
      </c>
      <c r="U67" s="156">
        <v>0.35099999999999998</v>
      </c>
      <c r="V67" s="156">
        <f t="shared" si="13"/>
        <v>0.7</v>
      </c>
      <c r="W67" s="156"/>
      <c r="X67" s="156" t="s">
        <v>226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251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>
      <c r="A68" s="175">
        <v>46</v>
      </c>
      <c r="B68" s="176" t="s">
        <v>1161</v>
      </c>
      <c r="C68" s="184" t="s">
        <v>1162</v>
      </c>
      <c r="D68" s="177" t="s">
        <v>279</v>
      </c>
      <c r="E68" s="178">
        <v>14</v>
      </c>
      <c r="F68" s="179"/>
      <c r="G68" s="180">
        <f t="shared" si="7"/>
        <v>0</v>
      </c>
      <c r="H68" s="179">
        <v>361.51</v>
      </c>
      <c r="I68" s="180">
        <f t="shared" si="8"/>
        <v>5061.1400000000003</v>
      </c>
      <c r="J68" s="179">
        <v>175.49</v>
      </c>
      <c r="K68" s="180">
        <f t="shared" si="9"/>
        <v>2456.86</v>
      </c>
      <c r="L68" s="180">
        <v>21</v>
      </c>
      <c r="M68" s="180">
        <f t="shared" si="10"/>
        <v>0</v>
      </c>
      <c r="N68" s="180">
        <v>2.3000000000000001E-4</v>
      </c>
      <c r="O68" s="180">
        <f t="shared" si="11"/>
        <v>0</v>
      </c>
      <c r="P68" s="180">
        <v>0</v>
      </c>
      <c r="Q68" s="180">
        <f t="shared" si="12"/>
        <v>0</v>
      </c>
      <c r="R68" s="180"/>
      <c r="S68" s="180" t="s">
        <v>224</v>
      </c>
      <c r="T68" s="181" t="s">
        <v>225</v>
      </c>
      <c r="U68" s="156">
        <v>0.38100000000000001</v>
      </c>
      <c r="V68" s="156">
        <f t="shared" si="13"/>
        <v>5.33</v>
      </c>
      <c r="W68" s="156"/>
      <c r="X68" s="156" t="s">
        <v>226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251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>
      <c r="A69" s="175">
        <v>47</v>
      </c>
      <c r="B69" s="176" t="s">
        <v>1009</v>
      </c>
      <c r="C69" s="184" t="s">
        <v>1010</v>
      </c>
      <c r="D69" s="177" t="s">
        <v>279</v>
      </c>
      <c r="E69" s="178">
        <v>2</v>
      </c>
      <c r="F69" s="179"/>
      <c r="G69" s="180">
        <f t="shared" si="7"/>
        <v>0</v>
      </c>
      <c r="H69" s="179">
        <v>1805.56</v>
      </c>
      <c r="I69" s="180">
        <f t="shared" si="8"/>
        <v>3611.12</v>
      </c>
      <c r="J69" s="179">
        <v>199.44</v>
      </c>
      <c r="K69" s="180">
        <f t="shared" si="9"/>
        <v>398.88</v>
      </c>
      <c r="L69" s="180">
        <v>21</v>
      </c>
      <c r="M69" s="180">
        <f t="shared" si="10"/>
        <v>0</v>
      </c>
      <c r="N69" s="180">
        <v>2.97E-3</v>
      </c>
      <c r="O69" s="180">
        <f t="shared" si="11"/>
        <v>0.01</v>
      </c>
      <c r="P69" s="180">
        <v>0</v>
      </c>
      <c r="Q69" s="180">
        <f t="shared" si="12"/>
        <v>0</v>
      </c>
      <c r="R69" s="180"/>
      <c r="S69" s="180" t="s">
        <v>224</v>
      </c>
      <c r="T69" s="181" t="s">
        <v>225</v>
      </c>
      <c r="U69" s="156">
        <v>0.433</v>
      </c>
      <c r="V69" s="156">
        <f t="shared" si="13"/>
        <v>0.87</v>
      </c>
      <c r="W69" s="156"/>
      <c r="X69" s="156" t="s">
        <v>226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251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>
      <c r="A70" s="175">
        <v>48</v>
      </c>
      <c r="B70" s="176" t="s">
        <v>1163</v>
      </c>
      <c r="C70" s="184" t="s">
        <v>1164</v>
      </c>
      <c r="D70" s="177" t="s">
        <v>817</v>
      </c>
      <c r="E70" s="178">
        <v>1</v>
      </c>
      <c r="F70" s="179"/>
      <c r="G70" s="180">
        <f t="shared" si="7"/>
        <v>0</v>
      </c>
      <c r="H70" s="179">
        <v>0</v>
      </c>
      <c r="I70" s="180">
        <f t="shared" si="8"/>
        <v>0</v>
      </c>
      <c r="J70" s="179">
        <v>7632</v>
      </c>
      <c r="K70" s="180">
        <f t="shared" si="9"/>
        <v>7632</v>
      </c>
      <c r="L70" s="180">
        <v>21</v>
      </c>
      <c r="M70" s="180">
        <f t="shared" si="10"/>
        <v>0</v>
      </c>
      <c r="N70" s="180">
        <v>0</v>
      </c>
      <c r="O70" s="180">
        <f t="shared" si="11"/>
        <v>0</v>
      </c>
      <c r="P70" s="180">
        <v>0</v>
      </c>
      <c r="Q70" s="180">
        <f t="shared" si="12"/>
        <v>0</v>
      </c>
      <c r="R70" s="180"/>
      <c r="S70" s="180" t="s">
        <v>224</v>
      </c>
      <c r="T70" s="181" t="s">
        <v>225</v>
      </c>
      <c r="U70" s="156">
        <v>0</v>
      </c>
      <c r="V70" s="156">
        <f t="shared" si="13"/>
        <v>0</v>
      </c>
      <c r="W70" s="156"/>
      <c r="X70" s="156" t="s">
        <v>226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251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>
      <c r="A71" s="175">
        <v>49</v>
      </c>
      <c r="B71" s="176" t="s">
        <v>1165</v>
      </c>
      <c r="C71" s="184" t="s">
        <v>1166</v>
      </c>
      <c r="D71" s="177" t="s">
        <v>817</v>
      </c>
      <c r="E71" s="178">
        <v>1</v>
      </c>
      <c r="F71" s="179"/>
      <c r="G71" s="180">
        <f t="shared" si="7"/>
        <v>0</v>
      </c>
      <c r="H71" s="179">
        <v>0</v>
      </c>
      <c r="I71" s="180">
        <f t="shared" si="8"/>
        <v>0</v>
      </c>
      <c r="J71" s="179">
        <v>10688.4</v>
      </c>
      <c r="K71" s="180">
        <f t="shared" si="9"/>
        <v>10688.4</v>
      </c>
      <c r="L71" s="180">
        <v>21</v>
      </c>
      <c r="M71" s="180">
        <f t="shared" si="10"/>
        <v>0</v>
      </c>
      <c r="N71" s="180">
        <v>0</v>
      </c>
      <c r="O71" s="180">
        <f t="shared" si="11"/>
        <v>0</v>
      </c>
      <c r="P71" s="180">
        <v>0</v>
      </c>
      <c r="Q71" s="180">
        <f t="shared" si="12"/>
        <v>0</v>
      </c>
      <c r="R71" s="180"/>
      <c r="S71" s="180" t="s">
        <v>224</v>
      </c>
      <c r="T71" s="181" t="s">
        <v>225</v>
      </c>
      <c r="U71" s="156">
        <v>0</v>
      </c>
      <c r="V71" s="156">
        <f t="shared" si="13"/>
        <v>0</v>
      </c>
      <c r="W71" s="156"/>
      <c r="X71" s="156" t="s">
        <v>226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251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>
      <c r="A72" s="175">
        <v>50</v>
      </c>
      <c r="B72" s="176" t="s">
        <v>1167</v>
      </c>
      <c r="C72" s="184" t="s">
        <v>1168</v>
      </c>
      <c r="D72" s="177" t="s">
        <v>817</v>
      </c>
      <c r="E72" s="178">
        <v>1</v>
      </c>
      <c r="F72" s="179"/>
      <c r="G72" s="180">
        <f t="shared" si="7"/>
        <v>0</v>
      </c>
      <c r="H72" s="179">
        <v>0</v>
      </c>
      <c r="I72" s="180">
        <f t="shared" si="8"/>
        <v>0</v>
      </c>
      <c r="J72" s="179">
        <v>17061.599999999999</v>
      </c>
      <c r="K72" s="180">
        <f t="shared" si="9"/>
        <v>17061.599999999999</v>
      </c>
      <c r="L72" s="180">
        <v>21</v>
      </c>
      <c r="M72" s="180">
        <f t="shared" si="10"/>
        <v>0</v>
      </c>
      <c r="N72" s="180">
        <v>0</v>
      </c>
      <c r="O72" s="180">
        <f t="shared" si="11"/>
        <v>0</v>
      </c>
      <c r="P72" s="180">
        <v>0</v>
      </c>
      <c r="Q72" s="180">
        <f t="shared" si="12"/>
        <v>0</v>
      </c>
      <c r="R72" s="180"/>
      <c r="S72" s="180" t="s">
        <v>224</v>
      </c>
      <c r="T72" s="181" t="s">
        <v>225</v>
      </c>
      <c r="U72" s="156">
        <v>0</v>
      </c>
      <c r="V72" s="156">
        <f t="shared" si="13"/>
        <v>0</v>
      </c>
      <c r="W72" s="156"/>
      <c r="X72" s="156" t="s">
        <v>226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251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>
      <c r="A73" s="175">
        <v>51</v>
      </c>
      <c r="B73" s="176" t="s">
        <v>1169</v>
      </c>
      <c r="C73" s="184" t="s">
        <v>1170</v>
      </c>
      <c r="D73" s="177" t="s">
        <v>817</v>
      </c>
      <c r="E73" s="178">
        <v>1</v>
      </c>
      <c r="F73" s="179"/>
      <c r="G73" s="180">
        <f t="shared" si="7"/>
        <v>0</v>
      </c>
      <c r="H73" s="179">
        <v>0</v>
      </c>
      <c r="I73" s="180">
        <f t="shared" si="8"/>
        <v>0</v>
      </c>
      <c r="J73" s="179">
        <v>4893.6000000000004</v>
      </c>
      <c r="K73" s="180">
        <f t="shared" si="9"/>
        <v>4893.6000000000004</v>
      </c>
      <c r="L73" s="180">
        <v>21</v>
      </c>
      <c r="M73" s="180">
        <f t="shared" si="10"/>
        <v>0</v>
      </c>
      <c r="N73" s="180">
        <v>0</v>
      </c>
      <c r="O73" s="180">
        <f t="shared" si="11"/>
        <v>0</v>
      </c>
      <c r="P73" s="180">
        <v>0</v>
      </c>
      <c r="Q73" s="180">
        <f t="shared" si="12"/>
        <v>0</v>
      </c>
      <c r="R73" s="180"/>
      <c r="S73" s="180" t="s">
        <v>224</v>
      </c>
      <c r="T73" s="181" t="s">
        <v>225</v>
      </c>
      <c r="U73" s="156">
        <v>0</v>
      </c>
      <c r="V73" s="156">
        <f t="shared" si="13"/>
        <v>0</v>
      </c>
      <c r="W73" s="156"/>
      <c r="X73" s="156" t="s">
        <v>226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251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75">
        <v>52</v>
      </c>
      <c r="B74" s="176" t="s">
        <v>1171</v>
      </c>
      <c r="C74" s="184" t="s">
        <v>1172</v>
      </c>
      <c r="D74" s="177" t="s">
        <v>817</v>
      </c>
      <c r="E74" s="178">
        <v>1</v>
      </c>
      <c r="F74" s="179"/>
      <c r="G74" s="180">
        <f t="shared" si="7"/>
        <v>0</v>
      </c>
      <c r="H74" s="179">
        <v>0</v>
      </c>
      <c r="I74" s="180">
        <f t="shared" si="8"/>
        <v>0</v>
      </c>
      <c r="J74" s="179">
        <v>14437.2</v>
      </c>
      <c r="K74" s="180">
        <f t="shared" si="9"/>
        <v>14437.2</v>
      </c>
      <c r="L74" s="180">
        <v>21</v>
      </c>
      <c r="M74" s="180">
        <f t="shared" si="10"/>
        <v>0</v>
      </c>
      <c r="N74" s="180">
        <v>0</v>
      </c>
      <c r="O74" s="180">
        <f t="shared" si="11"/>
        <v>0</v>
      </c>
      <c r="P74" s="180">
        <v>0</v>
      </c>
      <c r="Q74" s="180">
        <f t="shared" si="12"/>
        <v>0</v>
      </c>
      <c r="R74" s="180"/>
      <c r="S74" s="180" t="s">
        <v>224</v>
      </c>
      <c r="T74" s="181" t="s">
        <v>225</v>
      </c>
      <c r="U74" s="156">
        <v>0</v>
      </c>
      <c r="V74" s="156">
        <f t="shared" si="13"/>
        <v>0</v>
      </c>
      <c r="W74" s="156"/>
      <c r="X74" s="156" t="s">
        <v>226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251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>
      <c r="A75" s="175">
        <v>53</v>
      </c>
      <c r="B75" s="176" t="s">
        <v>1173</v>
      </c>
      <c r="C75" s="184" t="s">
        <v>1174</v>
      </c>
      <c r="D75" s="177" t="s">
        <v>817</v>
      </c>
      <c r="E75" s="178">
        <v>1</v>
      </c>
      <c r="F75" s="179"/>
      <c r="G75" s="180">
        <f t="shared" si="7"/>
        <v>0</v>
      </c>
      <c r="H75" s="179">
        <v>0</v>
      </c>
      <c r="I75" s="180">
        <f t="shared" si="8"/>
        <v>0</v>
      </c>
      <c r="J75" s="179">
        <v>10688.4</v>
      </c>
      <c r="K75" s="180">
        <f t="shared" si="9"/>
        <v>10688.4</v>
      </c>
      <c r="L75" s="180">
        <v>21</v>
      </c>
      <c r="M75" s="180">
        <f t="shared" si="10"/>
        <v>0</v>
      </c>
      <c r="N75" s="180">
        <v>0</v>
      </c>
      <c r="O75" s="180">
        <f t="shared" si="11"/>
        <v>0</v>
      </c>
      <c r="P75" s="180">
        <v>0</v>
      </c>
      <c r="Q75" s="180">
        <f t="shared" si="12"/>
        <v>0</v>
      </c>
      <c r="R75" s="180"/>
      <c r="S75" s="180" t="s">
        <v>224</v>
      </c>
      <c r="T75" s="181" t="s">
        <v>225</v>
      </c>
      <c r="U75" s="156">
        <v>0</v>
      </c>
      <c r="V75" s="156">
        <f t="shared" si="13"/>
        <v>0</v>
      </c>
      <c r="W75" s="156"/>
      <c r="X75" s="156" t="s">
        <v>226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251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>
      <c r="A76" s="175">
        <v>54</v>
      </c>
      <c r="B76" s="176" t="s">
        <v>1175</v>
      </c>
      <c r="C76" s="184" t="s">
        <v>1176</v>
      </c>
      <c r="D76" s="177" t="s">
        <v>817</v>
      </c>
      <c r="E76" s="178">
        <v>1</v>
      </c>
      <c r="F76" s="179"/>
      <c r="G76" s="180">
        <f t="shared" si="7"/>
        <v>0</v>
      </c>
      <c r="H76" s="179">
        <v>0</v>
      </c>
      <c r="I76" s="180">
        <f t="shared" si="8"/>
        <v>0</v>
      </c>
      <c r="J76" s="179">
        <v>14437.2</v>
      </c>
      <c r="K76" s="180">
        <f t="shared" si="9"/>
        <v>14437.2</v>
      </c>
      <c r="L76" s="180">
        <v>21</v>
      </c>
      <c r="M76" s="180">
        <f t="shared" si="10"/>
        <v>0</v>
      </c>
      <c r="N76" s="180">
        <v>0</v>
      </c>
      <c r="O76" s="180">
        <f t="shared" si="11"/>
        <v>0</v>
      </c>
      <c r="P76" s="180">
        <v>0</v>
      </c>
      <c r="Q76" s="180">
        <f t="shared" si="12"/>
        <v>0</v>
      </c>
      <c r="R76" s="180"/>
      <c r="S76" s="180" t="s">
        <v>224</v>
      </c>
      <c r="T76" s="181" t="s">
        <v>225</v>
      </c>
      <c r="U76" s="156">
        <v>0</v>
      </c>
      <c r="V76" s="156">
        <f t="shared" si="13"/>
        <v>0</v>
      </c>
      <c r="W76" s="156"/>
      <c r="X76" s="156" t="s">
        <v>226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251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>
      <c r="A77" s="175">
        <v>55</v>
      </c>
      <c r="B77" s="176" t="s">
        <v>1177</v>
      </c>
      <c r="C77" s="184" t="s">
        <v>1178</v>
      </c>
      <c r="D77" s="177" t="s">
        <v>279</v>
      </c>
      <c r="E77" s="178">
        <v>2</v>
      </c>
      <c r="F77" s="179"/>
      <c r="G77" s="180">
        <f t="shared" si="7"/>
        <v>0</v>
      </c>
      <c r="H77" s="179">
        <v>0</v>
      </c>
      <c r="I77" s="180">
        <f t="shared" si="8"/>
        <v>0</v>
      </c>
      <c r="J77" s="179">
        <v>480</v>
      </c>
      <c r="K77" s="180">
        <f t="shared" si="9"/>
        <v>960</v>
      </c>
      <c r="L77" s="180">
        <v>21</v>
      </c>
      <c r="M77" s="180">
        <f t="shared" si="10"/>
        <v>0</v>
      </c>
      <c r="N77" s="180">
        <v>0</v>
      </c>
      <c r="O77" s="180">
        <f t="shared" si="11"/>
        <v>0</v>
      </c>
      <c r="P77" s="180">
        <v>0</v>
      </c>
      <c r="Q77" s="180">
        <f t="shared" si="12"/>
        <v>0</v>
      </c>
      <c r="R77" s="180"/>
      <c r="S77" s="180" t="s">
        <v>224</v>
      </c>
      <c r="T77" s="181" t="s">
        <v>225</v>
      </c>
      <c r="U77" s="156">
        <v>0</v>
      </c>
      <c r="V77" s="156">
        <f t="shared" si="13"/>
        <v>0</v>
      </c>
      <c r="W77" s="156"/>
      <c r="X77" s="156" t="s">
        <v>226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251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>
      <c r="A78" s="175">
        <v>56</v>
      </c>
      <c r="B78" s="176" t="s">
        <v>1179</v>
      </c>
      <c r="C78" s="184" t="s">
        <v>1180</v>
      </c>
      <c r="D78" s="177" t="s">
        <v>817</v>
      </c>
      <c r="E78" s="178">
        <v>2</v>
      </c>
      <c r="F78" s="179"/>
      <c r="G78" s="180">
        <f t="shared" si="7"/>
        <v>0</v>
      </c>
      <c r="H78" s="179">
        <v>0</v>
      </c>
      <c r="I78" s="180">
        <f t="shared" si="8"/>
        <v>0</v>
      </c>
      <c r="J78" s="179">
        <v>1255.2</v>
      </c>
      <c r="K78" s="180">
        <f t="shared" si="9"/>
        <v>2510.4</v>
      </c>
      <c r="L78" s="180">
        <v>21</v>
      </c>
      <c r="M78" s="180">
        <f t="shared" si="10"/>
        <v>0</v>
      </c>
      <c r="N78" s="180">
        <v>0</v>
      </c>
      <c r="O78" s="180">
        <f t="shared" si="11"/>
        <v>0</v>
      </c>
      <c r="P78" s="180">
        <v>0</v>
      </c>
      <c r="Q78" s="180">
        <f t="shared" si="12"/>
        <v>0</v>
      </c>
      <c r="R78" s="180"/>
      <c r="S78" s="180" t="s">
        <v>224</v>
      </c>
      <c r="T78" s="181" t="s">
        <v>225</v>
      </c>
      <c r="U78" s="156">
        <v>0</v>
      </c>
      <c r="V78" s="156">
        <f t="shared" si="13"/>
        <v>0</v>
      </c>
      <c r="W78" s="156"/>
      <c r="X78" s="156" t="s">
        <v>226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251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>
      <c r="A79" s="175">
        <v>57</v>
      </c>
      <c r="B79" s="176" t="s">
        <v>1181</v>
      </c>
      <c r="C79" s="184" t="s">
        <v>1182</v>
      </c>
      <c r="D79" s="177" t="s">
        <v>0</v>
      </c>
      <c r="E79" s="178">
        <v>1834.5630000000001</v>
      </c>
      <c r="F79" s="179"/>
      <c r="G79" s="180">
        <f t="shared" si="7"/>
        <v>0</v>
      </c>
      <c r="H79" s="179">
        <v>0</v>
      </c>
      <c r="I79" s="180">
        <f t="shared" si="8"/>
        <v>0</v>
      </c>
      <c r="J79" s="179">
        <v>0.38</v>
      </c>
      <c r="K79" s="180">
        <f t="shared" si="9"/>
        <v>697.13</v>
      </c>
      <c r="L79" s="180">
        <v>21</v>
      </c>
      <c r="M79" s="180">
        <f t="shared" si="10"/>
        <v>0</v>
      </c>
      <c r="N79" s="180">
        <v>0</v>
      </c>
      <c r="O79" s="180">
        <f t="shared" si="11"/>
        <v>0</v>
      </c>
      <c r="P79" s="180">
        <v>0</v>
      </c>
      <c r="Q79" s="180">
        <f t="shared" si="12"/>
        <v>0</v>
      </c>
      <c r="R79" s="180"/>
      <c r="S79" s="180" t="s">
        <v>224</v>
      </c>
      <c r="T79" s="181" t="s">
        <v>225</v>
      </c>
      <c r="U79" s="156">
        <v>0</v>
      </c>
      <c r="V79" s="156">
        <f t="shared" si="13"/>
        <v>0</v>
      </c>
      <c r="W79" s="156"/>
      <c r="X79" s="156" t="s">
        <v>226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575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36" outlineLevel="1">
      <c r="A80" s="175">
        <v>58</v>
      </c>
      <c r="B80" s="176" t="s">
        <v>1183</v>
      </c>
      <c r="C80" s="184" t="s">
        <v>1184</v>
      </c>
      <c r="D80" s="177" t="s">
        <v>0</v>
      </c>
      <c r="E80" s="178">
        <v>1834.5630000000001</v>
      </c>
      <c r="F80" s="179"/>
      <c r="G80" s="180">
        <f t="shared" si="7"/>
        <v>0</v>
      </c>
      <c r="H80" s="179">
        <v>0</v>
      </c>
      <c r="I80" s="180">
        <f t="shared" si="8"/>
        <v>0</v>
      </c>
      <c r="J80" s="179">
        <v>0.67</v>
      </c>
      <c r="K80" s="180">
        <f t="shared" si="9"/>
        <v>1229.1600000000001</v>
      </c>
      <c r="L80" s="180">
        <v>21</v>
      </c>
      <c r="M80" s="180">
        <f t="shared" si="10"/>
        <v>0</v>
      </c>
      <c r="N80" s="180">
        <v>0</v>
      </c>
      <c r="O80" s="180">
        <f t="shared" si="11"/>
        <v>0</v>
      </c>
      <c r="P80" s="180">
        <v>0</v>
      </c>
      <c r="Q80" s="180">
        <f t="shared" si="12"/>
        <v>0</v>
      </c>
      <c r="R80" s="180"/>
      <c r="S80" s="180" t="s">
        <v>224</v>
      </c>
      <c r="T80" s="181" t="s">
        <v>225</v>
      </c>
      <c r="U80" s="156">
        <v>0</v>
      </c>
      <c r="V80" s="156">
        <f t="shared" si="13"/>
        <v>0</v>
      </c>
      <c r="W80" s="156"/>
      <c r="X80" s="156" t="s">
        <v>226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575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14">
      <c r="A81" s="158" t="s">
        <v>219</v>
      </c>
      <c r="B81" s="159" t="s">
        <v>158</v>
      </c>
      <c r="C81" s="183" t="s">
        <v>159</v>
      </c>
      <c r="D81" s="160"/>
      <c r="E81" s="161"/>
      <c r="F81" s="162"/>
      <c r="G81" s="162">
        <f>SUMIF(AG82:AG107,"&lt;&gt;NOR",G82:G107)</f>
        <v>0</v>
      </c>
      <c r="H81" s="162"/>
      <c r="I81" s="162">
        <f>SUM(I82:I107)</f>
        <v>195268.86000000002</v>
      </c>
      <c r="J81" s="162"/>
      <c r="K81" s="162">
        <f>SUM(K82:K107)</f>
        <v>26046.729999999996</v>
      </c>
      <c r="L81" s="162"/>
      <c r="M81" s="162">
        <f>SUM(M82:M107)</f>
        <v>0</v>
      </c>
      <c r="N81" s="162"/>
      <c r="O81" s="162">
        <f>SUM(O82:O107)</f>
        <v>1.4500000000000004</v>
      </c>
      <c r="P81" s="162"/>
      <c r="Q81" s="162">
        <f>SUM(Q82:Q107)</f>
        <v>0</v>
      </c>
      <c r="R81" s="162"/>
      <c r="S81" s="162"/>
      <c r="T81" s="163"/>
      <c r="U81" s="157"/>
      <c r="V81" s="157">
        <f>SUM(V82:V107)</f>
        <v>44.860000000000007</v>
      </c>
      <c r="W81" s="157"/>
      <c r="X81" s="157"/>
      <c r="AG81" t="s">
        <v>220</v>
      </c>
    </row>
    <row r="82" spans="1:60" ht="36" outlineLevel="1">
      <c r="A82" s="168">
        <v>59</v>
      </c>
      <c r="B82" s="169" t="s">
        <v>1185</v>
      </c>
      <c r="C82" s="185" t="s">
        <v>1186</v>
      </c>
      <c r="D82" s="170" t="s">
        <v>279</v>
      </c>
      <c r="E82" s="171">
        <v>16</v>
      </c>
      <c r="F82" s="172"/>
      <c r="G82" s="173">
        <f>ROUND(E82*F82,2)</f>
        <v>0</v>
      </c>
      <c r="H82" s="172">
        <v>2535.6999999999998</v>
      </c>
      <c r="I82" s="173">
        <f>ROUND(E82*H82,2)</f>
        <v>40571.199999999997</v>
      </c>
      <c r="J82" s="172">
        <v>319.3</v>
      </c>
      <c r="K82" s="173">
        <f>ROUND(E82*J82,2)</f>
        <v>5108.8</v>
      </c>
      <c r="L82" s="173">
        <v>21</v>
      </c>
      <c r="M82" s="173">
        <f>G82*(1+L82/100)</f>
        <v>0</v>
      </c>
      <c r="N82" s="173">
        <v>8.6400000000000001E-3</v>
      </c>
      <c r="O82" s="173">
        <f>ROUND(E82*N82,2)</f>
        <v>0.14000000000000001</v>
      </c>
      <c r="P82" s="173">
        <v>0</v>
      </c>
      <c r="Q82" s="173">
        <f>ROUND(E82*P82,2)</f>
        <v>0</v>
      </c>
      <c r="R82" s="173"/>
      <c r="S82" s="173" t="s">
        <v>224</v>
      </c>
      <c r="T82" s="174" t="s">
        <v>225</v>
      </c>
      <c r="U82" s="156">
        <v>0.84799999999999998</v>
      </c>
      <c r="V82" s="156">
        <f>ROUND(E82*U82,2)</f>
        <v>13.57</v>
      </c>
      <c r="W82" s="156"/>
      <c r="X82" s="156" t="s">
        <v>226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251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>
      <c r="A83" s="154"/>
      <c r="B83" s="155"/>
      <c r="C83" s="269" t="s">
        <v>1187</v>
      </c>
      <c r="D83" s="270"/>
      <c r="E83" s="270"/>
      <c r="F83" s="270"/>
      <c r="G83" s="270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292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36" outlineLevel="1">
      <c r="A84" s="168">
        <v>60</v>
      </c>
      <c r="B84" s="169" t="s">
        <v>1188</v>
      </c>
      <c r="C84" s="185" t="s">
        <v>1189</v>
      </c>
      <c r="D84" s="170" t="s">
        <v>279</v>
      </c>
      <c r="E84" s="171">
        <v>12</v>
      </c>
      <c r="F84" s="172"/>
      <c r="G84" s="173">
        <f>ROUND(E84*F84,2)</f>
        <v>0</v>
      </c>
      <c r="H84" s="172">
        <v>4321.1099999999997</v>
      </c>
      <c r="I84" s="173">
        <f>ROUND(E84*H84,2)</f>
        <v>51853.32</v>
      </c>
      <c r="J84" s="172">
        <v>378.89</v>
      </c>
      <c r="K84" s="173">
        <f>ROUND(E84*J84,2)</f>
        <v>4546.68</v>
      </c>
      <c r="L84" s="173">
        <v>21</v>
      </c>
      <c r="M84" s="173">
        <f>G84*(1+L84/100)</f>
        <v>0</v>
      </c>
      <c r="N84" s="173">
        <v>3.456E-2</v>
      </c>
      <c r="O84" s="173">
        <f>ROUND(E84*N84,2)</f>
        <v>0.41</v>
      </c>
      <c r="P84" s="173">
        <v>0</v>
      </c>
      <c r="Q84" s="173">
        <f>ROUND(E84*P84,2)</f>
        <v>0</v>
      </c>
      <c r="R84" s="173"/>
      <c r="S84" s="173" t="s">
        <v>224</v>
      </c>
      <c r="T84" s="174" t="s">
        <v>225</v>
      </c>
      <c r="U84" s="156">
        <v>0.99099999999999999</v>
      </c>
      <c r="V84" s="156">
        <f>ROUND(E84*U84,2)</f>
        <v>11.89</v>
      </c>
      <c r="W84" s="156"/>
      <c r="X84" s="156" t="s">
        <v>226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251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>
      <c r="A85" s="154"/>
      <c r="B85" s="155"/>
      <c r="C85" s="269" t="s">
        <v>1187</v>
      </c>
      <c r="D85" s="270"/>
      <c r="E85" s="270"/>
      <c r="F85" s="270"/>
      <c r="G85" s="270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7"/>
      <c r="Z85" s="147"/>
      <c r="AA85" s="147"/>
      <c r="AB85" s="147"/>
      <c r="AC85" s="147"/>
      <c r="AD85" s="147"/>
      <c r="AE85" s="147"/>
      <c r="AF85" s="147"/>
      <c r="AG85" s="147" t="s">
        <v>292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36" outlineLevel="1">
      <c r="A86" s="168">
        <v>61</v>
      </c>
      <c r="B86" s="169" t="s">
        <v>1190</v>
      </c>
      <c r="C86" s="185" t="s">
        <v>1191</v>
      </c>
      <c r="D86" s="170" t="s">
        <v>279</v>
      </c>
      <c r="E86" s="171">
        <v>1</v>
      </c>
      <c r="F86" s="172"/>
      <c r="G86" s="173">
        <f>ROUND(E86*F86,2)</f>
        <v>0</v>
      </c>
      <c r="H86" s="172">
        <v>4943.93</v>
      </c>
      <c r="I86" s="173">
        <f>ROUND(E86*H86,2)</f>
        <v>4943.93</v>
      </c>
      <c r="J86" s="172">
        <v>386.07</v>
      </c>
      <c r="K86" s="173">
        <f>ROUND(E86*J86,2)</f>
        <v>386.07</v>
      </c>
      <c r="L86" s="173">
        <v>21</v>
      </c>
      <c r="M86" s="173">
        <f>G86*(1+L86/100)</f>
        <v>0</v>
      </c>
      <c r="N86" s="173">
        <v>4.3200000000000002E-2</v>
      </c>
      <c r="O86" s="173">
        <f>ROUND(E86*N86,2)</f>
        <v>0.04</v>
      </c>
      <c r="P86" s="173">
        <v>0</v>
      </c>
      <c r="Q86" s="173">
        <f>ROUND(E86*P86,2)</f>
        <v>0</v>
      </c>
      <c r="R86" s="173"/>
      <c r="S86" s="173" t="s">
        <v>224</v>
      </c>
      <c r="T86" s="174" t="s">
        <v>225</v>
      </c>
      <c r="U86" s="156">
        <v>1.0085</v>
      </c>
      <c r="V86" s="156">
        <f>ROUND(E86*U86,2)</f>
        <v>1.01</v>
      </c>
      <c r="W86" s="156"/>
      <c r="X86" s="156" t="s">
        <v>226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251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>
      <c r="A87" s="154"/>
      <c r="B87" s="155"/>
      <c r="C87" s="269" t="s">
        <v>1187</v>
      </c>
      <c r="D87" s="270"/>
      <c r="E87" s="270"/>
      <c r="F87" s="270"/>
      <c r="G87" s="270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292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36" outlineLevel="1">
      <c r="A88" s="168">
        <v>62</v>
      </c>
      <c r="B88" s="169" t="s">
        <v>1192</v>
      </c>
      <c r="C88" s="185" t="s">
        <v>1193</v>
      </c>
      <c r="D88" s="170" t="s">
        <v>279</v>
      </c>
      <c r="E88" s="171">
        <v>1</v>
      </c>
      <c r="F88" s="172"/>
      <c r="G88" s="173">
        <f>ROUND(E88*F88,2)</f>
        <v>0</v>
      </c>
      <c r="H88" s="172">
        <v>5454.43</v>
      </c>
      <c r="I88" s="173">
        <f>ROUND(E88*H88,2)</f>
        <v>5454.43</v>
      </c>
      <c r="J88" s="172">
        <v>435.57</v>
      </c>
      <c r="K88" s="173">
        <f>ROUND(E88*J88,2)</f>
        <v>435.57</v>
      </c>
      <c r="L88" s="173">
        <v>21</v>
      </c>
      <c r="M88" s="173">
        <f>G88*(1+L88/100)</f>
        <v>0</v>
      </c>
      <c r="N88" s="173">
        <v>4.8800000000000003E-2</v>
      </c>
      <c r="O88" s="173">
        <f>ROUND(E88*N88,2)</f>
        <v>0.05</v>
      </c>
      <c r="P88" s="173">
        <v>0</v>
      </c>
      <c r="Q88" s="173">
        <f>ROUND(E88*P88,2)</f>
        <v>0</v>
      </c>
      <c r="R88" s="173"/>
      <c r="S88" s="173" t="s">
        <v>224</v>
      </c>
      <c r="T88" s="174" t="s">
        <v>225</v>
      </c>
      <c r="U88" s="156">
        <v>1.127</v>
      </c>
      <c r="V88" s="156">
        <f>ROUND(E88*U88,2)</f>
        <v>1.1299999999999999</v>
      </c>
      <c r="W88" s="156"/>
      <c r="X88" s="156" t="s">
        <v>226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251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>
      <c r="A89" s="154"/>
      <c r="B89" s="155"/>
      <c r="C89" s="269" t="s">
        <v>1187</v>
      </c>
      <c r="D89" s="270"/>
      <c r="E89" s="270"/>
      <c r="F89" s="270"/>
      <c r="G89" s="270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7"/>
      <c r="Z89" s="147"/>
      <c r="AA89" s="147"/>
      <c r="AB89" s="147"/>
      <c r="AC89" s="147"/>
      <c r="AD89" s="147"/>
      <c r="AE89" s="147"/>
      <c r="AF89" s="147"/>
      <c r="AG89" s="147" t="s">
        <v>292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t="36" outlineLevel="1">
      <c r="A90" s="168">
        <v>63</v>
      </c>
      <c r="B90" s="169" t="s">
        <v>1194</v>
      </c>
      <c r="C90" s="185" t="s">
        <v>1195</v>
      </c>
      <c r="D90" s="170" t="s">
        <v>279</v>
      </c>
      <c r="E90" s="171">
        <v>4</v>
      </c>
      <c r="F90" s="172"/>
      <c r="G90" s="173">
        <f>ROUND(E90*F90,2)</f>
        <v>0</v>
      </c>
      <c r="H90" s="172">
        <v>4052.36</v>
      </c>
      <c r="I90" s="173">
        <f>ROUND(E90*H90,2)</f>
        <v>16209.44</v>
      </c>
      <c r="J90" s="172">
        <v>352.64</v>
      </c>
      <c r="K90" s="173">
        <f>ROUND(E90*J90,2)</f>
        <v>1410.56</v>
      </c>
      <c r="L90" s="173">
        <v>21</v>
      </c>
      <c r="M90" s="173">
        <f>G90*(1+L90/100)</f>
        <v>0</v>
      </c>
      <c r="N90" s="173">
        <v>2.35E-2</v>
      </c>
      <c r="O90" s="173">
        <f>ROUND(E90*N90,2)</f>
        <v>0.09</v>
      </c>
      <c r="P90" s="173">
        <v>0</v>
      </c>
      <c r="Q90" s="173">
        <f>ROUND(E90*P90,2)</f>
        <v>0</v>
      </c>
      <c r="R90" s="173"/>
      <c r="S90" s="173" t="s">
        <v>224</v>
      </c>
      <c r="T90" s="174" t="s">
        <v>225</v>
      </c>
      <c r="U90" s="156">
        <v>0.92800000000000005</v>
      </c>
      <c r="V90" s="156">
        <f>ROUND(E90*U90,2)</f>
        <v>3.71</v>
      </c>
      <c r="W90" s="156"/>
      <c r="X90" s="156" t="s">
        <v>226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251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>
      <c r="A91" s="154"/>
      <c r="B91" s="155"/>
      <c r="C91" s="269" t="s">
        <v>1187</v>
      </c>
      <c r="D91" s="270"/>
      <c r="E91" s="270"/>
      <c r="F91" s="270"/>
      <c r="G91" s="270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7"/>
      <c r="Z91" s="147"/>
      <c r="AA91" s="147"/>
      <c r="AB91" s="147"/>
      <c r="AC91" s="147"/>
      <c r="AD91" s="147"/>
      <c r="AE91" s="147"/>
      <c r="AF91" s="147"/>
      <c r="AG91" s="147" t="s">
        <v>292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36" outlineLevel="1">
      <c r="A92" s="168">
        <v>64</v>
      </c>
      <c r="B92" s="169" t="s">
        <v>1196</v>
      </c>
      <c r="C92" s="185" t="s">
        <v>1197</v>
      </c>
      <c r="D92" s="170" t="s">
        <v>279</v>
      </c>
      <c r="E92" s="171">
        <v>1</v>
      </c>
      <c r="F92" s="172"/>
      <c r="G92" s="173">
        <f>ROUND(E92*F92,2)</f>
        <v>0</v>
      </c>
      <c r="H92" s="172">
        <v>3806.94</v>
      </c>
      <c r="I92" s="173">
        <f>ROUND(E92*H92,2)</f>
        <v>3806.94</v>
      </c>
      <c r="J92" s="172">
        <v>353.06</v>
      </c>
      <c r="K92" s="173">
        <f>ROUND(E92*J92,2)</f>
        <v>353.06</v>
      </c>
      <c r="L92" s="173">
        <v>21</v>
      </c>
      <c r="M92" s="173">
        <f>G92*(1+L92/100)</f>
        <v>0</v>
      </c>
      <c r="N92" s="173">
        <v>2.1780000000000001E-2</v>
      </c>
      <c r="O92" s="173">
        <f>ROUND(E92*N92,2)</f>
        <v>0.02</v>
      </c>
      <c r="P92" s="173">
        <v>0</v>
      </c>
      <c r="Q92" s="173">
        <f>ROUND(E92*P92,2)</f>
        <v>0</v>
      </c>
      <c r="R92" s="173"/>
      <c r="S92" s="173" t="s">
        <v>224</v>
      </c>
      <c r="T92" s="174" t="s">
        <v>225</v>
      </c>
      <c r="U92" s="156">
        <v>0.92900000000000005</v>
      </c>
      <c r="V92" s="156">
        <f>ROUND(E92*U92,2)</f>
        <v>0.93</v>
      </c>
      <c r="W92" s="156"/>
      <c r="X92" s="156" t="s">
        <v>226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251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>
      <c r="A93" s="154"/>
      <c r="B93" s="155"/>
      <c r="C93" s="269" t="s">
        <v>1187</v>
      </c>
      <c r="D93" s="270"/>
      <c r="E93" s="270"/>
      <c r="F93" s="270"/>
      <c r="G93" s="270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292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36" outlineLevel="1">
      <c r="A94" s="168">
        <v>65</v>
      </c>
      <c r="B94" s="169" t="s">
        <v>1198</v>
      </c>
      <c r="C94" s="185" t="s">
        <v>1199</v>
      </c>
      <c r="D94" s="170" t="s">
        <v>279</v>
      </c>
      <c r="E94" s="171">
        <v>1</v>
      </c>
      <c r="F94" s="172"/>
      <c r="G94" s="173">
        <f>ROUND(E94*F94,2)</f>
        <v>0</v>
      </c>
      <c r="H94" s="172">
        <v>4520.2700000000004</v>
      </c>
      <c r="I94" s="173">
        <f>ROUND(E94*H94,2)</f>
        <v>4520.2700000000004</v>
      </c>
      <c r="J94" s="172">
        <v>359.73</v>
      </c>
      <c r="K94" s="173">
        <f>ROUND(E94*J94,2)</f>
        <v>359.73</v>
      </c>
      <c r="L94" s="173">
        <v>21</v>
      </c>
      <c r="M94" s="173">
        <f>G94*(1+L94/100)</f>
        <v>0</v>
      </c>
      <c r="N94" s="173">
        <v>3.2669999999999998E-2</v>
      </c>
      <c r="O94" s="173">
        <f>ROUND(E94*N94,2)</f>
        <v>0.03</v>
      </c>
      <c r="P94" s="173">
        <v>0</v>
      </c>
      <c r="Q94" s="173">
        <f>ROUND(E94*P94,2)</f>
        <v>0</v>
      </c>
      <c r="R94" s="173"/>
      <c r="S94" s="173" t="s">
        <v>224</v>
      </c>
      <c r="T94" s="174" t="s">
        <v>225</v>
      </c>
      <c r="U94" s="156">
        <v>0.94499999999999995</v>
      </c>
      <c r="V94" s="156">
        <f>ROUND(E94*U94,2)</f>
        <v>0.95</v>
      </c>
      <c r="W94" s="156"/>
      <c r="X94" s="156" t="s">
        <v>226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251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>
      <c r="A95" s="154"/>
      <c r="B95" s="155"/>
      <c r="C95" s="269" t="s">
        <v>1187</v>
      </c>
      <c r="D95" s="270"/>
      <c r="E95" s="270"/>
      <c r="F95" s="270"/>
      <c r="G95" s="270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7"/>
      <c r="Z95" s="147"/>
      <c r="AA95" s="147"/>
      <c r="AB95" s="147"/>
      <c r="AC95" s="147"/>
      <c r="AD95" s="147"/>
      <c r="AE95" s="147"/>
      <c r="AF95" s="147"/>
      <c r="AG95" s="147" t="s">
        <v>292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36" outlineLevel="1">
      <c r="A96" s="168">
        <v>66</v>
      </c>
      <c r="B96" s="169" t="s">
        <v>1200</v>
      </c>
      <c r="C96" s="185" t="s">
        <v>1201</v>
      </c>
      <c r="D96" s="170" t="s">
        <v>279</v>
      </c>
      <c r="E96" s="171">
        <v>3</v>
      </c>
      <c r="F96" s="172"/>
      <c r="G96" s="173">
        <f>ROUND(E96*F96,2)</f>
        <v>0</v>
      </c>
      <c r="H96" s="172">
        <v>5709.02</v>
      </c>
      <c r="I96" s="173">
        <f>ROUND(E96*H96,2)</f>
        <v>17127.060000000001</v>
      </c>
      <c r="J96" s="172">
        <v>385.98</v>
      </c>
      <c r="K96" s="173">
        <f>ROUND(E96*J96,2)</f>
        <v>1157.94</v>
      </c>
      <c r="L96" s="173">
        <v>21</v>
      </c>
      <c r="M96" s="173">
        <f>G96*(1+L96/100)</f>
        <v>0</v>
      </c>
      <c r="N96" s="173">
        <v>5.0819999999999997E-2</v>
      </c>
      <c r="O96" s="173">
        <f>ROUND(E96*N96,2)</f>
        <v>0.15</v>
      </c>
      <c r="P96" s="173">
        <v>0</v>
      </c>
      <c r="Q96" s="173">
        <f>ROUND(E96*P96,2)</f>
        <v>0</v>
      </c>
      <c r="R96" s="173"/>
      <c r="S96" s="173" t="s">
        <v>224</v>
      </c>
      <c r="T96" s="174" t="s">
        <v>225</v>
      </c>
      <c r="U96" s="156">
        <v>1.008</v>
      </c>
      <c r="V96" s="156">
        <f>ROUND(E96*U96,2)</f>
        <v>3.02</v>
      </c>
      <c r="W96" s="156"/>
      <c r="X96" s="156" t="s">
        <v>226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251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54"/>
      <c r="B97" s="155"/>
      <c r="C97" s="269" t="s">
        <v>1187</v>
      </c>
      <c r="D97" s="270"/>
      <c r="E97" s="270"/>
      <c r="F97" s="270"/>
      <c r="G97" s="270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7"/>
      <c r="Z97" s="147"/>
      <c r="AA97" s="147"/>
      <c r="AB97" s="147"/>
      <c r="AC97" s="147"/>
      <c r="AD97" s="147"/>
      <c r="AE97" s="147"/>
      <c r="AF97" s="147"/>
      <c r="AG97" s="147" t="s">
        <v>292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36" outlineLevel="1">
      <c r="A98" s="168">
        <v>67</v>
      </c>
      <c r="B98" s="169" t="s">
        <v>1202</v>
      </c>
      <c r="C98" s="185" t="s">
        <v>1203</v>
      </c>
      <c r="D98" s="170" t="s">
        <v>279</v>
      </c>
      <c r="E98" s="171">
        <v>2</v>
      </c>
      <c r="F98" s="172"/>
      <c r="G98" s="173">
        <f>ROUND(E98*F98,2)</f>
        <v>0</v>
      </c>
      <c r="H98" s="172">
        <v>6179.43</v>
      </c>
      <c r="I98" s="173">
        <f>ROUND(E98*H98,2)</f>
        <v>12358.86</v>
      </c>
      <c r="J98" s="172">
        <v>435.57</v>
      </c>
      <c r="K98" s="173">
        <f>ROUND(E98*J98,2)</f>
        <v>871.14</v>
      </c>
      <c r="L98" s="173">
        <v>21</v>
      </c>
      <c r="M98" s="173">
        <f>G98*(1+L98/100)</f>
        <v>0</v>
      </c>
      <c r="N98" s="173">
        <v>5.808E-2</v>
      </c>
      <c r="O98" s="173">
        <f>ROUND(E98*N98,2)</f>
        <v>0.12</v>
      </c>
      <c r="P98" s="173">
        <v>0</v>
      </c>
      <c r="Q98" s="173">
        <f>ROUND(E98*P98,2)</f>
        <v>0</v>
      </c>
      <c r="R98" s="173"/>
      <c r="S98" s="173" t="s">
        <v>224</v>
      </c>
      <c r="T98" s="174" t="s">
        <v>225</v>
      </c>
      <c r="U98" s="156">
        <v>1.127</v>
      </c>
      <c r="V98" s="156">
        <f>ROUND(E98*U98,2)</f>
        <v>2.25</v>
      </c>
      <c r="W98" s="156"/>
      <c r="X98" s="156" t="s">
        <v>226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251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>
      <c r="A99" s="154"/>
      <c r="B99" s="155"/>
      <c r="C99" s="269" t="s">
        <v>1187</v>
      </c>
      <c r="D99" s="270"/>
      <c r="E99" s="270"/>
      <c r="F99" s="270"/>
      <c r="G99" s="270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47"/>
      <c r="Z99" s="147"/>
      <c r="AA99" s="147"/>
      <c r="AB99" s="147"/>
      <c r="AC99" s="147"/>
      <c r="AD99" s="147"/>
      <c r="AE99" s="147"/>
      <c r="AF99" s="147"/>
      <c r="AG99" s="147" t="s">
        <v>292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36" outlineLevel="1">
      <c r="A100" s="168">
        <v>68</v>
      </c>
      <c r="B100" s="169" t="s">
        <v>1202</v>
      </c>
      <c r="C100" s="185" t="s">
        <v>1203</v>
      </c>
      <c r="D100" s="170" t="s">
        <v>279</v>
      </c>
      <c r="E100" s="171">
        <v>1</v>
      </c>
      <c r="F100" s="172"/>
      <c r="G100" s="173">
        <f>ROUND(E100*F100,2)</f>
        <v>0</v>
      </c>
      <c r="H100" s="172">
        <v>6179.43</v>
      </c>
      <c r="I100" s="173">
        <f>ROUND(E100*H100,2)</f>
        <v>6179.43</v>
      </c>
      <c r="J100" s="172">
        <v>435.57</v>
      </c>
      <c r="K100" s="173">
        <f>ROUND(E100*J100,2)</f>
        <v>435.57</v>
      </c>
      <c r="L100" s="173">
        <v>21</v>
      </c>
      <c r="M100" s="173">
        <f>G100*(1+L100/100)</f>
        <v>0</v>
      </c>
      <c r="N100" s="173">
        <v>5.808E-2</v>
      </c>
      <c r="O100" s="173">
        <f>ROUND(E100*N100,2)</f>
        <v>0.06</v>
      </c>
      <c r="P100" s="173">
        <v>0</v>
      </c>
      <c r="Q100" s="173">
        <f>ROUND(E100*P100,2)</f>
        <v>0</v>
      </c>
      <c r="R100" s="173"/>
      <c r="S100" s="173" t="s">
        <v>224</v>
      </c>
      <c r="T100" s="174" t="s">
        <v>225</v>
      </c>
      <c r="U100" s="156">
        <v>1.127</v>
      </c>
      <c r="V100" s="156">
        <f>ROUND(E100*U100,2)</f>
        <v>1.1299999999999999</v>
      </c>
      <c r="W100" s="156"/>
      <c r="X100" s="156" t="s">
        <v>226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251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>
      <c r="A101" s="154"/>
      <c r="B101" s="155"/>
      <c r="C101" s="269" t="s">
        <v>1187</v>
      </c>
      <c r="D101" s="270"/>
      <c r="E101" s="270"/>
      <c r="F101" s="270"/>
      <c r="G101" s="270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47"/>
      <c r="Z101" s="147"/>
      <c r="AA101" s="147"/>
      <c r="AB101" s="147"/>
      <c r="AC101" s="147"/>
      <c r="AD101" s="147"/>
      <c r="AE101" s="147"/>
      <c r="AF101" s="147"/>
      <c r="AG101" s="147" t="s">
        <v>292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36" outlineLevel="1">
      <c r="A102" s="168">
        <v>69</v>
      </c>
      <c r="B102" s="169" t="s">
        <v>1204</v>
      </c>
      <c r="C102" s="185" t="s">
        <v>1205</v>
      </c>
      <c r="D102" s="170" t="s">
        <v>279</v>
      </c>
      <c r="E102" s="171">
        <v>3</v>
      </c>
      <c r="F102" s="172"/>
      <c r="G102" s="173">
        <f>ROUND(E102*F102,2)</f>
        <v>0</v>
      </c>
      <c r="H102" s="172">
        <v>7881.41</v>
      </c>
      <c r="I102" s="173">
        <f>ROUND(E102*H102,2)</f>
        <v>23644.23</v>
      </c>
      <c r="J102" s="172">
        <v>513.59</v>
      </c>
      <c r="K102" s="173">
        <f>ROUND(E102*J102,2)</f>
        <v>1540.77</v>
      </c>
      <c r="L102" s="173">
        <v>21</v>
      </c>
      <c r="M102" s="173">
        <f>G102*(1+L102/100)</f>
        <v>0</v>
      </c>
      <c r="N102" s="173">
        <v>8.3489999999999995E-2</v>
      </c>
      <c r="O102" s="173">
        <f>ROUND(E102*N102,2)</f>
        <v>0.25</v>
      </c>
      <c r="P102" s="173">
        <v>0</v>
      </c>
      <c r="Q102" s="173">
        <f>ROUND(E102*P102,2)</f>
        <v>0</v>
      </c>
      <c r="R102" s="173"/>
      <c r="S102" s="173" t="s">
        <v>224</v>
      </c>
      <c r="T102" s="174" t="s">
        <v>225</v>
      </c>
      <c r="U102" s="156">
        <v>1.3145</v>
      </c>
      <c r="V102" s="156">
        <f>ROUND(E102*U102,2)</f>
        <v>3.94</v>
      </c>
      <c r="W102" s="156"/>
      <c r="X102" s="156" t="s">
        <v>226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251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>
      <c r="A103" s="154"/>
      <c r="B103" s="155"/>
      <c r="C103" s="269" t="s">
        <v>1187</v>
      </c>
      <c r="D103" s="270"/>
      <c r="E103" s="270"/>
      <c r="F103" s="270"/>
      <c r="G103" s="270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7"/>
      <c r="Z103" s="147"/>
      <c r="AA103" s="147"/>
      <c r="AB103" s="147"/>
      <c r="AC103" s="147"/>
      <c r="AD103" s="147"/>
      <c r="AE103" s="147"/>
      <c r="AF103" s="147"/>
      <c r="AG103" s="147" t="s">
        <v>292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36" outlineLevel="1">
      <c r="A104" s="168">
        <v>70</v>
      </c>
      <c r="B104" s="169" t="s">
        <v>1206</v>
      </c>
      <c r="C104" s="185" t="s">
        <v>1207</v>
      </c>
      <c r="D104" s="170" t="s">
        <v>279</v>
      </c>
      <c r="E104" s="171">
        <v>1</v>
      </c>
      <c r="F104" s="172"/>
      <c r="G104" s="173">
        <f>ROUND(E104*F104,2)</f>
        <v>0</v>
      </c>
      <c r="H104" s="172">
        <v>8599.75</v>
      </c>
      <c r="I104" s="173">
        <f>ROUND(E104*H104,2)</f>
        <v>8599.75</v>
      </c>
      <c r="J104" s="172">
        <v>520.25</v>
      </c>
      <c r="K104" s="173">
        <f>ROUND(E104*J104,2)</f>
        <v>520.25</v>
      </c>
      <c r="L104" s="173">
        <v>21</v>
      </c>
      <c r="M104" s="173">
        <f>G104*(1+L104/100)</f>
        <v>0</v>
      </c>
      <c r="N104" s="173">
        <v>9.4380000000000006E-2</v>
      </c>
      <c r="O104" s="173">
        <f>ROUND(E104*N104,2)</f>
        <v>0.09</v>
      </c>
      <c r="P104" s="173">
        <v>0</v>
      </c>
      <c r="Q104" s="173">
        <f>ROUND(E104*P104,2)</f>
        <v>0</v>
      </c>
      <c r="R104" s="173"/>
      <c r="S104" s="173" t="s">
        <v>224</v>
      </c>
      <c r="T104" s="174" t="s">
        <v>225</v>
      </c>
      <c r="U104" s="156">
        <v>1.3305</v>
      </c>
      <c r="V104" s="156">
        <f>ROUND(E104*U104,2)</f>
        <v>1.33</v>
      </c>
      <c r="W104" s="156"/>
      <c r="X104" s="156" t="s">
        <v>226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251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>
      <c r="A105" s="154"/>
      <c r="B105" s="155"/>
      <c r="C105" s="269" t="s">
        <v>1187</v>
      </c>
      <c r="D105" s="270"/>
      <c r="E105" s="270"/>
      <c r="F105" s="270"/>
      <c r="G105" s="270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47"/>
      <c r="Z105" s="147"/>
      <c r="AA105" s="147"/>
      <c r="AB105" s="147"/>
      <c r="AC105" s="147"/>
      <c r="AD105" s="147"/>
      <c r="AE105" s="147"/>
      <c r="AF105" s="147"/>
      <c r="AG105" s="147" t="s">
        <v>292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>
      <c r="A106" s="175">
        <v>71</v>
      </c>
      <c r="B106" s="176" t="s">
        <v>1208</v>
      </c>
      <c r="C106" s="184" t="s">
        <v>1209</v>
      </c>
      <c r="D106" s="177" t="s">
        <v>0</v>
      </c>
      <c r="E106" s="178">
        <v>2123.9499999999998</v>
      </c>
      <c r="F106" s="179"/>
      <c r="G106" s="180">
        <f>ROUND(E106*F106,2)</f>
        <v>0</v>
      </c>
      <c r="H106" s="179">
        <v>0</v>
      </c>
      <c r="I106" s="180">
        <f>ROUND(E106*H106,2)</f>
        <v>0</v>
      </c>
      <c r="J106" s="179">
        <v>2.85</v>
      </c>
      <c r="K106" s="180">
        <f>ROUND(E106*J106,2)</f>
        <v>6053.26</v>
      </c>
      <c r="L106" s="180">
        <v>21</v>
      </c>
      <c r="M106" s="180">
        <f>G106*(1+L106/100)</f>
        <v>0</v>
      </c>
      <c r="N106" s="180">
        <v>0</v>
      </c>
      <c r="O106" s="180">
        <f>ROUND(E106*N106,2)</f>
        <v>0</v>
      </c>
      <c r="P106" s="180">
        <v>0</v>
      </c>
      <c r="Q106" s="180">
        <f>ROUND(E106*P106,2)</f>
        <v>0</v>
      </c>
      <c r="R106" s="180"/>
      <c r="S106" s="180" t="s">
        <v>224</v>
      </c>
      <c r="T106" s="181" t="s">
        <v>225</v>
      </c>
      <c r="U106" s="156">
        <v>0</v>
      </c>
      <c r="V106" s="156">
        <f>ROUND(E106*U106,2)</f>
        <v>0</v>
      </c>
      <c r="W106" s="156"/>
      <c r="X106" s="156" t="s">
        <v>226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575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36" outlineLevel="1">
      <c r="A107" s="175">
        <v>72</v>
      </c>
      <c r="B107" s="176" t="s">
        <v>1210</v>
      </c>
      <c r="C107" s="184" t="s">
        <v>1211</v>
      </c>
      <c r="D107" s="177" t="s">
        <v>0</v>
      </c>
      <c r="E107" s="178">
        <v>2123.9499999999998</v>
      </c>
      <c r="F107" s="179"/>
      <c r="G107" s="180">
        <f>ROUND(E107*F107,2)</f>
        <v>0</v>
      </c>
      <c r="H107" s="179">
        <v>0</v>
      </c>
      <c r="I107" s="180">
        <f>ROUND(E107*H107,2)</f>
        <v>0</v>
      </c>
      <c r="J107" s="179">
        <v>1.35</v>
      </c>
      <c r="K107" s="180">
        <f>ROUND(E107*J107,2)</f>
        <v>2867.33</v>
      </c>
      <c r="L107" s="180">
        <v>21</v>
      </c>
      <c r="M107" s="180">
        <f>G107*(1+L107/100)</f>
        <v>0</v>
      </c>
      <c r="N107" s="180">
        <v>0</v>
      </c>
      <c r="O107" s="180">
        <f>ROUND(E107*N107,2)</f>
        <v>0</v>
      </c>
      <c r="P107" s="180">
        <v>0</v>
      </c>
      <c r="Q107" s="180">
        <f>ROUND(E107*P107,2)</f>
        <v>0</v>
      </c>
      <c r="R107" s="180"/>
      <c r="S107" s="180" t="s">
        <v>224</v>
      </c>
      <c r="T107" s="181" t="s">
        <v>225</v>
      </c>
      <c r="U107" s="156">
        <v>0</v>
      </c>
      <c r="V107" s="156">
        <f>ROUND(E107*U107,2)</f>
        <v>0</v>
      </c>
      <c r="W107" s="156"/>
      <c r="X107" s="156" t="s">
        <v>226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575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14">
      <c r="A108" s="158" t="s">
        <v>219</v>
      </c>
      <c r="B108" s="159" t="s">
        <v>191</v>
      </c>
      <c r="C108" s="183" t="s">
        <v>28</v>
      </c>
      <c r="D108" s="160"/>
      <c r="E108" s="161"/>
      <c r="F108" s="162"/>
      <c r="G108" s="162">
        <f>SUMIF(AG109:AG119,"&lt;&gt;NOR",G109:G119)</f>
        <v>0</v>
      </c>
      <c r="H108" s="162"/>
      <c r="I108" s="162">
        <f>SUM(I109:I119)</f>
        <v>0</v>
      </c>
      <c r="J108" s="162"/>
      <c r="K108" s="162">
        <f>SUM(K109:K119)</f>
        <v>61100</v>
      </c>
      <c r="L108" s="162"/>
      <c r="M108" s="162">
        <f>SUM(M109:M119)</f>
        <v>0</v>
      </c>
      <c r="N108" s="162"/>
      <c r="O108" s="162">
        <f>SUM(O109:O119)</f>
        <v>0</v>
      </c>
      <c r="P108" s="162"/>
      <c r="Q108" s="162">
        <f>SUM(Q109:Q119)</f>
        <v>0</v>
      </c>
      <c r="R108" s="162"/>
      <c r="S108" s="162"/>
      <c r="T108" s="163"/>
      <c r="U108" s="157"/>
      <c r="V108" s="157">
        <f>SUM(V109:V119)</f>
        <v>0</v>
      </c>
      <c r="W108" s="157"/>
      <c r="X108" s="157"/>
      <c r="AG108" t="s">
        <v>220</v>
      </c>
    </row>
    <row r="109" spans="1:60" outlineLevel="1">
      <c r="A109" s="175">
        <v>73</v>
      </c>
      <c r="B109" s="176" t="s">
        <v>1212</v>
      </c>
      <c r="C109" s="184" t="s">
        <v>1213</v>
      </c>
      <c r="D109" s="177" t="s">
        <v>1214</v>
      </c>
      <c r="E109" s="178">
        <v>2</v>
      </c>
      <c r="F109" s="179"/>
      <c r="G109" s="180">
        <f t="shared" ref="G109:G119" si="14">ROUND(E109*F109,2)</f>
        <v>0</v>
      </c>
      <c r="H109" s="179">
        <v>0</v>
      </c>
      <c r="I109" s="180">
        <f t="shared" ref="I109:I119" si="15">ROUND(E109*H109,2)</f>
        <v>0</v>
      </c>
      <c r="J109" s="179">
        <v>3000</v>
      </c>
      <c r="K109" s="180">
        <f t="shared" ref="K109:K119" si="16">ROUND(E109*J109,2)</f>
        <v>6000</v>
      </c>
      <c r="L109" s="180">
        <v>21</v>
      </c>
      <c r="M109" s="180">
        <f t="shared" ref="M109:M119" si="17">G109*(1+L109/100)</f>
        <v>0</v>
      </c>
      <c r="N109" s="180">
        <v>0</v>
      </c>
      <c r="O109" s="180">
        <f t="shared" ref="O109:O119" si="18">ROUND(E109*N109,2)</f>
        <v>0</v>
      </c>
      <c r="P109" s="180">
        <v>0</v>
      </c>
      <c r="Q109" s="180">
        <f t="shared" ref="Q109:Q119" si="19">ROUND(E109*P109,2)</f>
        <v>0</v>
      </c>
      <c r="R109" s="180"/>
      <c r="S109" s="180" t="s">
        <v>224</v>
      </c>
      <c r="T109" s="181" t="s">
        <v>225</v>
      </c>
      <c r="U109" s="156">
        <v>0</v>
      </c>
      <c r="V109" s="156">
        <f t="shared" ref="V109:V119" si="20">ROUND(E109*U109,2)</f>
        <v>0</v>
      </c>
      <c r="W109" s="156"/>
      <c r="X109" s="156" t="s">
        <v>226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251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>
      <c r="A110" s="175">
        <v>74</v>
      </c>
      <c r="B110" s="176" t="s">
        <v>1215</v>
      </c>
      <c r="C110" s="184" t="s">
        <v>1216</v>
      </c>
      <c r="D110" s="177" t="s">
        <v>1214</v>
      </c>
      <c r="E110" s="178">
        <v>2</v>
      </c>
      <c r="F110" s="179"/>
      <c r="G110" s="180">
        <f t="shared" si="14"/>
        <v>0</v>
      </c>
      <c r="H110" s="179">
        <v>0</v>
      </c>
      <c r="I110" s="180">
        <f t="shared" si="15"/>
        <v>0</v>
      </c>
      <c r="J110" s="179">
        <v>5000</v>
      </c>
      <c r="K110" s="180">
        <f t="shared" si="16"/>
        <v>10000</v>
      </c>
      <c r="L110" s="180">
        <v>21</v>
      </c>
      <c r="M110" s="180">
        <f t="shared" si="17"/>
        <v>0</v>
      </c>
      <c r="N110" s="180">
        <v>0</v>
      </c>
      <c r="O110" s="180">
        <f t="shared" si="18"/>
        <v>0</v>
      </c>
      <c r="P110" s="180">
        <v>0</v>
      </c>
      <c r="Q110" s="180">
        <f t="shared" si="19"/>
        <v>0</v>
      </c>
      <c r="R110" s="180"/>
      <c r="S110" s="180" t="s">
        <v>224</v>
      </c>
      <c r="T110" s="181" t="s">
        <v>225</v>
      </c>
      <c r="U110" s="156">
        <v>0</v>
      </c>
      <c r="V110" s="156">
        <f t="shared" si="20"/>
        <v>0</v>
      </c>
      <c r="W110" s="156"/>
      <c r="X110" s="156" t="s">
        <v>226</v>
      </c>
      <c r="Y110" s="147"/>
      <c r="Z110" s="147"/>
      <c r="AA110" s="147"/>
      <c r="AB110" s="147"/>
      <c r="AC110" s="147"/>
      <c r="AD110" s="147"/>
      <c r="AE110" s="147"/>
      <c r="AF110" s="147"/>
      <c r="AG110" s="147" t="s">
        <v>251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>
      <c r="A111" s="175">
        <v>75</v>
      </c>
      <c r="B111" s="176" t="s">
        <v>1217</v>
      </c>
      <c r="C111" s="184" t="s">
        <v>1218</v>
      </c>
      <c r="D111" s="177" t="s">
        <v>1214</v>
      </c>
      <c r="E111" s="178">
        <v>2</v>
      </c>
      <c r="F111" s="179"/>
      <c r="G111" s="180">
        <f t="shared" si="14"/>
        <v>0</v>
      </c>
      <c r="H111" s="179">
        <v>0</v>
      </c>
      <c r="I111" s="180">
        <f t="shared" si="15"/>
        <v>0</v>
      </c>
      <c r="J111" s="179">
        <v>5000</v>
      </c>
      <c r="K111" s="180">
        <f t="shared" si="16"/>
        <v>10000</v>
      </c>
      <c r="L111" s="180">
        <v>21</v>
      </c>
      <c r="M111" s="180">
        <f t="shared" si="17"/>
        <v>0</v>
      </c>
      <c r="N111" s="180">
        <v>0</v>
      </c>
      <c r="O111" s="180">
        <f t="shared" si="18"/>
        <v>0</v>
      </c>
      <c r="P111" s="180">
        <v>0</v>
      </c>
      <c r="Q111" s="180">
        <f t="shared" si="19"/>
        <v>0</v>
      </c>
      <c r="R111" s="180"/>
      <c r="S111" s="180" t="s">
        <v>224</v>
      </c>
      <c r="T111" s="181" t="s">
        <v>225</v>
      </c>
      <c r="U111" s="156">
        <v>0</v>
      </c>
      <c r="V111" s="156">
        <f t="shared" si="20"/>
        <v>0</v>
      </c>
      <c r="W111" s="156"/>
      <c r="X111" s="156" t="s">
        <v>226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251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>
      <c r="A112" s="175">
        <v>76</v>
      </c>
      <c r="B112" s="176" t="s">
        <v>1219</v>
      </c>
      <c r="C112" s="184" t="s">
        <v>1220</v>
      </c>
      <c r="D112" s="177" t="s">
        <v>1214</v>
      </c>
      <c r="E112" s="178">
        <v>2</v>
      </c>
      <c r="F112" s="179"/>
      <c r="G112" s="180">
        <f t="shared" si="14"/>
        <v>0</v>
      </c>
      <c r="H112" s="179">
        <v>0</v>
      </c>
      <c r="I112" s="180">
        <f t="shared" si="15"/>
        <v>0</v>
      </c>
      <c r="J112" s="179">
        <v>1000</v>
      </c>
      <c r="K112" s="180">
        <f t="shared" si="16"/>
        <v>2000</v>
      </c>
      <c r="L112" s="180">
        <v>21</v>
      </c>
      <c r="M112" s="180">
        <f t="shared" si="17"/>
        <v>0</v>
      </c>
      <c r="N112" s="180">
        <v>0</v>
      </c>
      <c r="O112" s="180">
        <f t="shared" si="18"/>
        <v>0</v>
      </c>
      <c r="P112" s="180">
        <v>0</v>
      </c>
      <c r="Q112" s="180">
        <f t="shared" si="19"/>
        <v>0</v>
      </c>
      <c r="R112" s="180"/>
      <c r="S112" s="180" t="s">
        <v>224</v>
      </c>
      <c r="T112" s="181" t="s">
        <v>225</v>
      </c>
      <c r="U112" s="156">
        <v>0</v>
      </c>
      <c r="V112" s="156">
        <f t="shared" si="20"/>
        <v>0</v>
      </c>
      <c r="W112" s="156"/>
      <c r="X112" s="156" t="s">
        <v>226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251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75">
        <v>77</v>
      </c>
      <c r="B113" s="176" t="s">
        <v>1221</v>
      </c>
      <c r="C113" s="184" t="s">
        <v>1222</v>
      </c>
      <c r="D113" s="177" t="s">
        <v>1214</v>
      </c>
      <c r="E113" s="178">
        <v>2</v>
      </c>
      <c r="F113" s="179"/>
      <c r="G113" s="180">
        <f t="shared" si="14"/>
        <v>0</v>
      </c>
      <c r="H113" s="179">
        <v>0</v>
      </c>
      <c r="I113" s="180">
        <f t="shared" si="15"/>
        <v>0</v>
      </c>
      <c r="J113" s="179">
        <v>2800</v>
      </c>
      <c r="K113" s="180">
        <f t="shared" si="16"/>
        <v>5600</v>
      </c>
      <c r="L113" s="180">
        <v>21</v>
      </c>
      <c r="M113" s="180">
        <f t="shared" si="17"/>
        <v>0</v>
      </c>
      <c r="N113" s="180">
        <v>0</v>
      </c>
      <c r="O113" s="180">
        <f t="shared" si="18"/>
        <v>0</v>
      </c>
      <c r="P113" s="180">
        <v>0</v>
      </c>
      <c r="Q113" s="180">
        <f t="shared" si="19"/>
        <v>0</v>
      </c>
      <c r="R113" s="180"/>
      <c r="S113" s="180" t="s">
        <v>224</v>
      </c>
      <c r="T113" s="181" t="s">
        <v>225</v>
      </c>
      <c r="U113" s="156">
        <v>0</v>
      </c>
      <c r="V113" s="156">
        <f t="shared" si="20"/>
        <v>0</v>
      </c>
      <c r="W113" s="156"/>
      <c r="X113" s="156" t="s">
        <v>226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251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>
      <c r="A114" s="175">
        <v>78</v>
      </c>
      <c r="B114" s="176" t="s">
        <v>1223</v>
      </c>
      <c r="C114" s="184" t="s">
        <v>1224</v>
      </c>
      <c r="D114" s="177" t="s">
        <v>1214</v>
      </c>
      <c r="E114" s="178">
        <v>1</v>
      </c>
      <c r="F114" s="179"/>
      <c r="G114" s="180">
        <f t="shared" si="14"/>
        <v>0</v>
      </c>
      <c r="H114" s="179">
        <v>0</v>
      </c>
      <c r="I114" s="180">
        <f t="shared" si="15"/>
        <v>0</v>
      </c>
      <c r="J114" s="179">
        <v>4000</v>
      </c>
      <c r="K114" s="180">
        <f t="shared" si="16"/>
        <v>4000</v>
      </c>
      <c r="L114" s="180">
        <v>21</v>
      </c>
      <c r="M114" s="180">
        <f t="shared" si="17"/>
        <v>0</v>
      </c>
      <c r="N114" s="180">
        <v>0</v>
      </c>
      <c r="O114" s="180">
        <f t="shared" si="18"/>
        <v>0</v>
      </c>
      <c r="P114" s="180">
        <v>0</v>
      </c>
      <c r="Q114" s="180">
        <f t="shared" si="19"/>
        <v>0</v>
      </c>
      <c r="R114" s="180"/>
      <c r="S114" s="180" t="s">
        <v>224</v>
      </c>
      <c r="T114" s="181" t="s">
        <v>225</v>
      </c>
      <c r="U114" s="156">
        <v>0</v>
      </c>
      <c r="V114" s="156">
        <f t="shared" si="20"/>
        <v>0</v>
      </c>
      <c r="W114" s="156"/>
      <c r="X114" s="156" t="s">
        <v>226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251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>
      <c r="A115" s="175">
        <v>79</v>
      </c>
      <c r="B115" s="176" t="s">
        <v>1225</v>
      </c>
      <c r="C115" s="184" t="s">
        <v>1226</v>
      </c>
      <c r="D115" s="177" t="s">
        <v>817</v>
      </c>
      <c r="E115" s="178">
        <v>1</v>
      </c>
      <c r="F115" s="179"/>
      <c r="G115" s="180">
        <f t="shared" si="14"/>
        <v>0</v>
      </c>
      <c r="H115" s="179">
        <v>0</v>
      </c>
      <c r="I115" s="180">
        <f t="shared" si="15"/>
        <v>0</v>
      </c>
      <c r="J115" s="179">
        <v>1500</v>
      </c>
      <c r="K115" s="180">
        <f t="shared" si="16"/>
        <v>1500</v>
      </c>
      <c r="L115" s="180">
        <v>21</v>
      </c>
      <c r="M115" s="180">
        <f t="shared" si="17"/>
        <v>0</v>
      </c>
      <c r="N115" s="180">
        <v>0</v>
      </c>
      <c r="O115" s="180">
        <f t="shared" si="18"/>
        <v>0</v>
      </c>
      <c r="P115" s="180">
        <v>0</v>
      </c>
      <c r="Q115" s="180">
        <f t="shared" si="19"/>
        <v>0</v>
      </c>
      <c r="R115" s="180"/>
      <c r="S115" s="180" t="s">
        <v>224</v>
      </c>
      <c r="T115" s="181" t="s">
        <v>225</v>
      </c>
      <c r="U115" s="156">
        <v>0</v>
      </c>
      <c r="V115" s="156">
        <f t="shared" si="20"/>
        <v>0</v>
      </c>
      <c r="W115" s="156"/>
      <c r="X115" s="156" t="s">
        <v>226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251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>
      <c r="A116" s="175">
        <v>80</v>
      </c>
      <c r="B116" s="176" t="s">
        <v>1227</v>
      </c>
      <c r="C116" s="184" t="s">
        <v>1228</v>
      </c>
      <c r="D116" s="177" t="s">
        <v>1214</v>
      </c>
      <c r="E116" s="178">
        <v>1</v>
      </c>
      <c r="F116" s="179"/>
      <c r="G116" s="180">
        <f t="shared" si="14"/>
        <v>0</v>
      </c>
      <c r="H116" s="179">
        <v>0</v>
      </c>
      <c r="I116" s="180">
        <f t="shared" si="15"/>
        <v>0</v>
      </c>
      <c r="J116" s="179">
        <v>4000</v>
      </c>
      <c r="K116" s="180">
        <f t="shared" si="16"/>
        <v>4000</v>
      </c>
      <c r="L116" s="180">
        <v>21</v>
      </c>
      <c r="M116" s="180">
        <f t="shared" si="17"/>
        <v>0</v>
      </c>
      <c r="N116" s="180">
        <v>0</v>
      </c>
      <c r="O116" s="180">
        <f t="shared" si="18"/>
        <v>0</v>
      </c>
      <c r="P116" s="180">
        <v>0</v>
      </c>
      <c r="Q116" s="180">
        <f t="shared" si="19"/>
        <v>0</v>
      </c>
      <c r="R116" s="180"/>
      <c r="S116" s="180" t="s">
        <v>224</v>
      </c>
      <c r="T116" s="181" t="s">
        <v>225</v>
      </c>
      <c r="U116" s="156">
        <v>0</v>
      </c>
      <c r="V116" s="156">
        <f t="shared" si="20"/>
        <v>0</v>
      </c>
      <c r="W116" s="156"/>
      <c r="X116" s="156" t="s">
        <v>226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251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>
      <c r="A117" s="175">
        <v>81</v>
      </c>
      <c r="B117" s="176" t="s">
        <v>1229</v>
      </c>
      <c r="C117" s="184" t="s">
        <v>1230</v>
      </c>
      <c r="D117" s="177" t="s">
        <v>1214</v>
      </c>
      <c r="E117" s="178">
        <v>1</v>
      </c>
      <c r="F117" s="179"/>
      <c r="G117" s="180">
        <f t="shared" si="14"/>
        <v>0</v>
      </c>
      <c r="H117" s="179">
        <v>0</v>
      </c>
      <c r="I117" s="180">
        <f t="shared" si="15"/>
        <v>0</v>
      </c>
      <c r="J117" s="179">
        <v>5000</v>
      </c>
      <c r="K117" s="180">
        <f t="shared" si="16"/>
        <v>5000</v>
      </c>
      <c r="L117" s="180">
        <v>21</v>
      </c>
      <c r="M117" s="180">
        <f t="shared" si="17"/>
        <v>0</v>
      </c>
      <c r="N117" s="180">
        <v>0</v>
      </c>
      <c r="O117" s="180">
        <f t="shared" si="18"/>
        <v>0</v>
      </c>
      <c r="P117" s="180">
        <v>0</v>
      </c>
      <c r="Q117" s="180">
        <f t="shared" si="19"/>
        <v>0</v>
      </c>
      <c r="R117" s="180"/>
      <c r="S117" s="180" t="s">
        <v>224</v>
      </c>
      <c r="T117" s="181" t="s">
        <v>225</v>
      </c>
      <c r="U117" s="156">
        <v>0</v>
      </c>
      <c r="V117" s="156">
        <f t="shared" si="20"/>
        <v>0</v>
      </c>
      <c r="W117" s="156"/>
      <c r="X117" s="156" t="s">
        <v>226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251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>
      <c r="A118" s="175">
        <v>82</v>
      </c>
      <c r="B118" s="176" t="s">
        <v>1231</v>
      </c>
      <c r="C118" s="184" t="s">
        <v>1232</v>
      </c>
      <c r="D118" s="177" t="s">
        <v>817</v>
      </c>
      <c r="E118" s="178">
        <v>1</v>
      </c>
      <c r="F118" s="179"/>
      <c r="G118" s="180">
        <f t="shared" si="14"/>
        <v>0</v>
      </c>
      <c r="H118" s="179">
        <v>0</v>
      </c>
      <c r="I118" s="180">
        <f t="shared" si="15"/>
        <v>0</v>
      </c>
      <c r="J118" s="179">
        <v>8000</v>
      </c>
      <c r="K118" s="180">
        <f t="shared" si="16"/>
        <v>8000</v>
      </c>
      <c r="L118" s="180">
        <v>21</v>
      </c>
      <c r="M118" s="180">
        <f t="shared" si="17"/>
        <v>0</v>
      </c>
      <c r="N118" s="180">
        <v>0</v>
      </c>
      <c r="O118" s="180">
        <f t="shared" si="18"/>
        <v>0</v>
      </c>
      <c r="P118" s="180">
        <v>0</v>
      </c>
      <c r="Q118" s="180">
        <f t="shared" si="19"/>
        <v>0</v>
      </c>
      <c r="R118" s="180"/>
      <c r="S118" s="180" t="s">
        <v>224</v>
      </c>
      <c r="T118" s="181" t="s">
        <v>225</v>
      </c>
      <c r="U118" s="156">
        <v>0</v>
      </c>
      <c r="V118" s="156">
        <f t="shared" si="20"/>
        <v>0</v>
      </c>
      <c r="W118" s="156"/>
      <c r="X118" s="156" t="s">
        <v>226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251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>
      <c r="A119" s="168">
        <v>83</v>
      </c>
      <c r="B119" s="169" t="s">
        <v>1233</v>
      </c>
      <c r="C119" s="185" t="s">
        <v>1234</v>
      </c>
      <c r="D119" s="170" t="s">
        <v>817</v>
      </c>
      <c r="E119" s="171">
        <v>1</v>
      </c>
      <c r="F119" s="172"/>
      <c r="G119" s="173">
        <f t="shared" si="14"/>
        <v>0</v>
      </c>
      <c r="H119" s="172">
        <v>0</v>
      </c>
      <c r="I119" s="173">
        <f t="shared" si="15"/>
        <v>0</v>
      </c>
      <c r="J119" s="172">
        <v>5000</v>
      </c>
      <c r="K119" s="173">
        <f t="shared" si="16"/>
        <v>5000</v>
      </c>
      <c r="L119" s="173">
        <v>21</v>
      </c>
      <c r="M119" s="173">
        <f t="shared" si="17"/>
        <v>0</v>
      </c>
      <c r="N119" s="173">
        <v>0</v>
      </c>
      <c r="O119" s="173">
        <f t="shared" si="18"/>
        <v>0</v>
      </c>
      <c r="P119" s="173">
        <v>0</v>
      </c>
      <c r="Q119" s="173">
        <f t="shared" si="19"/>
        <v>0</v>
      </c>
      <c r="R119" s="173"/>
      <c r="S119" s="173" t="s">
        <v>224</v>
      </c>
      <c r="T119" s="174" t="s">
        <v>225</v>
      </c>
      <c r="U119" s="156">
        <v>0</v>
      </c>
      <c r="V119" s="156">
        <f t="shared" si="20"/>
        <v>0</v>
      </c>
      <c r="W119" s="156"/>
      <c r="X119" s="156" t="s">
        <v>226</v>
      </c>
      <c r="Y119" s="147"/>
      <c r="Z119" s="147"/>
      <c r="AA119" s="147"/>
      <c r="AB119" s="147"/>
      <c r="AC119" s="147"/>
      <c r="AD119" s="147"/>
      <c r="AE119" s="147"/>
      <c r="AF119" s="147"/>
      <c r="AG119" s="147" t="s">
        <v>251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>
      <c r="A120" s="3"/>
      <c r="B120" s="4"/>
      <c r="C120" s="186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>
        <v>15</v>
      </c>
      <c r="AF120">
        <v>21</v>
      </c>
      <c r="AG120" t="s">
        <v>206</v>
      </c>
    </row>
    <row r="121" spans="1:60">
      <c r="A121" s="150"/>
      <c r="B121" s="151" t="s">
        <v>29</v>
      </c>
      <c r="C121" s="187"/>
      <c r="D121" s="152"/>
      <c r="E121" s="153"/>
      <c r="F121" s="153"/>
      <c r="G121" s="182">
        <f>G8+G29+G53+G81+G108</f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>
        <f>SUMIF(L7:L119,AE120,G7:G119)</f>
        <v>0</v>
      </c>
      <c r="AF121">
        <f>SUMIF(L7:L119,AF120,G7:G119)</f>
        <v>0</v>
      </c>
      <c r="AG121" t="s">
        <v>244</v>
      </c>
    </row>
    <row r="122" spans="1:60">
      <c r="C122" s="188"/>
      <c r="D122" s="10"/>
      <c r="AG122" t="s">
        <v>245</v>
      </c>
    </row>
    <row r="123" spans="1:60">
      <c r="D123" s="10"/>
    </row>
    <row r="124" spans="1:60">
      <c r="D124" s="10"/>
    </row>
    <row r="125" spans="1:60">
      <c r="D125" s="10"/>
    </row>
    <row r="126" spans="1:60">
      <c r="D126" s="10"/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TSRPlAUN2kw4Qzc9bxg7Vhx0nWdeTJPtVatNWVQinKrHc+vxjIv15WYLsDXh2h3GSmy7/Z7DoQl25JmFwy83TQ==" saltValue="Bh+Lb73A9wNDf+Vn4nG7nw==" spinCount="100000" sheet="1"/>
  <mergeCells count="28">
    <mergeCell ref="C99:G99"/>
    <mergeCell ref="C101:G101"/>
    <mergeCell ref="C103:G103"/>
    <mergeCell ref="C105:G105"/>
    <mergeCell ref="C87:G87"/>
    <mergeCell ref="C89:G89"/>
    <mergeCell ref="C91:G91"/>
    <mergeCell ref="C93:G93"/>
    <mergeCell ref="C95:G95"/>
    <mergeCell ref="C97:G97"/>
    <mergeCell ref="C85:G85"/>
    <mergeCell ref="C25:G25"/>
    <mergeCell ref="C27:G27"/>
    <mergeCell ref="C31:G31"/>
    <mergeCell ref="C33:G33"/>
    <mergeCell ref="C35:G35"/>
    <mergeCell ref="C37:G37"/>
    <mergeCell ref="C39:G39"/>
    <mergeCell ref="C41:G41"/>
    <mergeCell ref="C47:G47"/>
    <mergeCell ref="C49:G49"/>
    <mergeCell ref="C83:G83"/>
    <mergeCell ref="C23:G23"/>
    <mergeCell ref="A1:G1"/>
    <mergeCell ref="C2:G2"/>
    <mergeCell ref="C3:G3"/>
    <mergeCell ref="C4:G4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80</vt:i4>
      </vt:variant>
    </vt:vector>
  </HeadingPairs>
  <TitlesOfParts>
    <vt:vector size="100" baseType="lpstr">
      <vt:lpstr>Pokyny pro vyplnění</vt:lpstr>
      <vt:lpstr>Stavba</vt:lpstr>
      <vt:lpstr>VzorPolozky</vt:lpstr>
      <vt:lpstr>D.1.1.1 000 Pol</vt:lpstr>
      <vt:lpstr>D.1.1.1 001 Pol</vt:lpstr>
      <vt:lpstr>D.1.1.1 002 Pol</vt:lpstr>
      <vt:lpstr>D.1.4.1 001 Pol</vt:lpstr>
      <vt:lpstr>D.1.4.2 001 Pol</vt:lpstr>
      <vt:lpstr>D.1.4.3 001 Pol</vt:lpstr>
      <vt:lpstr>D.1.4.4 001 Pol</vt:lpstr>
      <vt:lpstr>D.1.4.5 001 Pol</vt:lpstr>
      <vt:lpstr>D.1.4.5 002 Pol</vt:lpstr>
      <vt:lpstr>D.1.4.5 003 Pol</vt:lpstr>
      <vt:lpstr>D.1.4.5 004 Pol</vt:lpstr>
      <vt:lpstr>D.1.4.5 005 Pol</vt:lpstr>
      <vt:lpstr>IO01 001 Pol</vt:lpstr>
      <vt:lpstr>IO02 001 Pol</vt:lpstr>
      <vt:lpstr>IO02 002 Pol</vt:lpstr>
      <vt:lpstr>IO02 003 Pol</vt:lpstr>
      <vt:lpstr>IO02 004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'D.1.1.1 000 Pol'!Názvy_tisku</vt:lpstr>
      <vt:lpstr>'D.1.1.1 001 Pol'!Názvy_tisku</vt:lpstr>
      <vt:lpstr>'D.1.1.1 002 Pol'!Názvy_tisku</vt:lpstr>
      <vt:lpstr>'D.1.4.1 001 Pol'!Názvy_tisku</vt:lpstr>
      <vt:lpstr>'D.1.4.2 001 Pol'!Názvy_tisku</vt:lpstr>
      <vt:lpstr>'D.1.4.3 001 Pol'!Názvy_tisku</vt:lpstr>
      <vt:lpstr>'D.1.4.4 001 Pol'!Názvy_tisku</vt:lpstr>
      <vt:lpstr>'D.1.4.5 001 Pol'!Názvy_tisku</vt:lpstr>
      <vt:lpstr>'D.1.4.5 002 Pol'!Názvy_tisku</vt:lpstr>
      <vt:lpstr>'D.1.4.5 003 Pol'!Názvy_tisku</vt:lpstr>
      <vt:lpstr>'D.1.4.5 004 Pol'!Názvy_tisku</vt:lpstr>
      <vt:lpstr>'D.1.4.5 005 Pol'!Názvy_tisku</vt:lpstr>
      <vt:lpstr>'IO01 001 Pol'!Názvy_tisku</vt:lpstr>
      <vt:lpstr>'IO02 001 Pol'!Názvy_tisku</vt:lpstr>
      <vt:lpstr>'IO02 002 Pol'!Názvy_tisku</vt:lpstr>
      <vt:lpstr>'IO02 003 Pol'!Názvy_tisku</vt:lpstr>
      <vt:lpstr>'IO02 004 Pol'!Názvy_tisku</vt:lpstr>
      <vt:lpstr>oadresa</vt:lpstr>
      <vt:lpstr>Stavba!Objednatel</vt:lpstr>
      <vt:lpstr>Stavba!Objekt</vt:lpstr>
      <vt:lpstr>'D.1.1.1 000 Pol'!Oblast_tisku</vt:lpstr>
      <vt:lpstr>'D.1.1.1 001 Pol'!Oblast_tisku</vt:lpstr>
      <vt:lpstr>'D.1.1.1 002 Pol'!Oblast_tisku</vt:lpstr>
      <vt:lpstr>'D.1.4.1 001 Pol'!Oblast_tisku</vt:lpstr>
      <vt:lpstr>'D.1.4.2 001 Pol'!Oblast_tisku</vt:lpstr>
      <vt:lpstr>'D.1.4.3 001 Pol'!Oblast_tisku</vt:lpstr>
      <vt:lpstr>'D.1.4.4 001 Pol'!Oblast_tisku</vt:lpstr>
      <vt:lpstr>'D.1.4.5 001 Pol'!Oblast_tisku</vt:lpstr>
      <vt:lpstr>'D.1.4.5 002 Pol'!Oblast_tisku</vt:lpstr>
      <vt:lpstr>'D.1.4.5 003 Pol'!Oblast_tisku</vt:lpstr>
      <vt:lpstr>'D.1.4.5 004 Pol'!Oblast_tisku</vt:lpstr>
      <vt:lpstr>'D.1.4.5 005 Pol'!Oblast_tisku</vt:lpstr>
      <vt:lpstr>'IO01 001 Pol'!Oblast_tisku</vt:lpstr>
      <vt:lpstr>'IO02 001 Pol'!Oblast_tisku</vt:lpstr>
      <vt:lpstr>'IO02 002 Pol'!Oblast_tisku</vt:lpstr>
      <vt:lpstr>'IO02 003 Pol'!Oblast_tisku</vt:lpstr>
      <vt:lpstr>'IO02 004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 Zouhar</dc:creator>
  <cp:lastModifiedBy>Jan Husák</cp:lastModifiedBy>
  <cp:lastPrinted>2019-03-19T12:27:02Z</cp:lastPrinted>
  <dcterms:created xsi:type="dcterms:W3CDTF">2009-04-08T07:15:50Z</dcterms:created>
  <dcterms:modified xsi:type="dcterms:W3CDTF">2020-06-16T14:22:20Z</dcterms:modified>
</cp:coreProperties>
</file>