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OEM\Desktop\DOKUMENTY\ZADÁVACÍ ŘÍZENÍ\2023\4.Obnova místních komunikací\"/>
    </mc:Choice>
  </mc:AlternateContent>
  <xr:revisionPtr revIDLastSave="0" documentId="13_ncr:1_{271A0E21-014C-4082-B2A7-45098E3C89F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kapitulace stavby" sheetId="1" r:id="rId1"/>
    <sheet name="01 - úsek 1-0 až úsek 1-5..." sheetId="2" r:id="rId2"/>
    <sheet name="02 - Malšovice - oprava n..." sheetId="3" r:id="rId3"/>
    <sheet name="04 - Vedlejší rozpočtové ..." sheetId="5" r:id="rId4"/>
  </sheets>
  <definedNames>
    <definedName name="_xlnm._FilterDatabase" localSheetId="1" hidden="1">'01 - úsek 1-0 až úsek 1-5...'!$C$121:$K$441</definedName>
    <definedName name="_xlnm._FilterDatabase" localSheetId="2" hidden="1">'02 - Malšovice - oprava n...'!$C$121:$K$172</definedName>
    <definedName name="_xlnm._FilterDatabase" localSheetId="3" hidden="1">'04 - Vedlejší rozpočtové ...'!$C$120:$K$132</definedName>
    <definedName name="_xlnm.Print_Titles" localSheetId="1">'01 - úsek 1-0 až úsek 1-5...'!$121:$121</definedName>
    <definedName name="_xlnm.Print_Titles" localSheetId="2">'02 - Malšovice - oprava n...'!$121:$121</definedName>
    <definedName name="_xlnm.Print_Titles" localSheetId="3">'04 - Vedlejší rozpočtové ...'!$120:$120</definedName>
    <definedName name="_xlnm.Print_Titles" localSheetId="0">'Rekapitulace stavby'!$92:$92</definedName>
    <definedName name="_xlnm.Print_Area" localSheetId="1">'01 - úsek 1-0 až úsek 1-5...'!$C$4:$J$76,'01 - úsek 1-0 až úsek 1-5...'!$C$82:$J$103,'01 - úsek 1-0 až úsek 1-5...'!$C$109:$J$441</definedName>
    <definedName name="_xlnm.Print_Area" localSheetId="2">'02 - Malšovice - oprava n...'!$C$4:$J$76,'02 - Malšovice - oprava n...'!$C$82:$J$103,'02 - Malšovice - oprava n...'!$C$109:$J$172</definedName>
    <definedName name="_xlnm.Print_Area" localSheetId="3">'04 - Vedlejší rozpočtové ...'!$C$4:$J$76,'04 - Vedlejší rozpočtové ...'!$C$82:$J$102,'04 - Vedlejší rozpočtové ...'!$C$108:$J$132</definedName>
    <definedName name="_xlnm.Print_Area" localSheetId="0">'Rekapitulace stavby'!$D$4:$AO$76,'Rekapitulace stavby'!$C$82:$AQ$98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97" i="1" s="1"/>
  <c r="J35" i="5"/>
  <c r="AX97" i="1" s="1"/>
  <c r="BI132" i="5"/>
  <c r="BH132" i="5"/>
  <c r="BG132" i="5"/>
  <c r="BF132" i="5"/>
  <c r="T132" i="5"/>
  <c r="T131" i="5" s="1"/>
  <c r="R132" i="5"/>
  <c r="R131" i="5" s="1"/>
  <c r="P132" i="5"/>
  <c r="P131" i="5" s="1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T123" i="5" s="1"/>
  <c r="R124" i="5"/>
  <c r="R123" i="5"/>
  <c r="P124" i="5"/>
  <c r="P123" i="5" s="1"/>
  <c r="J118" i="5"/>
  <c r="J117" i="5"/>
  <c r="F117" i="5"/>
  <c r="F115" i="5"/>
  <c r="E113" i="5"/>
  <c r="J92" i="5"/>
  <c r="J91" i="5"/>
  <c r="F91" i="5"/>
  <c r="F89" i="5"/>
  <c r="E87" i="5"/>
  <c r="J18" i="5"/>
  <c r="E18" i="5"/>
  <c r="F92" i="5" s="1"/>
  <c r="J17" i="5"/>
  <c r="J12" i="5"/>
  <c r="J115" i="5" s="1"/>
  <c r="E7" i="5"/>
  <c r="E85" i="5" s="1"/>
  <c r="J37" i="3"/>
  <c r="J36" i="3"/>
  <c r="AY96" i="1"/>
  <c r="J35" i="3"/>
  <c r="AX96" i="1"/>
  <c r="BI172" i="3"/>
  <c r="BH172" i="3"/>
  <c r="BG172" i="3"/>
  <c r="BF172" i="3"/>
  <c r="T172" i="3"/>
  <c r="T171" i="3"/>
  <c r="R172" i="3"/>
  <c r="R171" i="3" s="1"/>
  <c r="P172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 s="1"/>
  <c r="J17" i="3"/>
  <c r="J12" i="3"/>
  <c r="J89" i="3" s="1"/>
  <c r="E7" i="3"/>
  <c r="E112" i="3"/>
  <c r="J37" i="2"/>
  <c r="J36" i="2"/>
  <c r="AY95" i="1"/>
  <c r="J35" i="2"/>
  <c r="AX95" i="1"/>
  <c r="BI441" i="2"/>
  <c r="BH441" i="2"/>
  <c r="BG441" i="2"/>
  <c r="BF441" i="2"/>
  <c r="T441" i="2"/>
  <c r="T440" i="2" s="1"/>
  <c r="R441" i="2"/>
  <c r="R440" i="2"/>
  <c r="P441" i="2"/>
  <c r="P440" i="2" s="1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29" i="2"/>
  <c r="BH429" i="2"/>
  <c r="BG429" i="2"/>
  <c r="BF429" i="2"/>
  <c r="T429" i="2"/>
  <c r="R429" i="2"/>
  <c r="P429" i="2"/>
  <c r="BI425" i="2"/>
  <c r="BH425" i="2"/>
  <c r="BG425" i="2"/>
  <c r="BF425" i="2"/>
  <c r="T425" i="2"/>
  <c r="R425" i="2"/>
  <c r="P425" i="2"/>
  <c r="BI404" i="2"/>
  <c r="BH404" i="2"/>
  <c r="BG404" i="2"/>
  <c r="BF404" i="2"/>
  <c r="T404" i="2"/>
  <c r="R404" i="2"/>
  <c r="P404" i="2"/>
  <c r="BI382" i="2"/>
  <c r="BH382" i="2"/>
  <c r="BG382" i="2"/>
  <c r="BF382" i="2"/>
  <c r="T382" i="2"/>
  <c r="R382" i="2"/>
  <c r="P382" i="2"/>
  <c r="BI368" i="2"/>
  <c r="BH368" i="2"/>
  <c r="BG368" i="2"/>
  <c r="BF368" i="2"/>
  <c r="T368" i="2"/>
  <c r="R368" i="2"/>
  <c r="P368" i="2"/>
  <c r="BI345" i="2"/>
  <c r="BH345" i="2"/>
  <c r="BG345" i="2"/>
  <c r="BF345" i="2"/>
  <c r="T345" i="2"/>
  <c r="R345" i="2"/>
  <c r="P345" i="2"/>
  <c r="BI321" i="2"/>
  <c r="BH321" i="2"/>
  <c r="BG321" i="2"/>
  <c r="BF321" i="2"/>
  <c r="T321" i="2"/>
  <c r="R321" i="2"/>
  <c r="P321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54" i="2"/>
  <c r="BH254" i="2"/>
  <c r="BG254" i="2"/>
  <c r="BF254" i="2"/>
  <c r="T254" i="2"/>
  <c r="R254" i="2"/>
  <c r="P254" i="2"/>
  <c r="BI231" i="2"/>
  <c r="BH231" i="2"/>
  <c r="BG231" i="2"/>
  <c r="BF231" i="2"/>
  <c r="T231" i="2"/>
  <c r="R231" i="2"/>
  <c r="P231" i="2"/>
  <c r="BI214" i="2"/>
  <c r="BH214" i="2"/>
  <c r="BG214" i="2"/>
  <c r="BF214" i="2"/>
  <c r="T214" i="2"/>
  <c r="R214" i="2"/>
  <c r="P214" i="2"/>
  <c r="BI191" i="2"/>
  <c r="BH191" i="2"/>
  <c r="BG191" i="2"/>
  <c r="BF191" i="2"/>
  <c r="T191" i="2"/>
  <c r="R191" i="2"/>
  <c r="P191" i="2"/>
  <c r="BI171" i="2"/>
  <c r="BH171" i="2"/>
  <c r="BG171" i="2"/>
  <c r="BF171" i="2"/>
  <c r="T171" i="2"/>
  <c r="R171" i="2"/>
  <c r="P171" i="2"/>
  <c r="BI151" i="2"/>
  <c r="BH151" i="2"/>
  <c r="BG151" i="2"/>
  <c r="BF151" i="2"/>
  <c r="T151" i="2"/>
  <c r="R151" i="2"/>
  <c r="P151" i="2"/>
  <c r="BI137" i="2"/>
  <c r="BH137" i="2"/>
  <c r="F36" i="2" s="1"/>
  <c r="BG137" i="2"/>
  <c r="BF137" i="2"/>
  <c r="T137" i="2"/>
  <c r="R137" i="2"/>
  <c r="P137" i="2"/>
  <c r="BI133" i="2"/>
  <c r="BH133" i="2"/>
  <c r="BG133" i="2"/>
  <c r="F35" i="2" s="1"/>
  <c r="BF133" i="2"/>
  <c r="T133" i="2"/>
  <c r="R133" i="2"/>
  <c r="P133" i="2"/>
  <c r="BI129" i="2"/>
  <c r="BH129" i="2"/>
  <c r="BG129" i="2"/>
  <c r="BF129" i="2"/>
  <c r="F34" i="2" s="1"/>
  <c r="T129" i="2"/>
  <c r="R129" i="2"/>
  <c r="P129" i="2"/>
  <c r="BI125" i="2"/>
  <c r="BH125" i="2"/>
  <c r="BG125" i="2"/>
  <c r="BF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/>
  <c r="J17" i="2"/>
  <c r="J12" i="2"/>
  <c r="J116" i="2" s="1"/>
  <c r="E7" i="2"/>
  <c r="E112" i="2"/>
  <c r="L90" i="1"/>
  <c r="AM90" i="1"/>
  <c r="AM89" i="1"/>
  <c r="L89" i="1"/>
  <c r="AM87" i="1"/>
  <c r="L87" i="1"/>
  <c r="L84" i="1"/>
  <c r="J437" i="2"/>
  <c r="J425" i="2"/>
  <c r="BK345" i="2"/>
  <c r="BK292" i="2"/>
  <c r="BK278" i="2"/>
  <c r="BK214" i="2"/>
  <c r="BK171" i="2"/>
  <c r="BK133" i="2"/>
  <c r="BK127" i="5"/>
  <c r="BK132" i="5"/>
  <c r="BK441" i="2"/>
  <c r="BK429" i="2"/>
  <c r="J382" i="2"/>
  <c r="J297" i="2"/>
  <c r="J282" i="2"/>
  <c r="BK231" i="2"/>
  <c r="BK151" i="2"/>
  <c r="J129" i="2"/>
  <c r="J132" i="5"/>
  <c r="J126" i="5"/>
  <c r="J441" i="2"/>
  <c r="J429" i="2"/>
  <c r="BK382" i="2"/>
  <c r="BK321" i="2"/>
  <c r="BK287" i="2"/>
  <c r="J278" i="2"/>
  <c r="BK191" i="2"/>
  <c r="BK137" i="2"/>
  <c r="BK125" i="2"/>
  <c r="J130" i="5"/>
  <c r="BK124" i="5"/>
  <c r="J139" i="3"/>
  <c r="J132" i="3"/>
  <c r="J125" i="3"/>
  <c r="J137" i="3"/>
  <c r="BK163" i="3"/>
  <c r="BK148" i="3"/>
  <c r="BK145" i="3"/>
  <c r="BK162" i="3"/>
  <c r="J148" i="3"/>
  <c r="BK141" i="3"/>
  <c r="J158" i="3"/>
  <c r="J141" i="3"/>
  <c r="BK138" i="3"/>
  <c r="BK132" i="3"/>
  <c r="BK434" i="2"/>
  <c r="BK404" i="2"/>
  <c r="J368" i="2"/>
  <c r="BK297" i="2"/>
  <c r="BK282" i="2"/>
  <c r="J231" i="2"/>
  <c r="J171" i="2"/>
  <c r="BK129" i="2"/>
  <c r="BK129" i="5"/>
  <c r="J129" i="5"/>
  <c r="BK437" i="2"/>
  <c r="BK425" i="2"/>
  <c r="BK368" i="2"/>
  <c r="J321" i="2"/>
  <c r="J287" i="2"/>
  <c r="J254" i="2"/>
  <c r="J191" i="2"/>
  <c r="J137" i="2"/>
  <c r="J125" i="2"/>
  <c r="F37" i="2"/>
  <c r="J127" i="5"/>
  <c r="BK130" i="5"/>
  <c r="J434" i="2"/>
  <c r="J404" i="2"/>
  <c r="J345" i="2"/>
  <c r="J292" i="2"/>
  <c r="BK254" i="2"/>
  <c r="J214" i="2"/>
  <c r="J151" i="2"/>
  <c r="J133" i="2"/>
  <c r="AS94" i="1"/>
  <c r="BK129" i="3"/>
  <c r="BK126" i="3"/>
  <c r="J172" i="3"/>
  <c r="J168" i="3"/>
  <c r="J165" i="3"/>
  <c r="J162" i="3"/>
  <c r="BK158" i="3"/>
  <c r="BK157" i="3"/>
  <c r="BK151" i="3"/>
  <c r="BK172" i="3"/>
  <c r="J138" i="3"/>
  <c r="J134" i="3"/>
  <c r="J126" i="3"/>
  <c r="BK165" i="3"/>
  <c r="BK134" i="3"/>
  <c r="J157" i="3"/>
  <c r="J151" i="3"/>
  <c r="BK125" i="3"/>
  <c r="J154" i="3"/>
  <c r="J145" i="3"/>
  <c r="BK168" i="3"/>
  <c r="J163" i="3"/>
  <c r="BK154" i="3"/>
  <c r="BK139" i="3"/>
  <c r="BK137" i="3"/>
  <c r="J129" i="3"/>
  <c r="J124" i="5"/>
  <c r="BK126" i="5"/>
  <c r="J34" i="2" l="1"/>
  <c r="T277" i="2"/>
  <c r="P124" i="3"/>
  <c r="R140" i="3"/>
  <c r="BK277" i="2"/>
  <c r="J277" i="2" s="1"/>
  <c r="J100" i="2" s="1"/>
  <c r="BK133" i="3"/>
  <c r="J133" i="3" s="1"/>
  <c r="J99" i="3" s="1"/>
  <c r="BK161" i="3"/>
  <c r="J161" i="3"/>
  <c r="J101" i="3" s="1"/>
  <c r="R124" i="2"/>
  <c r="T213" i="2"/>
  <c r="P424" i="2"/>
  <c r="T140" i="3"/>
  <c r="P277" i="2"/>
  <c r="BK124" i="3"/>
  <c r="P133" i="3"/>
  <c r="R161" i="3"/>
  <c r="BK128" i="5"/>
  <c r="J128" i="5"/>
  <c r="J100" i="5"/>
  <c r="P124" i="2"/>
  <c r="P123" i="2" s="1"/>
  <c r="P122" i="2" s="1"/>
  <c r="AU95" i="1" s="1"/>
  <c r="BK213" i="2"/>
  <c r="J213" i="2" s="1"/>
  <c r="J99" i="2" s="1"/>
  <c r="BK424" i="2"/>
  <c r="J424" i="2" s="1"/>
  <c r="J101" i="2" s="1"/>
  <c r="BK140" i="3"/>
  <c r="J140" i="3"/>
  <c r="J100" i="3" s="1"/>
  <c r="R125" i="5"/>
  <c r="R122" i="5"/>
  <c r="R121" i="5" s="1"/>
  <c r="T128" i="5"/>
  <c r="R277" i="2"/>
  <c r="R124" i="3"/>
  <c r="R123" i="3" s="1"/>
  <c r="R122" i="3" s="1"/>
  <c r="R133" i="3"/>
  <c r="P161" i="3"/>
  <c r="P128" i="5"/>
  <c r="BK124" i="2"/>
  <c r="J124" i="2" s="1"/>
  <c r="J98" i="2" s="1"/>
  <c r="P213" i="2"/>
  <c r="T424" i="2"/>
  <c r="T124" i="3"/>
  <c r="P140" i="3"/>
  <c r="P125" i="5"/>
  <c r="P122" i="5"/>
  <c r="P121" i="5" s="1"/>
  <c r="AU97" i="1" s="1"/>
  <c r="R128" i="5"/>
  <c r="T124" i="2"/>
  <c r="T123" i="2" s="1"/>
  <c r="T122" i="2" s="1"/>
  <c r="R213" i="2"/>
  <c r="R424" i="2"/>
  <c r="T133" i="3"/>
  <c r="T161" i="3"/>
  <c r="BK125" i="5"/>
  <c r="J125" i="5" s="1"/>
  <c r="J99" i="5" s="1"/>
  <c r="T125" i="5"/>
  <c r="T122" i="5"/>
  <c r="T121" i="5" s="1"/>
  <c r="BK171" i="3"/>
  <c r="J171" i="3"/>
  <c r="J102" i="3"/>
  <c r="BK440" i="2"/>
  <c r="J440" i="2" s="1"/>
  <c r="J102" i="2" s="1"/>
  <c r="BK123" i="5"/>
  <c r="BK131" i="5"/>
  <c r="J131" i="5"/>
  <c r="J101" i="5" s="1"/>
  <c r="E111" i="5"/>
  <c r="BE124" i="5"/>
  <c r="F118" i="5"/>
  <c r="BE127" i="5"/>
  <c r="J89" i="5"/>
  <c r="BE126" i="5"/>
  <c r="BE130" i="5"/>
  <c r="BE132" i="5"/>
  <c r="BE129" i="5"/>
  <c r="J124" i="3"/>
  <c r="J98" i="3"/>
  <c r="E85" i="3"/>
  <c r="J116" i="3"/>
  <c r="BE125" i="3"/>
  <c r="BE163" i="3"/>
  <c r="BE165" i="3"/>
  <c r="BE134" i="3"/>
  <c r="BE138" i="3"/>
  <c r="BK123" i="2"/>
  <c r="J123" i="2" s="1"/>
  <c r="J97" i="2" s="1"/>
  <c r="BE132" i="3"/>
  <c r="BE137" i="3"/>
  <c r="BE139" i="3"/>
  <c r="BE172" i="3"/>
  <c r="BE126" i="3"/>
  <c r="BE129" i="3"/>
  <c r="BE141" i="3"/>
  <c r="BE148" i="3"/>
  <c r="BE154" i="3"/>
  <c r="BE158" i="3"/>
  <c r="BE162" i="3"/>
  <c r="BE168" i="3"/>
  <c r="F92" i="3"/>
  <c r="BE151" i="3"/>
  <c r="BE157" i="3"/>
  <c r="BE145" i="3"/>
  <c r="BC95" i="1"/>
  <c r="BB95" i="1"/>
  <c r="AW95" i="1"/>
  <c r="BA95" i="1"/>
  <c r="E85" i="2"/>
  <c r="J89" i="2"/>
  <c r="F92" i="2"/>
  <c r="BE125" i="2"/>
  <c r="BE129" i="2"/>
  <c r="BE133" i="2"/>
  <c r="BE137" i="2"/>
  <c r="BE151" i="2"/>
  <c r="BE171" i="2"/>
  <c r="BE191" i="2"/>
  <c r="BE214" i="2"/>
  <c r="BE231" i="2"/>
  <c r="BE254" i="2"/>
  <c r="BE278" i="2"/>
  <c r="BE282" i="2"/>
  <c r="BE287" i="2"/>
  <c r="BE292" i="2"/>
  <c r="BE297" i="2"/>
  <c r="BE321" i="2"/>
  <c r="BE345" i="2"/>
  <c r="BE368" i="2"/>
  <c r="BE382" i="2"/>
  <c r="BE404" i="2"/>
  <c r="BE425" i="2"/>
  <c r="BE429" i="2"/>
  <c r="BE434" i="2"/>
  <c r="BE437" i="2"/>
  <c r="BE441" i="2"/>
  <c r="BD95" i="1"/>
  <c r="F37" i="3"/>
  <c r="BD96" i="1" s="1"/>
  <c r="F36" i="5"/>
  <c r="BC97" i="1" s="1"/>
  <c r="J34" i="5"/>
  <c r="AW97" i="1" s="1"/>
  <c r="F35" i="3"/>
  <c r="BB96" i="1" s="1"/>
  <c r="F37" i="5"/>
  <c r="BD97" i="1" s="1"/>
  <c r="F34" i="5"/>
  <c r="BA97" i="1" s="1"/>
  <c r="F36" i="3"/>
  <c r="BC96" i="1" s="1"/>
  <c r="J34" i="3"/>
  <c r="AW96" i="1" s="1"/>
  <c r="F34" i="3"/>
  <c r="BA96" i="1" s="1"/>
  <c r="F35" i="5"/>
  <c r="BB97" i="1" s="1"/>
  <c r="BK122" i="5" l="1"/>
  <c r="BK121" i="5" s="1"/>
  <c r="J121" i="5" s="1"/>
  <c r="J96" i="5" s="1"/>
  <c r="T123" i="3"/>
  <c r="T122" i="3"/>
  <c r="BK123" i="3"/>
  <c r="J123" i="3" s="1"/>
  <c r="J97" i="3" s="1"/>
  <c r="P123" i="3"/>
  <c r="P122" i="3" s="1"/>
  <c r="AU96" i="1" s="1"/>
  <c r="R123" i="2"/>
  <c r="R122" i="2"/>
  <c r="J122" i="5"/>
  <c r="J97" i="5" s="1"/>
  <c r="J123" i="5"/>
  <c r="J98" i="5"/>
  <c r="BK122" i="2"/>
  <c r="J122" i="2" s="1"/>
  <c r="J30" i="2" s="1"/>
  <c r="AG95" i="1" s="1"/>
  <c r="F33" i="3"/>
  <c r="AZ96" i="1" s="1"/>
  <c r="J33" i="2"/>
  <c r="AV95" i="1" s="1"/>
  <c r="AT95" i="1" s="1"/>
  <c r="J30" i="5"/>
  <c r="AG97" i="1"/>
  <c r="F33" i="2"/>
  <c r="AZ95" i="1"/>
  <c r="J33" i="3"/>
  <c r="AV96" i="1" s="1"/>
  <c r="AT96" i="1" s="1"/>
  <c r="BB94" i="1"/>
  <c r="W31" i="1" s="1"/>
  <c r="F33" i="5"/>
  <c r="AZ97" i="1" s="1"/>
  <c r="J33" i="5"/>
  <c r="AV97" i="1"/>
  <c r="AT97" i="1"/>
  <c r="AN97" i="1" s="1"/>
  <c r="BC94" i="1"/>
  <c r="W32" i="1" s="1"/>
  <c r="BD94" i="1"/>
  <c r="W33" i="1" s="1"/>
  <c r="BA94" i="1"/>
  <c r="W30" i="1"/>
  <c r="BK122" i="3" l="1"/>
  <c r="J122" i="3"/>
  <c r="J30" i="3" s="1"/>
  <c r="AG96" i="1" s="1"/>
  <c r="J39" i="5"/>
  <c r="AN95" i="1"/>
  <c r="J96" i="2"/>
  <c r="J39" i="2"/>
  <c r="AU94" i="1"/>
  <c r="AX94" i="1"/>
  <c r="AY94" i="1"/>
  <c r="AW94" i="1"/>
  <c r="AK30" i="1" s="1"/>
  <c r="AZ94" i="1"/>
  <c r="W29" i="1" s="1"/>
  <c r="J39" i="3" l="1"/>
  <c r="J96" i="3"/>
  <c r="AN96" i="1"/>
  <c r="AG94" i="1"/>
  <c r="AK26" i="1" s="1"/>
  <c r="AK35" i="1" s="1"/>
  <c r="AV94" i="1"/>
  <c r="AK29" i="1" s="1"/>
  <c r="AT94" i="1" l="1"/>
  <c r="AN94" i="1"/>
</calcChain>
</file>

<file path=xl/sharedStrings.xml><?xml version="1.0" encoding="utf-8"?>
<sst xmlns="http://schemas.openxmlformats.org/spreadsheetml/2006/main" count="4225" uniqueCount="365">
  <si>
    <t>Export Komplet</t>
  </si>
  <si>
    <t/>
  </si>
  <si>
    <t>2.0</t>
  </si>
  <si>
    <t>ZAMOK</t>
  </si>
  <si>
    <t>False</t>
  </si>
  <si>
    <t>{5354a824-be8c-4d41-a9a2-c72f804c4934}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</si>
  <si>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</si>
  <si>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</si>
  <si>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</si>
  <si>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</si>
  <si>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</si>
  <si>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</si>
  <si>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</si>
  <si>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</si>
  <si>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2023-009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</si>
  <si>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</si>
  <si>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</si>
  <si>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místních komunikací a oprava chodníku v obci Malšovice</t>
  </si>
  <si>
    <t>KSO:</t>
  </si>
  <si>
    <t>CC-CZ:</t>
  </si>
  <si>
    <t>Místo:</t>
  </si>
  <si>
    <t xml:space="preserve"> </t>
  </si>
  <si>
    <t>Datum:</t>
  </si>
  <si>
    <t>14. 3. 2023</t>
  </si>
  <si>
    <t>Zadavatel:</t>
  </si>
  <si>
    <t>IČ:</t>
  </si>
  <si>
    <t>00261548</t>
  </si>
  <si>
    <t>Obec Malšovice, Malšovice 6, 405 02</t>
  </si>
  <si>
    <t>DIČ:</t>
  </si>
  <si>
    <t>CZ00261548</t>
  </si>
  <si>
    <t>Uchazeč:</t>
  </si>
  <si>
    <t>Vyplň údaj</t>
  </si>
  <si>
    <t>Projektant:</t>
  </si>
  <si>
    <t>01504975</t>
  </si>
  <si>
    <t>HORTECH s.r.o.</t>
  </si>
  <si>
    <t>CZ01504975</t>
  </si>
  <si>
    <t>True</t>
  </si>
  <si>
    <t>Zpracovatel:</t>
  </si>
  <si>
    <t>11461527</t>
  </si>
  <si>
    <t>Josef Beran - STAVO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</si>
  <si>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</si>
  <si>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</si>
  <si>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</si>
  <si>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</si>
  <si>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</si>
  <si>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</si>
  <si>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</si>
  <si>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</si>
  <si>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</si>
  <si>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</si>
  <si>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</si>
  <si>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</si>
  <si>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</si>
  <si>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</si>
  <si>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</si>
  <si>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</si>
  <si>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</si>
  <si>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</si>
  <si>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</si>
  <si>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</si>
  <si>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</si>
  <si>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</si>
  <si>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</si>
  <si>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</si>
  <si>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</si>
  <si>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</si>
  <si>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</si>
  <si>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</si>
  <si>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</si>
  <si>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</si>
  <si>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</si>
  <si>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</si>
  <si>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</si>
  <si>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</si>
  <si>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</si>
  <si>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</si>
  <si>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</si>
  <si>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</si>
  <si>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</si>
  <si>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</si>
  <si>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</si>
  <si>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</si>
  <si>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</si>
  <si>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</si>
  <si>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</si>
  <si>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</si>
  <si>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</si>
  <si>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úsek 1-0 až úsek 1-5 Stará Bohyně - oprava komunikací</t>
  </si>
  <si>
    <t>STA</t>
  </si>
  <si>
    <t>1</t>
  </si>
  <si>
    <t>{a56cf1f5-3e5f-42c8-a64b-fbe55a28d855}</t>
  </si>
  <si>
    <t>2</t>
  </si>
  <si>
    <t>02</t>
  </si>
  <si>
    <t>Malšovice - oprava nájezdu</t>
  </si>
  <si>
    <t>{c7371da8-e307-431c-b15c-51a268af0a8f}</t>
  </si>
  <si>
    <t>04</t>
  </si>
  <si>
    <t>Vedlejší rozpočtové náklady</t>
  </si>
  <si>
    <t>{44bf38c8-246c-4e1f-b60c-c81f7b1533b8}</t>
  </si>
  <si>
    <t>KRYCÍ LIST SOUPISU PRACÍ</t>
  </si>
  <si>
    <t>Objekt:</t>
  </si>
  <si>
    <t>01 - úsek 1-0 až úsek 1-5 Stará Bohyně - oprava komunikací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</si>
  <si>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</si>
  <si>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</si>
  <si>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</si>
  <si>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</si>
  <si>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</si>
  <si>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</si>
  <si>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</si>
  <si>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</si>
  <si>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</si>
  <si>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</si>
  <si>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</si>
  <si>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</si>
  <si>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</si>
  <si>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</si>
  <si>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</si>
  <si>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</si>
  <si>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</si>
  <si>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</si>
  <si>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</si>
  <si>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</si>
  <si>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</si>
  <si>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</si>
  <si>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</si>
  <si>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</si>
  <si>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</si>
  <si>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</si>
  <si>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</si>
  <si>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</si>
  <si>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</si>
  <si>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113107311</t>
  </si>
  <si>
    <t>Odstranění podkladu z kameniva těženého tl 100 mm strojně pl do 50 m2</t>
  </si>
  <si>
    <t>m2</t>
  </si>
  <si>
    <t>4</t>
  </si>
  <si>
    <t>-1978394197</t>
  </si>
  <si>
    <t>VV</t>
  </si>
  <si>
    <t>Úsek 1-3</t>
  </si>
  <si>
    <t>50*4</t>
  </si>
  <si>
    <t>Mezisoučet</t>
  </si>
  <si>
    <t>3</t>
  </si>
  <si>
    <t>113154124</t>
  </si>
  <si>
    <t>Frézování živičného krytu tl 100 mm pruh š 1 m pl do 500 m2 bez překážek v trase</t>
  </si>
  <si>
    <t>1415967999</t>
  </si>
  <si>
    <t>132151101</t>
  </si>
  <si>
    <t>Hloubení rýh nezapažených  š do 800 mm v hornině třídy těžitelnosti I, skupiny 1 a 2 objem do 20 m3 strojně</t>
  </si>
  <si>
    <t>m3</t>
  </si>
  <si>
    <t>-329019107</t>
  </si>
  <si>
    <t>0,60*18*0,25</t>
  </si>
  <si>
    <t>Součet</t>
  </si>
  <si>
    <t>162506111</t>
  </si>
  <si>
    <t>Vodorovné přemístění do 3000 m bez naložení výkopku ze zemin schopných zúrodnění z čištění příkopů</t>
  </si>
  <si>
    <t>43120891</t>
  </si>
  <si>
    <t>Úsek 1-0</t>
  </si>
  <si>
    <t>6,208/1,9</t>
  </si>
  <si>
    <t>Úsek 1-1</t>
  </si>
  <si>
    <t>1,94/1,9</t>
  </si>
  <si>
    <t>Úsek 1-2</t>
  </si>
  <si>
    <t>Úsek 1-4</t>
  </si>
  <si>
    <t>4,074/1,9</t>
  </si>
  <si>
    <t>5</t>
  </si>
  <si>
    <t>162506213</t>
  </si>
  <si>
    <t>Vodorovné přemístění do 3000 m bez naložení výkopku z čištění komunikace</t>
  </si>
  <si>
    <t>-1247856599</t>
  </si>
  <si>
    <t>0,576/1,7</t>
  </si>
  <si>
    <t>0,18/1,7</t>
  </si>
  <si>
    <t>0,614/1,7</t>
  </si>
  <si>
    <t>0,724/1,7</t>
  </si>
  <si>
    <t>0,403/1,7</t>
  </si>
  <si>
    <t>Úsek 1-5</t>
  </si>
  <si>
    <t>0,089/1,7</t>
  </si>
  <si>
    <t>6</t>
  </si>
  <si>
    <t>167111101</t>
  </si>
  <si>
    <t>Nakládání výkopku z hornin třídy těžitelnosti I, skupiny 1 až 3 ručně</t>
  </si>
  <si>
    <t>480867405</t>
  </si>
  <si>
    <t>7</t>
  </si>
  <si>
    <t>185803511</t>
  </si>
  <si>
    <t>Odstranění přerostlého drnu u cest a záhonů s naložením a odvozem odpadu do 20 km</t>
  </si>
  <si>
    <t>m</t>
  </si>
  <si>
    <t>-1789674761</t>
  </si>
  <si>
    <t>64*0,5*2</t>
  </si>
  <si>
    <t>20*0,5*2</t>
  </si>
  <si>
    <t>vjezd</t>
  </si>
  <si>
    <t>67*2</t>
  </si>
  <si>
    <t>42*0,5*2</t>
  </si>
  <si>
    <t>7*0,5*2</t>
  </si>
  <si>
    <t>Komunikace pozemní</t>
  </si>
  <si>
    <t>8</t>
  </si>
  <si>
    <t>565141111</t>
  </si>
  <si>
    <t>Vyrovnání povrchu dosavadních podkladů obalovaným kamenivem ACP 16+ (OK) tl 60 mm</t>
  </si>
  <si>
    <t>608427385</t>
  </si>
  <si>
    <t>10</t>
  </si>
  <si>
    <t>160</t>
  </si>
  <si>
    <t>12</t>
  </si>
  <si>
    <t>9</t>
  </si>
  <si>
    <t>573911115</t>
  </si>
  <si>
    <t>Asfaltový regenerační postřik s posypem kameniva v množství 0,5 kg/m2</t>
  </si>
  <si>
    <t>771098746</t>
  </si>
  <si>
    <t>64*3</t>
  </si>
  <si>
    <t>20*3</t>
  </si>
  <si>
    <t>64*3,2</t>
  </si>
  <si>
    <t>67*((3,2+4)/2)</t>
  </si>
  <si>
    <t>42*3,2</t>
  </si>
  <si>
    <t>7*((3,5+5)/2)</t>
  </si>
  <si>
    <t>577144111</t>
  </si>
  <si>
    <t>Asfaltový beton vrstva obrusná ACO 11 (ABS) tř. I tl 50 mm š do 3 m z nemodifikovaného asfaltu</t>
  </si>
  <si>
    <t>1346206255</t>
  </si>
  <si>
    <t>Ostatní konstrukce a práce, bourání</t>
  </si>
  <si>
    <t>11</t>
  </si>
  <si>
    <t>915223022</t>
  </si>
  <si>
    <t>Přechodné svislé dopravní značení do 6 měsíců</t>
  </si>
  <si>
    <t>den</t>
  </si>
  <si>
    <t>-804414284</t>
  </si>
  <si>
    <t>Pronájem cca 6 dopravních značek na 153 dnů</t>
  </si>
  <si>
    <t>153</t>
  </si>
  <si>
    <t>916131213</t>
  </si>
  <si>
    <t>Osazení silničního obrubníku betonového stojatého s boční opěrou do lože z betonu prostého</t>
  </si>
  <si>
    <t>1830227165</t>
  </si>
  <si>
    <t>18</t>
  </si>
  <si>
    <t>13</t>
  </si>
  <si>
    <t>M</t>
  </si>
  <si>
    <t>59217031</t>
  </si>
  <si>
    <t>Silniční obrubník CSB 1000/150/250 šedá</t>
  </si>
  <si>
    <t>-50802654</t>
  </si>
  <si>
    <t>18*1,01</t>
  </si>
  <si>
    <t>14</t>
  </si>
  <si>
    <t>916991121</t>
  </si>
  <si>
    <t>Lože pod obrubníky, krajníky nebo obruby z dlažebních kostek z betonu prostého C 16/20 xf3</t>
  </si>
  <si>
    <t>2074950282</t>
  </si>
  <si>
    <t>0,25*18*0,15</t>
  </si>
  <si>
    <t>919112223</t>
  </si>
  <si>
    <t>Řezání spár pro vytvoření komůrky š 15 mm hl 30 mm pro těsnící zálivku v živičném krytu</t>
  </si>
  <si>
    <t>1142240949</t>
  </si>
  <si>
    <t>nové napojení vozovky a zamezení praskání</t>
  </si>
  <si>
    <t>3*2</t>
  </si>
  <si>
    <t>3,2*2</t>
  </si>
  <si>
    <t>3,2+4</t>
  </si>
  <si>
    <t>3,5+5</t>
  </si>
  <si>
    <t>16</t>
  </si>
  <si>
    <t>919121122</t>
  </si>
  <si>
    <t>Těsnění spár zálivkou za studena pro komůrky š 15 mm hl 30 mm s těsnicím profilem</t>
  </si>
  <si>
    <t>681653098</t>
  </si>
  <si>
    <t>17</t>
  </si>
  <si>
    <t>919735112</t>
  </si>
  <si>
    <t>Řezání stávajícího živičného krytu hl do 100 mm</t>
  </si>
  <si>
    <t>858072125</t>
  </si>
  <si>
    <t>938902111</t>
  </si>
  <si>
    <t>Čištění příkopů komunikací příkopovým rypadlem objem nánosu do 0,15 m3/m</t>
  </si>
  <si>
    <t>-637370579</t>
  </si>
  <si>
    <t>64</t>
  </si>
  <si>
    <t>20</t>
  </si>
  <si>
    <t>42</t>
  </si>
  <si>
    <t>19</t>
  </si>
  <si>
    <t>938909311</t>
  </si>
  <si>
    <t>Čištění vozovek metením strojně podkladu nebo krytu betonového nebo živičného</t>
  </si>
  <si>
    <t>-1754593436</t>
  </si>
  <si>
    <t>952905222</t>
  </si>
  <si>
    <t>Očištění výtluků a komunikace tlakovou vodou</t>
  </si>
  <si>
    <t>-1139219891</t>
  </si>
  <si>
    <t>997</t>
  </si>
  <si>
    <t>Přesun sutě</t>
  </si>
  <si>
    <t>997221571</t>
  </si>
  <si>
    <t>Vodorovná doprava vybouraných hmot do 1 km - vazba na položku č. 1 a 2</t>
  </si>
  <si>
    <t>t</t>
  </si>
  <si>
    <t>-1103163484</t>
  </si>
  <si>
    <t>Vazba na položku č. 1 a 2</t>
  </si>
  <si>
    <t>36+46</t>
  </si>
  <si>
    <t>22</t>
  </si>
  <si>
    <t>997221579</t>
  </si>
  <si>
    <t>Příplatek ZKD 1 km u vodorovné dopravy vybouraných hmot - vazva na položku č. 1 a 2, plus 2 km</t>
  </si>
  <si>
    <t>-36105252</t>
  </si>
  <si>
    <t>82*2 'Přepočtené koeficientem množství</t>
  </si>
  <si>
    <t>23</t>
  </si>
  <si>
    <t>997221873</t>
  </si>
  <si>
    <t>Poplatek za uložení stavebního odpadu na recyklační skládce (skládkovné) zeminy a kamení zatříděného do Katalogu odpadů pod kódem 17 05 04 - vazba na položku č. 1, 18,19 a 20</t>
  </si>
  <si>
    <t>-14120997</t>
  </si>
  <si>
    <t>36+18,43+17,443+2,586</t>
  </si>
  <si>
    <t>24</t>
  </si>
  <si>
    <t>997221875</t>
  </si>
  <si>
    <t>Poplatek za uložení stavebního odpadu na recyklační skládce (skládkovné) asfaltového bez obsahu dehtu zatříděného do Katalogu odpadů pod kódem 17 03 02 - vazba na položku č. 2</t>
  </si>
  <si>
    <t>-476326129</t>
  </si>
  <si>
    <t>46</t>
  </si>
  <si>
    <t>998</t>
  </si>
  <si>
    <t>Přesun hmot</t>
  </si>
  <si>
    <t>25</t>
  </si>
  <si>
    <t>998225111</t>
  </si>
  <si>
    <t>Přesun hmot pro pozemní komunikace s krytem z kamene, monolitickým betonovým nebo živičným</t>
  </si>
  <si>
    <t>-1417893897</t>
  </si>
  <si>
    <t>02 - Malšovice - oprava nájezdu</t>
  </si>
  <si>
    <t>113107152</t>
  </si>
  <si>
    <t>Odstranění podkladu z kameniva těženého tl 200 mm strojně pl přes 50 do 200 m2</t>
  </si>
  <si>
    <t>1946619781</t>
  </si>
  <si>
    <t>1724761237</t>
  </si>
  <si>
    <t>108</t>
  </si>
  <si>
    <t>122151102</t>
  </si>
  <si>
    <t>Odkopávky a prokopávky nezapažené v hornině třídy těžitelnosti I, skupiny 1 a 2 objem do 50 m3 strojně</t>
  </si>
  <si>
    <t>-337943146</t>
  </si>
  <si>
    <t>108*0,10</t>
  </si>
  <si>
    <t>181911102</t>
  </si>
  <si>
    <t>Úprava pláně v hornině třídy těžitelnosti I, skupiny 1 až 2 se zhutněním ručně</t>
  </si>
  <si>
    <t>46052593</t>
  </si>
  <si>
    <t>564750115</t>
  </si>
  <si>
    <t>Podklad z kameniva hrubého drceného vel. 16-32 mm tl 190 mm</t>
  </si>
  <si>
    <t>771378444</t>
  </si>
  <si>
    <t>247414629</t>
  </si>
  <si>
    <t>1381864008</t>
  </si>
  <si>
    <t>31624202</t>
  </si>
  <si>
    <t>Přechodné svislé dopravní značení do 20 dnů</t>
  </si>
  <si>
    <t>-1976557802</t>
  </si>
  <si>
    <t>Pronájem cca 6 dopravních značek na 20 dnů</t>
  </si>
  <si>
    <t>536902529</t>
  </si>
  <si>
    <t>13+8</t>
  </si>
  <si>
    <t>-52647678</t>
  </si>
  <si>
    <t>21*1,01</t>
  </si>
  <si>
    <t>-795671323</t>
  </si>
  <si>
    <t>21*0,25</t>
  </si>
  <si>
    <t>-1694756228</t>
  </si>
  <si>
    <t>7+9</t>
  </si>
  <si>
    <t>732619629</t>
  </si>
  <si>
    <t>2071549152</t>
  </si>
  <si>
    <t>Vodorovná doprava vybouraných hmot do 1 km - vazba na položku č. 1,2 a 3</t>
  </si>
  <si>
    <t>-725985019</t>
  </si>
  <si>
    <t>Příplatek ZKD 1 km u vodorovné dopravy vybouraných hmot - vazba na položku č. 1,2 a 3, plus 2 km</t>
  </si>
  <si>
    <t>-1708167759</t>
  </si>
  <si>
    <t>77,76*2 'Přepočtené koeficientem množství</t>
  </si>
  <si>
    <t>Poplatek za uložení stavebního odpadu na recyklační skládce (skládkovné) zeminy a kamení zatříděného do Katalogu odpadů pod kódem 17 05 04 - vazba na položku č. 1,3</t>
  </si>
  <si>
    <t>-385144482</t>
  </si>
  <si>
    <t>32,40+20,52</t>
  </si>
  <si>
    <t>1262438867</t>
  </si>
  <si>
    <t>24,84</t>
  </si>
  <si>
    <t>289865991</t>
  </si>
  <si>
    <t>04 -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</si>
  <si>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</si>
  <si>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</si>
  <si>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</si>
  <si>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</si>
  <si>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</si>
  <si>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</si>
  <si>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</si>
  <si>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</si>
  <si>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011002000</t>
  </si>
  <si>
    <t>Průzkumné práce - vytyčení podzemních sítí</t>
  </si>
  <si>
    <t>soubor</t>
  </si>
  <si>
    <t>1024</t>
  </si>
  <si>
    <t>1893570225</t>
  </si>
  <si>
    <t>VRN3</t>
  </si>
  <si>
    <t>Zařízení staveniště</t>
  </si>
  <si>
    <t>030001000</t>
  </si>
  <si>
    <t>%</t>
  </si>
  <si>
    <t>-2036025483</t>
  </si>
  <si>
    <t>039103000</t>
  </si>
  <si>
    <t>Rozebrání, bourání a odvoz zařízení staveniště</t>
  </si>
  <si>
    <t>1520134955</t>
  </si>
  <si>
    <t>VRN6</t>
  </si>
  <si>
    <t>Územní vlivy</t>
  </si>
  <si>
    <t>060001000</t>
  </si>
  <si>
    <t>181726651</t>
  </si>
  <si>
    <t>065002000</t>
  </si>
  <si>
    <t>Mimostaveništní doprava materiálů a strojů</t>
  </si>
  <si>
    <t>1281740745</t>
  </si>
  <si>
    <t>VRN7</t>
  </si>
  <si>
    <t>Provozní vlivy</t>
  </si>
  <si>
    <t>072103001</t>
  </si>
  <si>
    <t>Projednání DIO a zajištění DIR komunikace II.a III. třídy</t>
  </si>
  <si>
    <t>169037205</t>
  </si>
  <si>
    <t>Obnova místních komunikací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</si>
</sst>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73" workbookViewId="0">
      <selection activeCell="L85" sqref="L85:AO8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3" t="s">
        <v>14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20"/>
      <c r="BE5" s="200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04" t="s">
        <v>17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20"/>
      <c r="BE6" s="201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1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1"/>
      <c r="BS8" s="17" t="s">
        <v>6</v>
      </c>
    </row>
    <row r="9" spans="1:74" ht="14.45" customHeight="1">
      <c r="B9" s="20"/>
      <c r="AR9" s="20"/>
      <c r="BE9" s="201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01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29</v>
      </c>
      <c r="AR11" s="20"/>
      <c r="BE11" s="201"/>
      <c r="BS11" s="17" t="s">
        <v>6</v>
      </c>
    </row>
    <row r="12" spans="1:74" ht="6.95" customHeight="1">
      <c r="B12" s="20"/>
      <c r="AR12" s="20"/>
      <c r="BE12" s="201"/>
      <c r="BS12" s="17" t="s">
        <v>6</v>
      </c>
    </row>
    <row r="13" spans="1:74" ht="12" customHeight="1">
      <c r="B13" s="20"/>
      <c r="D13" s="27" t="s">
        <v>30</v>
      </c>
      <c r="AK13" s="27" t="s">
        <v>25</v>
      </c>
      <c r="AN13" s="29" t="s">
        <v>31</v>
      </c>
      <c r="AR13" s="20"/>
      <c r="BE13" s="201"/>
      <c r="BS13" s="17" t="s">
        <v>6</v>
      </c>
    </row>
    <row r="14" spans="1:74" ht="12.75">
      <c r="B14" s="20"/>
      <c r="E14" s="205" t="s">
        <v>31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7" t="s">
        <v>28</v>
      </c>
      <c r="AN14" s="29" t="s">
        <v>31</v>
      </c>
      <c r="AR14" s="20"/>
      <c r="BE14" s="201"/>
      <c r="BS14" s="17" t="s">
        <v>6</v>
      </c>
    </row>
    <row r="15" spans="1:74" ht="6.95" customHeight="1">
      <c r="B15" s="20"/>
      <c r="AR15" s="20"/>
      <c r="BE15" s="201"/>
      <c r="BS15" s="17" t="s">
        <v>4</v>
      </c>
    </row>
    <row r="16" spans="1:74" ht="12" customHeight="1">
      <c r="B16" s="20"/>
      <c r="D16" s="27" t="s">
        <v>32</v>
      </c>
      <c r="AK16" s="27" t="s">
        <v>25</v>
      </c>
      <c r="AN16" s="25" t="s">
        <v>33</v>
      </c>
      <c r="AR16" s="20"/>
      <c r="BE16" s="201"/>
      <c r="BS16" s="17" t="s">
        <v>4</v>
      </c>
    </row>
    <row r="17" spans="2:71" ht="18.399999999999999" customHeight="1">
      <c r="B17" s="20"/>
      <c r="E17" s="25" t="s">
        <v>34</v>
      </c>
      <c r="AK17" s="27" t="s">
        <v>28</v>
      </c>
      <c r="AN17" s="25" t="s">
        <v>35</v>
      </c>
      <c r="AR17" s="20"/>
      <c r="BE17" s="201"/>
      <c r="BS17" s="17" t="s">
        <v>36</v>
      </c>
    </row>
    <row r="18" spans="2:71" ht="6.95" customHeight="1">
      <c r="B18" s="20"/>
      <c r="AR18" s="20"/>
      <c r="BE18" s="201"/>
      <c r="BS18" s="17" t="s">
        <v>6</v>
      </c>
    </row>
    <row r="19" spans="2:71" ht="12" customHeight="1">
      <c r="B19" s="20"/>
      <c r="D19" s="27" t="s">
        <v>37</v>
      </c>
      <c r="AK19" s="27" t="s">
        <v>25</v>
      </c>
      <c r="AN19" s="25" t="s">
        <v>38</v>
      </c>
      <c r="AR19" s="20"/>
      <c r="BE19" s="201"/>
      <c r="BS19" s="17" t="s">
        <v>6</v>
      </c>
    </row>
    <row r="20" spans="2:71" ht="18.399999999999999" customHeight="1">
      <c r="B20" s="20"/>
      <c r="E20" s="25" t="s">
        <v>39</v>
      </c>
      <c r="AK20" s="27" t="s">
        <v>28</v>
      </c>
      <c r="AN20" s="25" t="s">
        <v>1</v>
      </c>
      <c r="AR20" s="20"/>
      <c r="BE20" s="201"/>
      <c r="BS20" s="17" t="s">
        <v>36</v>
      </c>
    </row>
    <row r="21" spans="2:71" ht="6.95" customHeight="1">
      <c r="B21" s="20"/>
      <c r="AR21" s="20"/>
      <c r="BE21" s="201"/>
    </row>
    <row r="22" spans="2:71" ht="12" customHeight="1">
      <c r="B22" s="20"/>
      <c r="D22" s="27" t="s">
        <v>40</v>
      </c>
      <c r="AR22" s="20"/>
      <c r="BE22" s="201"/>
    </row>
    <row r="23" spans="2:71" ht="16.5" customHeight="1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  <c r="BE23" s="201"/>
    </row>
    <row r="24" spans="2:71" ht="6.95" customHeight="1">
      <c r="B24" s="20"/>
      <c r="AR24" s="20"/>
      <c r="BE24" s="20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1"/>
    </row>
    <row r="26" spans="2:71" s="1" customFormat="1" ht="25.9" customHeight="1">
      <c r="B26" s="32"/>
      <c r="D26" s="33" t="s">
        <v>41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8">
        <f>ROUND(AG94,2)</f>
        <v>0</v>
      </c>
      <c r="AL26" s="209"/>
      <c r="AM26" s="209"/>
      <c r="AN26" s="209"/>
      <c r="AO26" s="209"/>
      <c r="AR26" s="32"/>
      <c r="BE26" s="201"/>
    </row>
    <row r="27" spans="2:71" s="1" customFormat="1" ht="6.95" customHeight="1">
      <c r="B27" s="32"/>
      <c r="AR27" s="32"/>
      <c r="BE27" s="201"/>
    </row>
    <row r="28" spans="2:71" s="1" customFormat="1" ht="12.75">
      <c r="B28" s="32"/>
      <c r="L28" s="210" t="s">
        <v>42</v>
      </c>
      <c r="M28" s="210"/>
      <c r="N28" s="210"/>
      <c r="O28" s="210"/>
      <c r="P28" s="210"/>
      <c r="W28" s="210" t="s">
        <v>43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44</v>
      </c>
      <c r="AL28" s="210"/>
      <c r="AM28" s="210"/>
      <c r="AN28" s="210"/>
      <c r="AO28" s="210"/>
      <c r="AR28" s="32"/>
      <c r="BE28" s="201"/>
    </row>
    <row r="29" spans="2:71" s="2" customFormat="1" ht="14.45" customHeight="1">
      <c r="B29" s="36"/>
      <c r="D29" s="27" t="s">
        <v>45</v>
      </c>
      <c r="F29" s="27" t="s">
        <v>46</v>
      </c>
      <c r="L29" s="195">
        <v>0.21</v>
      </c>
      <c r="M29" s="194"/>
      <c r="N29" s="194"/>
      <c r="O29" s="194"/>
      <c r="P29" s="194"/>
      <c r="W29" s="193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0</v>
      </c>
      <c r="AL29" s="194"/>
      <c r="AM29" s="194"/>
      <c r="AN29" s="194"/>
      <c r="AO29" s="194"/>
      <c r="AR29" s="36"/>
      <c r="BE29" s="202"/>
    </row>
    <row r="30" spans="2:71" s="2" customFormat="1" ht="14.45" customHeight="1">
      <c r="B30" s="36"/>
      <c r="F30" s="27" t="s">
        <v>47</v>
      </c>
      <c r="L30" s="195">
        <v>0.15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6"/>
      <c r="BE30" s="202"/>
    </row>
    <row r="31" spans="2:71" s="2" customFormat="1" ht="14.45" hidden="1" customHeight="1">
      <c r="B31" s="36"/>
      <c r="F31" s="27" t="s">
        <v>48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6"/>
      <c r="BE31" s="202"/>
    </row>
    <row r="32" spans="2:71" s="2" customFormat="1" ht="14.45" hidden="1" customHeight="1">
      <c r="B32" s="36"/>
      <c r="F32" s="27" t="s">
        <v>49</v>
      </c>
      <c r="L32" s="195">
        <v>0.15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6"/>
      <c r="BE32" s="202"/>
    </row>
    <row r="33" spans="2:57" s="2" customFormat="1" ht="14.45" hidden="1" customHeight="1">
      <c r="B33" s="36"/>
      <c r="F33" s="27" t="s">
        <v>50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6"/>
      <c r="BE33" s="202"/>
    </row>
    <row r="34" spans="2:57" s="1" customFormat="1" ht="6.95" customHeight="1">
      <c r="B34" s="32"/>
      <c r="AR34" s="32"/>
      <c r="BE34" s="201"/>
    </row>
    <row r="35" spans="2:57" s="1" customFormat="1" ht="25.9" customHeight="1">
      <c r="B35" s="32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199" t="s">
        <v>53</v>
      </c>
      <c r="Y35" s="197"/>
      <c r="Z35" s="197"/>
      <c r="AA35" s="197"/>
      <c r="AB35" s="197"/>
      <c r="AC35" s="39"/>
      <c r="AD35" s="39"/>
      <c r="AE35" s="39"/>
      <c r="AF35" s="39"/>
      <c r="AG35" s="39"/>
      <c r="AH35" s="39"/>
      <c r="AI35" s="39"/>
      <c r="AJ35" s="39"/>
      <c r="AK35" s="196">
        <f>SUM(AK26:AK33)</f>
        <v>0</v>
      </c>
      <c r="AL35" s="197"/>
      <c r="AM35" s="197"/>
      <c r="AN35" s="197"/>
      <c r="AO35" s="198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54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55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56</v>
      </c>
      <c r="AI60" s="34"/>
      <c r="AJ60" s="34"/>
      <c r="AK60" s="34"/>
      <c r="AL60" s="34"/>
      <c r="AM60" s="43" t="s">
        <v>57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59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56</v>
      </c>
      <c r="AI75" s="34"/>
      <c r="AJ75" s="34"/>
      <c r="AK75" s="34"/>
      <c r="AL75" s="34"/>
      <c r="AM75" s="43" t="s">
        <v>57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60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2023-009</v>
      </c>
      <c r="AR84" s="48"/>
    </row>
    <row r="85" spans="1:91" s="4" customFormat="1" ht="36.950000000000003" customHeight="1">
      <c r="B85" s="49"/>
      <c r="C85" s="50" t="s">
        <v>16</v>
      </c>
      <c r="L85" s="213" t="s">
        <v>364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15" t="str">
        <f>IF(AN8= "","",AN8)</f>
        <v>14. 3. 2023</v>
      </c>
      <c r="AN87" s="21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Obec Malšovice, Malšovice 6, 405 02</v>
      </c>
      <c r="AI89" s="27" t="s">
        <v>32</v>
      </c>
      <c r="AM89" s="216" t="str">
        <f>IF(E17="","",E17)</f>
        <v>HORTECH s.r.o.</v>
      </c>
      <c r="AN89" s="217"/>
      <c r="AO89" s="217"/>
      <c r="AP89" s="217"/>
      <c r="AR89" s="32"/>
      <c r="AS89" s="221" t="s">
        <v>61</v>
      </c>
      <c r="AT89" s="22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30</v>
      </c>
      <c r="L90" s="3" t="str">
        <f>IF(E14= "Vyplň údaj","",E14)</f>
        <v/>
      </c>
      <c r="AI90" s="27" t="s">
        <v>37</v>
      </c>
      <c r="AM90" s="216" t="str">
        <f>IF(E20="","",E20)</f>
        <v>Josef Beran - STAVO</v>
      </c>
      <c r="AN90" s="217"/>
      <c r="AO90" s="217"/>
      <c r="AP90" s="217"/>
      <c r="AR90" s="32"/>
      <c r="AS90" s="223"/>
      <c r="AT90" s="224"/>
      <c r="BD90" s="56"/>
    </row>
    <row r="91" spans="1:91" s="1" customFormat="1" ht="10.9" customHeight="1">
      <c r="B91" s="32"/>
      <c r="AR91" s="32"/>
      <c r="AS91" s="223"/>
      <c r="AT91" s="224"/>
      <c r="BD91" s="56"/>
    </row>
    <row r="92" spans="1:91" s="1" customFormat="1" ht="29.25" customHeight="1">
      <c r="B92" s="32"/>
      <c r="C92" s="225" t="s">
        <v>62</v>
      </c>
      <c r="D92" s="226"/>
      <c r="E92" s="226"/>
      <c r="F92" s="226"/>
      <c r="G92" s="226"/>
      <c r="H92" s="57"/>
      <c r="I92" s="228" t="s">
        <v>63</v>
      </c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7" t="s">
        <v>64</v>
      </c>
      <c r="AH92" s="226"/>
      <c r="AI92" s="226"/>
      <c r="AJ92" s="226"/>
      <c r="AK92" s="226"/>
      <c r="AL92" s="226"/>
      <c r="AM92" s="226"/>
      <c r="AN92" s="228" t="s">
        <v>65</v>
      </c>
      <c r="AO92" s="226"/>
      <c r="AP92" s="229"/>
      <c r="AQ92" s="58" t="s">
        <v>66</v>
      </c>
      <c r="AR92" s="32"/>
      <c r="AS92" s="59" t="s">
        <v>67</v>
      </c>
      <c r="AT92" s="60" t="s">
        <v>68</v>
      </c>
      <c r="AU92" s="60" t="s">
        <v>69</v>
      </c>
      <c r="AV92" s="60" t="s">
        <v>70</v>
      </c>
      <c r="AW92" s="60" t="s">
        <v>71</v>
      </c>
      <c r="AX92" s="60" t="s">
        <v>72</v>
      </c>
      <c r="AY92" s="60" t="s">
        <v>73</v>
      </c>
      <c r="AZ92" s="60" t="s">
        <v>74</v>
      </c>
      <c r="BA92" s="60" t="s">
        <v>75</v>
      </c>
      <c r="BB92" s="60" t="s">
        <v>76</v>
      </c>
      <c r="BC92" s="60" t="s">
        <v>77</v>
      </c>
      <c r="BD92" s="61" t="s">
        <v>78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8">
        <f>ROUND(SUM(AG95:AG97),2)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80</v>
      </c>
      <c r="BT94" s="72" t="s">
        <v>81</v>
      </c>
      <c r="BU94" s="73" t="s">
        <v>82</v>
      </c>
      <c r="BV94" s="72" t="s">
        <v>83</v>
      </c>
      <c r="BW94" s="72" t="s">
        <v>5</v>
      </c>
      <c r="BX94" s="72" t="s">
        <v>84</v>
      </c>
      <c r="CL94" s="72" t="s">
        <v>1</v>
      </c>
    </row>
    <row r="95" spans="1:91" s="6" customFormat="1" ht="24.75" customHeight="1">
      <c r="A95" s="74" t="s">
        <v>85</v>
      </c>
      <c r="B95" s="75"/>
      <c r="C95" s="76"/>
      <c r="D95" s="220" t="s">
        <v>86</v>
      </c>
      <c r="E95" s="220"/>
      <c r="F95" s="220"/>
      <c r="G95" s="220"/>
      <c r="H95" s="220"/>
      <c r="I95" s="77"/>
      <c r="J95" s="220" t="s">
        <v>87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1">
        <f>'01 - úsek 1-0 až úsek 1-5...'!J30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8" t="s">
        <v>88</v>
      </c>
      <c r="AR95" s="75"/>
      <c r="AS95" s="79">
        <v>0</v>
      </c>
      <c r="AT95" s="80">
        <f>ROUND(SUM(AV95:AW95),2)</f>
        <v>0</v>
      </c>
      <c r="AU95" s="81">
        <f>'01 - úsek 1-0 až úsek 1-5...'!P122</f>
        <v>0</v>
      </c>
      <c r="AV95" s="80">
        <f>'01 - úsek 1-0 až úsek 1-5...'!J33</f>
        <v>0</v>
      </c>
      <c r="AW95" s="80">
        <f>'01 - úsek 1-0 až úsek 1-5...'!J34</f>
        <v>0</v>
      </c>
      <c r="AX95" s="80">
        <f>'01 - úsek 1-0 až úsek 1-5...'!J35</f>
        <v>0</v>
      </c>
      <c r="AY95" s="80">
        <f>'01 - úsek 1-0 až úsek 1-5...'!J36</f>
        <v>0</v>
      </c>
      <c r="AZ95" s="80">
        <f>'01 - úsek 1-0 až úsek 1-5...'!F33</f>
        <v>0</v>
      </c>
      <c r="BA95" s="80">
        <f>'01 - úsek 1-0 až úsek 1-5...'!F34</f>
        <v>0</v>
      </c>
      <c r="BB95" s="80">
        <f>'01 - úsek 1-0 až úsek 1-5...'!F35</f>
        <v>0</v>
      </c>
      <c r="BC95" s="80">
        <f>'01 - úsek 1-0 až úsek 1-5...'!F36</f>
        <v>0</v>
      </c>
      <c r="BD95" s="82">
        <f>'01 - úsek 1-0 až úsek 1-5...'!F37</f>
        <v>0</v>
      </c>
      <c r="BT95" s="83" t="s">
        <v>89</v>
      </c>
      <c r="BV95" s="83" t="s">
        <v>83</v>
      </c>
      <c r="BW95" s="83" t="s">
        <v>90</v>
      </c>
      <c r="BX95" s="83" t="s">
        <v>5</v>
      </c>
      <c r="CL95" s="83" t="s">
        <v>1</v>
      </c>
      <c r="CM95" s="83" t="s">
        <v>91</v>
      </c>
    </row>
    <row r="96" spans="1:91" s="6" customFormat="1" ht="34.5" customHeight="1">
      <c r="A96" s="74" t="s">
        <v>85</v>
      </c>
      <c r="B96" s="75"/>
      <c r="C96" s="76"/>
      <c r="D96" s="220" t="s">
        <v>92</v>
      </c>
      <c r="E96" s="220"/>
      <c r="F96" s="220"/>
      <c r="G96" s="220"/>
      <c r="H96" s="220"/>
      <c r="I96" s="77"/>
      <c r="J96" s="220" t="s">
        <v>93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11">
        <f>'02 - Malšovice - oprava n...'!J30</f>
        <v>0</v>
      </c>
      <c r="AH96" s="212"/>
      <c r="AI96" s="212"/>
      <c r="AJ96" s="212"/>
      <c r="AK96" s="212"/>
      <c r="AL96" s="212"/>
      <c r="AM96" s="212"/>
      <c r="AN96" s="211">
        <f>SUM(AG96,AT96)</f>
        <v>0</v>
      </c>
      <c r="AO96" s="212"/>
      <c r="AP96" s="212"/>
      <c r="AQ96" s="78" t="s">
        <v>88</v>
      </c>
      <c r="AR96" s="75"/>
      <c r="AS96" s="79">
        <v>0</v>
      </c>
      <c r="AT96" s="80">
        <f>ROUND(SUM(AV96:AW96),2)</f>
        <v>0</v>
      </c>
      <c r="AU96" s="81">
        <f>'02 - Malšovice - oprava n...'!P122</f>
        <v>0</v>
      </c>
      <c r="AV96" s="80">
        <f>'02 - Malšovice - oprava n...'!J33</f>
        <v>0</v>
      </c>
      <c r="AW96" s="80">
        <f>'02 - Malšovice - oprava n...'!J34</f>
        <v>0</v>
      </c>
      <c r="AX96" s="80">
        <f>'02 - Malšovice - oprava n...'!J35</f>
        <v>0</v>
      </c>
      <c r="AY96" s="80">
        <f>'02 - Malšovice - oprava n...'!J36</f>
        <v>0</v>
      </c>
      <c r="AZ96" s="80">
        <f>'02 - Malšovice - oprava n...'!F33</f>
        <v>0</v>
      </c>
      <c r="BA96" s="80">
        <f>'02 - Malšovice - oprava n...'!F34</f>
        <v>0</v>
      </c>
      <c r="BB96" s="80">
        <f>'02 - Malšovice - oprava n...'!F35</f>
        <v>0</v>
      </c>
      <c r="BC96" s="80">
        <f>'02 - Malšovice - oprava n...'!F36</f>
        <v>0</v>
      </c>
      <c r="BD96" s="82">
        <f>'02 - Malšovice - oprava n...'!F37</f>
        <v>0</v>
      </c>
      <c r="BT96" s="83" t="s">
        <v>89</v>
      </c>
      <c r="BV96" s="83" t="s">
        <v>83</v>
      </c>
      <c r="BW96" s="83" t="s">
        <v>94</v>
      </c>
      <c r="BX96" s="83" t="s">
        <v>5</v>
      </c>
      <c r="CL96" s="83" t="s">
        <v>1</v>
      </c>
      <c r="CM96" s="83" t="s">
        <v>91</v>
      </c>
    </row>
    <row r="97" spans="1:91" s="6" customFormat="1" ht="16.5" customHeight="1">
      <c r="A97" s="74" t="s">
        <v>85</v>
      </c>
      <c r="B97" s="75"/>
      <c r="C97" s="76"/>
      <c r="D97" s="220" t="s">
        <v>95</v>
      </c>
      <c r="E97" s="220"/>
      <c r="F97" s="220"/>
      <c r="G97" s="220"/>
      <c r="H97" s="220"/>
      <c r="I97" s="77"/>
      <c r="J97" s="220" t="s">
        <v>96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11">
        <f>'04 - Vedlejší rozpočtové ...'!J30</f>
        <v>0</v>
      </c>
      <c r="AH97" s="212"/>
      <c r="AI97" s="212"/>
      <c r="AJ97" s="212"/>
      <c r="AK97" s="212"/>
      <c r="AL97" s="212"/>
      <c r="AM97" s="212"/>
      <c r="AN97" s="211">
        <f>SUM(AG97,AT97)</f>
        <v>0</v>
      </c>
      <c r="AO97" s="212"/>
      <c r="AP97" s="212"/>
      <c r="AQ97" s="78" t="s">
        <v>88</v>
      </c>
      <c r="AR97" s="75"/>
      <c r="AS97" s="84">
        <v>0</v>
      </c>
      <c r="AT97" s="85">
        <f>ROUND(SUM(AV97:AW97),2)</f>
        <v>0</v>
      </c>
      <c r="AU97" s="86">
        <f>'04 - Vedlejší rozpočtové ...'!P121</f>
        <v>0</v>
      </c>
      <c r="AV97" s="85">
        <f>'04 - Vedlejší rozpočtové ...'!J33</f>
        <v>0</v>
      </c>
      <c r="AW97" s="85">
        <f>'04 - Vedlejší rozpočtové ...'!J34</f>
        <v>0</v>
      </c>
      <c r="AX97" s="85">
        <f>'04 - Vedlejší rozpočtové ...'!J35</f>
        <v>0</v>
      </c>
      <c r="AY97" s="85">
        <f>'04 - Vedlejší rozpočtové ...'!J36</f>
        <v>0</v>
      </c>
      <c r="AZ97" s="85">
        <f>'04 - Vedlejší rozpočtové ...'!F33</f>
        <v>0</v>
      </c>
      <c r="BA97" s="85">
        <f>'04 - Vedlejší rozpočtové ...'!F34</f>
        <v>0</v>
      </c>
      <c r="BB97" s="85">
        <f>'04 - Vedlejší rozpočtové ...'!F35</f>
        <v>0</v>
      </c>
      <c r="BC97" s="85">
        <f>'04 - Vedlejší rozpočtové ...'!F36</f>
        <v>0</v>
      </c>
      <c r="BD97" s="87">
        <f>'04 - Vedlejší rozpočtové ...'!F37</f>
        <v>0</v>
      </c>
      <c r="BT97" s="83" t="s">
        <v>89</v>
      </c>
      <c r="BV97" s="83" t="s">
        <v>83</v>
      </c>
      <c r="BW97" s="83" t="s">
        <v>97</v>
      </c>
      <c r="BX97" s="83" t="s">
        <v>5</v>
      </c>
      <c r="CL97" s="83" t="s">
        <v>1</v>
      </c>
      <c r="CM97" s="83" t="s">
        <v>91</v>
      </c>
    </row>
    <row r="98" spans="1:91" s="1" customFormat="1" ht="30" customHeight="1">
      <c r="B98" s="32"/>
      <c r="AR98" s="32"/>
    </row>
    <row r="99" spans="1:91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mergeCells count="50">
    <mergeCell ref="D97:H97"/>
    <mergeCell ref="J97:AF97"/>
    <mergeCell ref="AS89:AT91"/>
    <mergeCell ref="AM90:AP90"/>
    <mergeCell ref="C92:G92"/>
    <mergeCell ref="AG92:AM92"/>
    <mergeCell ref="I92:AF92"/>
    <mergeCell ref="AN92:AP92"/>
    <mergeCell ref="D96:H96"/>
    <mergeCell ref="AG96:AM96"/>
    <mergeCell ref="AN96:AP96"/>
    <mergeCell ref="D95:H95"/>
    <mergeCell ref="AG95:AM95"/>
    <mergeCell ref="J95:AF95"/>
    <mergeCell ref="AN95:AP95"/>
    <mergeCell ref="AK30:AO30"/>
    <mergeCell ref="L30:P30"/>
    <mergeCell ref="W30:AE30"/>
    <mergeCell ref="L31:P31"/>
    <mergeCell ref="AN97:AP97"/>
    <mergeCell ref="AG97:AM97"/>
    <mergeCell ref="L85:AO85"/>
    <mergeCell ref="AM87:AN87"/>
    <mergeCell ref="AM89:AP89"/>
    <mergeCell ref="AG94:AM94"/>
    <mergeCell ref="AN94:AP94"/>
    <mergeCell ref="J96:AF96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úsek 1-0 až úsek 1-5...'!C2" display="/" xr:uid="{00000000-0004-0000-0000-000000000000}"/>
    <hyperlink ref="A96" location="'02 - Malšovice - oprava n...'!C2" display="/" xr:uid="{00000000-0004-0000-0000-000001000000}"/>
    <hyperlink ref="A97" location="'04 - Vedlejší rozpočtové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98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1" t="str">
        <f>'Rekapitulace stavby'!K6</f>
        <v>Obnova místních komunikací a oprava chodníku v obci Malšovice</v>
      </c>
      <c r="F7" s="232"/>
      <c r="G7" s="232"/>
      <c r="H7" s="232"/>
      <c r="L7" s="20"/>
    </row>
    <row r="8" spans="2:46" s="1" customFormat="1" ht="12" customHeight="1">
      <c r="B8" s="32"/>
      <c r="D8" s="27" t="s">
        <v>99</v>
      </c>
      <c r="L8" s="32"/>
    </row>
    <row r="9" spans="2:46" s="1" customFormat="1" ht="30" customHeight="1">
      <c r="B9" s="32"/>
      <c r="E9" s="213" t="s">
        <v>100</v>
      </c>
      <c r="F9" s="230"/>
      <c r="G9" s="230"/>
      <c r="H9" s="23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14. 3. 2023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33</v>
      </c>
      <c r="L14" s="32"/>
    </row>
    <row r="15" spans="2:46" s="1" customFormat="1" ht="18" customHeight="1">
      <c r="B15" s="32"/>
      <c r="E15" s="25" t="s">
        <v>34</v>
      </c>
      <c r="I15" s="27" t="s">
        <v>28</v>
      </c>
      <c r="J15" s="25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03"/>
      <c r="G18" s="203"/>
      <c r="H18" s="20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38</v>
      </c>
      <c r="L23" s="32"/>
    </row>
    <row r="24" spans="2:12" s="1" customFormat="1" ht="18" customHeight="1">
      <c r="B24" s="32"/>
      <c r="E24" s="25" t="s">
        <v>39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9"/>
      <c r="E27" s="207" t="s">
        <v>1</v>
      </c>
      <c r="F27" s="207"/>
      <c r="G27" s="207"/>
      <c r="H27" s="207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41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5" t="s">
        <v>45</v>
      </c>
      <c r="E33" s="27" t="s">
        <v>46</v>
      </c>
      <c r="F33" s="91">
        <f>ROUND((SUM(BE122:BE441)),  2)</f>
        <v>0</v>
      </c>
      <c r="I33" s="92">
        <v>0.21</v>
      </c>
      <c r="J33" s="91">
        <f>ROUND(((SUM(BE122:BE441))*I33),  2)</f>
        <v>0</v>
      </c>
      <c r="L33" s="32"/>
    </row>
    <row r="34" spans="2:12" s="1" customFormat="1" ht="14.45" customHeight="1">
      <c r="B34" s="32"/>
      <c r="E34" s="27" t="s">
        <v>47</v>
      </c>
      <c r="F34" s="91">
        <f>ROUND((SUM(BF122:BF441)),  2)</f>
        <v>0</v>
      </c>
      <c r="I34" s="92">
        <v>0.15</v>
      </c>
      <c r="J34" s="91">
        <f>ROUND(((SUM(BF122:BF441))*I34),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91">
        <f>ROUND((SUM(BG122:BG441)),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91">
        <f>ROUND((SUM(BH122:BH441)),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91">
        <f>ROUND((SUM(BI122:BI441)),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51</v>
      </c>
      <c r="E39" s="57"/>
      <c r="F39" s="57"/>
      <c r="G39" s="95" t="s">
        <v>52</v>
      </c>
      <c r="H39" s="96" t="s">
        <v>53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56</v>
      </c>
      <c r="E61" s="34"/>
      <c r="F61" s="99" t="s">
        <v>57</v>
      </c>
      <c r="G61" s="43" t="s">
        <v>56</v>
      </c>
      <c r="H61" s="34"/>
      <c r="I61" s="34"/>
      <c r="J61" s="100" t="s">
        <v>57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56</v>
      </c>
      <c r="E76" s="34"/>
      <c r="F76" s="99" t="s">
        <v>57</v>
      </c>
      <c r="G76" s="43" t="s">
        <v>56</v>
      </c>
      <c r="H76" s="34"/>
      <c r="I76" s="34"/>
      <c r="J76" s="100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1" t="str">
        <f>E7</f>
        <v>Obnova místních komunikací a oprava chodníku v obci Malšovice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99</v>
      </c>
      <c r="L86" s="32"/>
    </row>
    <row r="87" spans="2:47" s="1" customFormat="1" ht="30" customHeight="1">
      <c r="B87" s="32"/>
      <c r="E87" s="213" t="str">
        <f>E9</f>
        <v>01 - úsek 1-0 až úsek 1-5 Stará Bohyně - oprava komunikací</v>
      </c>
      <c r="F87" s="230"/>
      <c r="G87" s="230"/>
      <c r="H87" s="23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14. 3. 2023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HORTECH s.r.o.</v>
      </c>
      <c r="I91" s="27" t="s">
        <v>32</v>
      </c>
      <c r="J91" s="30" t="str">
        <f>E21</f>
        <v>HORTECH s.r.o.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Josef Beran - STAVO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102</v>
      </c>
      <c r="D94" s="93"/>
      <c r="E94" s="93"/>
      <c r="F94" s="93"/>
      <c r="G94" s="93"/>
      <c r="H94" s="93"/>
      <c r="I94" s="93"/>
      <c r="J94" s="102" t="s">
        <v>103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104</v>
      </c>
      <c r="J96" s="66">
        <f>J122</f>
        <v>0</v>
      </c>
      <c r="L96" s="32"/>
      <c r="AU96" s="17" t="s">
        <v>105</v>
      </c>
    </row>
    <row r="97" spans="2:12" s="8" customFormat="1" ht="24.95" customHeight="1">
      <c r="B97" s="104"/>
      <c r="D97" s="105" t="s">
        <v>106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107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108</v>
      </c>
      <c r="E99" s="110"/>
      <c r="F99" s="110"/>
      <c r="G99" s="110"/>
      <c r="H99" s="110"/>
      <c r="I99" s="110"/>
      <c r="J99" s="111">
        <f>J213</f>
        <v>0</v>
      </c>
      <c r="L99" s="108"/>
    </row>
    <row r="100" spans="2:12" s="9" customFormat="1" ht="19.899999999999999" customHeight="1">
      <c r="B100" s="108"/>
      <c r="D100" s="109" t="s">
        <v>109</v>
      </c>
      <c r="E100" s="110"/>
      <c r="F100" s="110"/>
      <c r="G100" s="110"/>
      <c r="H100" s="110"/>
      <c r="I100" s="110"/>
      <c r="J100" s="111">
        <f>J277</f>
        <v>0</v>
      </c>
      <c r="L100" s="108"/>
    </row>
    <row r="101" spans="2:12" s="9" customFormat="1" ht="19.899999999999999" customHeight="1">
      <c r="B101" s="108"/>
      <c r="D101" s="109" t="s">
        <v>110</v>
      </c>
      <c r="E101" s="110"/>
      <c r="F101" s="110"/>
      <c r="G101" s="110"/>
      <c r="H101" s="110"/>
      <c r="I101" s="110"/>
      <c r="J101" s="111">
        <f>J424</f>
        <v>0</v>
      </c>
      <c r="L101" s="108"/>
    </row>
    <row r="102" spans="2:12" s="9" customFormat="1" ht="19.899999999999999" customHeight="1">
      <c r="B102" s="108"/>
      <c r="D102" s="109" t="s">
        <v>111</v>
      </c>
      <c r="E102" s="110"/>
      <c r="F102" s="110"/>
      <c r="G102" s="110"/>
      <c r="H102" s="110"/>
      <c r="I102" s="110"/>
      <c r="J102" s="111">
        <f>J440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112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1" t="str">
        <f>E7</f>
        <v>Obnova místních komunikací a oprava chodníku v obci Malšovice</v>
      </c>
      <c r="F112" s="232"/>
      <c r="G112" s="232"/>
      <c r="H112" s="232"/>
      <c r="L112" s="32"/>
    </row>
    <row r="113" spans="2:65" s="1" customFormat="1" ht="12" customHeight="1">
      <c r="B113" s="32"/>
      <c r="C113" s="27" t="s">
        <v>99</v>
      </c>
      <c r="L113" s="32"/>
    </row>
    <row r="114" spans="2:65" s="1" customFormat="1" ht="30" customHeight="1">
      <c r="B114" s="32"/>
      <c r="E114" s="213" t="str">
        <f>E9</f>
        <v>01 - úsek 1-0 až úsek 1-5 Stará Bohyně - oprava komunikací</v>
      </c>
      <c r="F114" s="230"/>
      <c r="G114" s="230"/>
      <c r="H114" s="230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 xml:space="preserve"> </v>
      </c>
      <c r="I116" s="27" t="s">
        <v>22</v>
      </c>
      <c r="J116" s="52" t="str">
        <f>IF(J12="","",J12)</f>
        <v>14. 3. 2023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HORTECH s.r.o.</v>
      </c>
      <c r="I118" s="27" t="s">
        <v>32</v>
      </c>
      <c r="J118" s="30" t="str">
        <f>E21</f>
        <v>HORTECH s.r.o.</v>
      </c>
      <c r="L118" s="32"/>
    </row>
    <row r="119" spans="2:65" s="1" customFormat="1" ht="15.2" customHeight="1">
      <c r="B119" s="32"/>
      <c r="C119" s="27" t="s">
        <v>30</v>
      </c>
      <c r="F119" s="25" t="str">
        <f>IF(E18="","",E18)</f>
        <v>Vyplň údaj</v>
      </c>
      <c r="I119" s="27" t="s">
        <v>37</v>
      </c>
      <c r="J119" s="30" t="str">
        <f>E24</f>
        <v>Josef Beran - STAVO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113</v>
      </c>
      <c r="D121" s="114" t="s">
        <v>66</v>
      </c>
      <c r="E121" s="114" t="s">
        <v>62</v>
      </c>
      <c r="F121" s="114" t="s">
        <v>63</v>
      </c>
      <c r="G121" s="114" t="s">
        <v>114</v>
      </c>
      <c r="H121" s="114" t="s">
        <v>115</v>
      </c>
      <c r="I121" s="114" t="s">
        <v>116</v>
      </c>
      <c r="J121" s="115" t="s">
        <v>103</v>
      </c>
      <c r="K121" s="116" t="s">
        <v>117</v>
      </c>
      <c r="L121" s="112"/>
      <c r="M121" s="59" t="s">
        <v>1</v>
      </c>
      <c r="N121" s="60" t="s">
        <v>45</v>
      </c>
      <c r="O121" s="60" t="s">
        <v>118</v>
      </c>
      <c r="P121" s="60" t="s">
        <v>119</v>
      </c>
      <c r="Q121" s="60" t="s">
        <v>120</v>
      </c>
      <c r="R121" s="60" t="s">
        <v>121</v>
      </c>
      <c r="S121" s="60" t="s">
        <v>122</v>
      </c>
      <c r="T121" s="61" t="s">
        <v>123</v>
      </c>
    </row>
    <row r="122" spans="2:65" s="1" customFormat="1" ht="22.9" customHeight="1">
      <c r="B122" s="32"/>
      <c r="C122" s="64" t="s">
        <v>124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154.69569849999999</v>
      </c>
      <c r="S122" s="53"/>
      <c r="T122" s="119">
        <f>T123</f>
        <v>120.45945</v>
      </c>
      <c r="AT122" s="17" t="s">
        <v>80</v>
      </c>
      <c r="AU122" s="17" t="s">
        <v>105</v>
      </c>
      <c r="BK122" s="120">
        <f>BK123</f>
        <v>0</v>
      </c>
    </row>
    <row r="123" spans="2:65" s="11" customFormat="1" ht="25.9" customHeight="1">
      <c r="B123" s="121"/>
      <c r="D123" s="122" t="s">
        <v>80</v>
      </c>
      <c r="E123" s="123" t="s">
        <v>125</v>
      </c>
      <c r="F123" s="123" t="s">
        <v>126</v>
      </c>
      <c r="I123" s="124"/>
      <c r="J123" s="125">
        <f>BK123</f>
        <v>0</v>
      </c>
      <c r="L123" s="121"/>
      <c r="M123" s="126"/>
      <c r="P123" s="127">
        <f>P124+P213+P277+P424+P440</f>
        <v>0</v>
      </c>
      <c r="R123" s="127">
        <f>R124+R213+R277+R424+R440</f>
        <v>154.69569849999999</v>
      </c>
      <c r="T123" s="128">
        <f>T124+T213+T277+T424+T440</f>
        <v>120.45945</v>
      </c>
      <c r="AR123" s="122" t="s">
        <v>89</v>
      </c>
      <c r="AT123" s="129" t="s">
        <v>80</v>
      </c>
      <c r="AU123" s="129" t="s">
        <v>81</v>
      </c>
      <c r="AY123" s="122" t="s">
        <v>127</v>
      </c>
      <c r="BK123" s="130">
        <f>BK124+BK213+BK277+BK424+BK440</f>
        <v>0</v>
      </c>
    </row>
    <row r="124" spans="2:65" s="11" customFormat="1" ht="22.9" customHeight="1">
      <c r="B124" s="121"/>
      <c r="D124" s="122" t="s">
        <v>80</v>
      </c>
      <c r="E124" s="131" t="s">
        <v>89</v>
      </c>
      <c r="F124" s="131" t="s">
        <v>128</v>
      </c>
      <c r="I124" s="124"/>
      <c r="J124" s="132">
        <f>BK124</f>
        <v>0</v>
      </c>
      <c r="L124" s="121"/>
      <c r="M124" s="126"/>
      <c r="P124" s="127">
        <f>SUM(P125:P212)</f>
        <v>0</v>
      </c>
      <c r="R124" s="127">
        <f>SUM(R125:R212)</f>
        <v>1.8000000000000002E-2</v>
      </c>
      <c r="T124" s="128">
        <f>SUM(T125:T212)</f>
        <v>82</v>
      </c>
      <c r="AR124" s="122" t="s">
        <v>89</v>
      </c>
      <c r="AT124" s="129" t="s">
        <v>80</v>
      </c>
      <c r="AU124" s="129" t="s">
        <v>89</v>
      </c>
      <c r="AY124" s="122" t="s">
        <v>127</v>
      </c>
      <c r="BK124" s="130">
        <f>SUM(BK125:BK212)</f>
        <v>0</v>
      </c>
    </row>
    <row r="125" spans="2:65" s="1" customFormat="1" ht="24.2" customHeight="1">
      <c r="B125" s="32"/>
      <c r="C125" s="133" t="s">
        <v>89</v>
      </c>
      <c r="D125" s="133" t="s">
        <v>129</v>
      </c>
      <c r="E125" s="134" t="s">
        <v>130</v>
      </c>
      <c r="F125" s="135" t="s">
        <v>131</v>
      </c>
      <c r="G125" s="136" t="s">
        <v>132</v>
      </c>
      <c r="H125" s="137">
        <v>200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46</v>
      </c>
      <c r="P125" s="143">
        <f>O125*H125</f>
        <v>0</v>
      </c>
      <c r="Q125" s="143">
        <v>0</v>
      </c>
      <c r="R125" s="143">
        <f>Q125*H125</f>
        <v>0</v>
      </c>
      <c r="S125" s="143">
        <v>0.18</v>
      </c>
      <c r="T125" s="144">
        <f>S125*H125</f>
        <v>36</v>
      </c>
      <c r="AR125" s="145" t="s">
        <v>133</v>
      </c>
      <c r="AT125" s="145" t="s">
        <v>129</v>
      </c>
      <c r="AU125" s="145" t="s">
        <v>91</v>
      </c>
      <c r="AY125" s="17" t="s">
        <v>127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89</v>
      </c>
      <c r="BK125" s="146">
        <f>ROUND(I125*H125,2)</f>
        <v>0</v>
      </c>
      <c r="BL125" s="17" t="s">
        <v>133</v>
      </c>
      <c r="BM125" s="145" t="s">
        <v>134</v>
      </c>
    </row>
    <row r="126" spans="2:65" s="12" customFormat="1">
      <c r="B126" s="147"/>
      <c r="D126" s="148" t="s">
        <v>135</v>
      </c>
      <c r="E126" s="149" t="s">
        <v>1</v>
      </c>
      <c r="F126" s="150" t="s">
        <v>136</v>
      </c>
      <c r="H126" s="149" t="s">
        <v>1</v>
      </c>
      <c r="I126" s="151"/>
      <c r="L126" s="147"/>
      <c r="M126" s="152"/>
      <c r="T126" s="153"/>
      <c r="AT126" s="149" t="s">
        <v>135</v>
      </c>
      <c r="AU126" s="149" t="s">
        <v>91</v>
      </c>
      <c r="AV126" s="12" t="s">
        <v>89</v>
      </c>
      <c r="AW126" s="12" t="s">
        <v>36</v>
      </c>
      <c r="AX126" s="12" t="s">
        <v>81</v>
      </c>
      <c r="AY126" s="149" t="s">
        <v>127</v>
      </c>
    </row>
    <row r="127" spans="2:65" s="13" customFormat="1">
      <c r="B127" s="154"/>
      <c r="D127" s="148" t="s">
        <v>135</v>
      </c>
      <c r="E127" s="155" t="s">
        <v>1</v>
      </c>
      <c r="F127" s="156" t="s">
        <v>137</v>
      </c>
      <c r="H127" s="157">
        <v>200</v>
      </c>
      <c r="I127" s="158"/>
      <c r="L127" s="154"/>
      <c r="M127" s="159"/>
      <c r="T127" s="160"/>
      <c r="AT127" s="155" t="s">
        <v>135</v>
      </c>
      <c r="AU127" s="155" t="s">
        <v>91</v>
      </c>
      <c r="AV127" s="13" t="s">
        <v>91</v>
      </c>
      <c r="AW127" s="13" t="s">
        <v>36</v>
      </c>
      <c r="AX127" s="13" t="s">
        <v>81</v>
      </c>
      <c r="AY127" s="155" t="s">
        <v>127</v>
      </c>
    </row>
    <row r="128" spans="2:65" s="14" customFormat="1">
      <c r="B128" s="161"/>
      <c r="D128" s="148" t="s">
        <v>135</v>
      </c>
      <c r="E128" s="162" t="s">
        <v>1</v>
      </c>
      <c r="F128" s="163" t="s">
        <v>138</v>
      </c>
      <c r="H128" s="164">
        <v>200</v>
      </c>
      <c r="I128" s="165"/>
      <c r="L128" s="161"/>
      <c r="M128" s="166"/>
      <c r="T128" s="167"/>
      <c r="AT128" s="162" t="s">
        <v>135</v>
      </c>
      <c r="AU128" s="162" t="s">
        <v>91</v>
      </c>
      <c r="AV128" s="14" t="s">
        <v>139</v>
      </c>
      <c r="AW128" s="14" t="s">
        <v>36</v>
      </c>
      <c r="AX128" s="14" t="s">
        <v>89</v>
      </c>
      <c r="AY128" s="162" t="s">
        <v>127</v>
      </c>
    </row>
    <row r="129" spans="2:65" s="1" customFormat="1" ht="24.2" customHeight="1">
      <c r="B129" s="32"/>
      <c r="C129" s="133" t="s">
        <v>91</v>
      </c>
      <c r="D129" s="133" t="s">
        <v>129</v>
      </c>
      <c r="E129" s="134" t="s">
        <v>140</v>
      </c>
      <c r="F129" s="135" t="s">
        <v>141</v>
      </c>
      <c r="G129" s="136" t="s">
        <v>132</v>
      </c>
      <c r="H129" s="137">
        <v>200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46</v>
      </c>
      <c r="P129" s="143">
        <f>O129*H129</f>
        <v>0</v>
      </c>
      <c r="Q129" s="143">
        <v>9.0000000000000006E-5</v>
      </c>
      <c r="R129" s="143">
        <f>Q129*H129</f>
        <v>1.8000000000000002E-2</v>
      </c>
      <c r="S129" s="143">
        <v>0.23</v>
      </c>
      <c r="T129" s="144">
        <f>S129*H129</f>
        <v>46</v>
      </c>
      <c r="AR129" s="145" t="s">
        <v>133</v>
      </c>
      <c r="AT129" s="145" t="s">
        <v>129</v>
      </c>
      <c r="AU129" s="145" t="s">
        <v>91</v>
      </c>
      <c r="AY129" s="17" t="s">
        <v>127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89</v>
      </c>
      <c r="BK129" s="146">
        <f>ROUND(I129*H129,2)</f>
        <v>0</v>
      </c>
      <c r="BL129" s="17" t="s">
        <v>133</v>
      </c>
      <c r="BM129" s="145" t="s">
        <v>142</v>
      </c>
    </row>
    <row r="130" spans="2:65" s="12" customFormat="1">
      <c r="B130" s="147"/>
      <c r="D130" s="148" t="s">
        <v>135</v>
      </c>
      <c r="E130" s="149" t="s">
        <v>1</v>
      </c>
      <c r="F130" s="150" t="s">
        <v>136</v>
      </c>
      <c r="H130" s="149" t="s">
        <v>1</v>
      </c>
      <c r="I130" s="151"/>
      <c r="L130" s="147"/>
      <c r="M130" s="152"/>
      <c r="T130" s="153"/>
      <c r="AT130" s="149" t="s">
        <v>135</v>
      </c>
      <c r="AU130" s="149" t="s">
        <v>91</v>
      </c>
      <c r="AV130" s="12" t="s">
        <v>89</v>
      </c>
      <c r="AW130" s="12" t="s">
        <v>36</v>
      </c>
      <c r="AX130" s="12" t="s">
        <v>81</v>
      </c>
      <c r="AY130" s="149" t="s">
        <v>127</v>
      </c>
    </row>
    <row r="131" spans="2:65" s="13" customFormat="1">
      <c r="B131" s="154"/>
      <c r="D131" s="148" t="s">
        <v>135</v>
      </c>
      <c r="E131" s="155" t="s">
        <v>1</v>
      </c>
      <c r="F131" s="156" t="s">
        <v>137</v>
      </c>
      <c r="H131" s="157">
        <v>200</v>
      </c>
      <c r="I131" s="158"/>
      <c r="L131" s="154"/>
      <c r="M131" s="159"/>
      <c r="T131" s="160"/>
      <c r="AT131" s="155" t="s">
        <v>135</v>
      </c>
      <c r="AU131" s="155" t="s">
        <v>91</v>
      </c>
      <c r="AV131" s="13" t="s">
        <v>91</v>
      </c>
      <c r="AW131" s="13" t="s">
        <v>36</v>
      </c>
      <c r="AX131" s="13" t="s">
        <v>81</v>
      </c>
      <c r="AY131" s="155" t="s">
        <v>127</v>
      </c>
    </row>
    <row r="132" spans="2:65" s="14" customFormat="1">
      <c r="B132" s="161"/>
      <c r="D132" s="148" t="s">
        <v>135</v>
      </c>
      <c r="E132" s="162" t="s">
        <v>1</v>
      </c>
      <c r="F132" s="163" t="s">
        <v>138</v>
      </c>
      <c r="H132" s="164">
        <v>200</v>
      </c>
      <c r="I132" s="165"/>
      <c r="L132" s="161"/>
      <c r="M132" s="166"/>
      <c r="T132" s="167"/>
      <c r="AT132" s="162" t="s">
        <v>135</v>
      </c>
      <c r="AU132" s="162" t="s">
        <v>91</v>
      </c>
      <c r="AV132" s="14" t="s">
        <v>139</v>
      </c>
      <c r="AW132" s="14" t="s">
        <v>36</v>
      </c>
      <c r="AX132" s="14" t="s">
        <v>89</v>
      </c>
      <c r="AY132" s="162" t="s">
        <v>127</v>
      </c>
    </row>
    <row r="133" spans="2:65" s="1" customFormat="1" ht="33" customHeight="1">
      <c r="B133" s="32"/>
      <c r="C133" s="133" t="s">
        <v>139</v>
      </c>
      <c r="D133" s="133" t="s">
        <v>129</v>
      </c>
      <c r="E133" s="134" t="s">
        <v>143</v>
      </c>
      <c r="F133" s="135" t="s">
        <v>144</v>
      </c>
      <c r="G133" s="136" t="s">
        <v>145</v>
      </c>
      <c r="H133" s="137">
        <v>2.7</v>
      </c>
      <c r="I133" s="138"/>
      <c r="J133" s="139">
        <f>ROUND(I133*H133,2)</f>
        <v>0</v>
      </c>
      <c r="K133" s="140"/>
      <c r="L133" s="32"/>
      <c r="M133" s="141" t="s">
        <v>1</v>
      </c>
      <c r="N133" s="142" t="s">
        <v>46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133</v>
      </c>
      <c r="AT133" s="145" t="s">
        <v>129</v>
      </c>
      <c r="AU133" s="145" t="s">
        <v>91</v>
      </c>
      <c r="AY133" s="17" t="s">
        <v>127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89</v>
      </c>
      <c r="BK133" s="146">
        <f>ROUND(I133*H133,2)</f>
        <v>0</v>
      </c>
      <c r="BL133" s="17" t="s">
        <v>133</v>
      </c>
      <c r="BM133" s="145" t="s">
        <v>146</v>
      </c>
    </row>
    <row r="134" spans="2:65" s="12" customFormat="1">
      <c r="B134" s="147"/>
      <c r="D134" s="148" t="s">
        <v>135</v>
      </c>
      <c r="E134" s="149" t="s">
        <v>1</v>
      </c>
      <c r="F134" s="150" t="s">
        <v>136</v>
      </c>
      <c r="H134" s="149" t="s">
        <v>1</v>
      </c>
      <c r="I134" s="151"/>
      <c r="L134" s="147"/>
      <c r="M134" s="152"/>
      <c r="T134" s="153"/>
      <c r="AT134" s="149" t="s">
        <v>135</v>
      </c>
      <c r="AU134" s="149" t="s">
        <v>91</v>
      </c>
      <c r="AV134" s="12" t="s">
        <v>89</v>
      </c>
      <c r="AW134" s="12" t="s">
        <v>36</v>
      </c>
      <c r="AX134" s="12" t="s">
        <v>81</v>
      </c>
      <c r="AY134" s="149" t="s">
        <v>127</v>
      </c>
    </row>
    <row r="135" spans="2:65" s="13" customFormat="1">
      <c r="B135" s="154"/>
      <c r="D135" s="148" t="s">
        <v>135</v>
      </c>
      <c r="E135" s="155" t="s">
        <v>1</v>
      </c>
      <c r="F135" s="156" t="s">
        <v>147</v>
      </c>
      <c r="H135" s="157">
        <v>2.7</v>
      </c>
      <c r="I135" s="158"/>
      <c r="L135" s="154"/>
      <c r="M135" s="159"/>
      <c r="T135" s="160"/>
      <c r="AT135" s="155" t="s">
        <v>135</v>
      </c>
      <c r="AU135" s="155" t="s">
        <v>91</v>
      </c>
      <c r="AV135" s="13" t="s">
        <v>91</v>
      </c>
      <c r="AW135" s="13" t="s">
        <v>36</v>
      </c>
      <c r="AX135" s="13" t="s">
        <v>81</v>
      </c>
      <c r="AY135" s="155" t="s">
        <v>127</v>
      </c>
    </row>
    <row r="136" spans="2:65" s="15" customFormat="1">
      <c r="B136" s="168"/>
      <c r="D136" s="148" t="s">
        <v>135</v>
      </c>
      <c r="E136" s="169" t="s">
        <v>1</v>
      </c>
      <c r="F136" s="170" t="s">
        <v>148</v>
      </c>
      <c r="H136" s="171">
        <v>2.7</v>
      </c>
      <c r="I136" s="172"/>
      <c r="L136" s="168"/>
      <c r="M136" s="173"/>
      <c r="T136" s="174"/>
      <c r="AT136" s="169" t="s">
        <v>135</v>
      </c>
      <c r="AU136" s="169" t="s">
        <v>91</v>
      </c>
      <c r="AV136" s="15" t="s">
        <v>133</v>
      </c>
      <c r="AW136" s="15" t="s">
        <v>36</v>
      </c>
      <c r="AX136" s="15" t="s">
        <v>89</v>
      </c>
      <c r="AY136" s="169" t="s">
        <v>127</v>
      </c>
    </row>
    <row r="137" spans="2:65" s="1" customFormat="1" ht="33" customHeight="1">
      <c r="B137" s="32"/>
      <c r="C137" s="133" t="s">
        <v>133</v>
      </c>
      <c r="D137" s="133" t="s">
        <v>129</v>
      </c>
      <c r="E137" s="134" t="s">
        <v>149</v>
      </c>
      <c r="F137" s="135" t="s">
        <v>150</v>
      </c>
      <c r="G137" s="136" t="s">
        <v>145</v>
      </c>
      <c r="H137" s="137">
        <v>9.6989999999999998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46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133</v>
      </c>
      <c r="AT137" s="145" t="s">
        <v>129</v>
      </c>
      <c r="AU137" s="145" t="s">
        <v>91</v>
      </c>
      <c r="AY137" s="17" t="s">
        <v>127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89</v>
      </c>
      <c r="BK137" s="146">
        <f>ROUND(I137*H137,2)</f>
        <v>0</v>
      </c>
      <c r="BL137" s="17" t="s">
        <v>133</v>
      </c>
      <c r="BM137" s="145" t="s">
        <v>151</v>
      </c>
    </row>
    <row r="138" spans="2:65" s="12" customFormat="1">
      <c r="B138" s="147"/>
      <c r="D138" s="148" t="s">
        <v>135</v>
      </c>
      <c r="E138" s="149" t="s">
        <v>1</v>
      </c>
      <c r="F138" s="150" t="s">
        <v>152</v>
      </c>
      <c r="H138" s="149" t="s">
        <v>1</v>
      </c>
      <c r="I138" s="151"/>
      <c r="L138" s="147"/>
      <c r="M138" s="152"/>
      <c r="T138" s="153"/>
      <c r="AT138" s="149" t="s">
        <v>135</v>
      </c>
      <c r="AU138" s="149" t="s">
        <v>91</v>
      </c>
      <c r="AV138" s="12" t="s">
        <v>89</v>
      </c>
      <c r="AW138" s="12" t="s">
        <v>36</v>
      </c>
      <c r="AX138" s="12" t="s">
        <v>81</v>
      </c>
      <c r="AY138" s="149" t="s">
        <v>127</v>
      </c>
    </row>
    <row r="139" spans="2:65" s="13" customFormat="1">
      <c r="B139" s="154"/>
      <c r="D139" s="148" t="s">
        <v>135</v>
      </c>
      <c r="E139" s="155" t="s">
        <v>1</v>
      </c>
      <c r="F139" s="156" t="s">
        <v>153</v>
      </c>
      <c r="H139" s="157">
        <v>3.2669999999999999</v>
      </c>
      <c r="I139" s="158"/>
      <c r="L139" s="154"/>
      <c r="M139" s="159"/>
      <c r="T139" s="160"/>
      <c r="AT139" s="155" t="s">
        <v>135</v>
      </c>
      <c r="AU139" s="155" t="s">
        <v>91</v>
      </c>
      <c r="AV139" s="13" t="s">
        <v>91</v>
      </c>
      <c r="AW139" s="13" t="s">
        <v>36</v>
      </c>
      <c r="AX139" s="13" t="s">
        <v>81</v>
      </c>
      <c r="AY139" s="155" t="s">
        <v>127</v>
      </c>
    </row>
    <row r="140" spans="2:65" s="14" customFormat="1">
      <c r="B140" s="161"/>
      <c r="D140" s="148" t="s">
        <v>135</v>
      </c>
      <c r="E140" s="162" t="s">
        <v>1</v>
      </c>
      <c r="F140" s="163" t="s">
        <v>138</v>
      </c>
      <c r="H140" s="164">
        <v>3.2669999999999999</v>
      </c>
      <c r="I140" s="165"/>
      <c r="L140" s="161"/>
      <c r="M140" s="166"/>
      <c r="T140" s="167"/>
      <c r="AT140" s="162" t="s">
        <v>135</v>
      </c>
      <c r="AU140" s="162" t="s">
        <v>91</v>
      </c>
      <c r="AV140" s="14" t="s">
        <v>139</v>
      </c>
      <c r="AW140" s="14" t="s">
        <v>36</v>
      </c>
      <c r="AX140" s="14" t="s">
        <v>81</v>
      </c>
      <c r="AY140" s="162" t="s">
        <v>127</v>
      </c>
    </row>
    <row r="141" spans="2:65" s="12" customFormat="1">
      <c r="B141" s="147"/>
      <c r="D141" s="148" t="s">
        <v>135</v>
      </c>
      <c r="E141" s="149" t="s">
        <v>1</v>
      </c>
      <c r="F141" s="150" t="s">
        <v>154</v>
      </c>
      <c r="H141" s="149" t="s">
        <v>1</v>
      </c>
      <c r="I141" s="151"/>
      <c r="L141" s="147"/>
      <c r="M141" s="152"/>
      <c r="T141" s="153"/>
      <c r="AT141" s="149" t="s">
        <v>135</v>
      </c>
      <c r="AU141" s="149" t="s">
        <v>91</v>
      </c>
      <c r="AV141" s="12" t="s">
        <v>89</v>
      </c>
      <c r="AW141" s="12" t="s">
        <v>36</v>
      </c>
      <c r="AX141" s="12" t="s">
        <v>81</v>
      </c>
      <c r="AY141" s="149" t="s">
        <v>127</v>
      </c>
    </row>
    <row r="142" spans="2:65" s="13" customFormat="1">
      <c r="B142" s="154"/>
      <c r="D142" s="148" t="s">
        <v>135</v>
      </c>
      <c r="E142" s="155" t="s">
        <v>1</v>
      </c>
      <c r="F142" s="156" t="s">
        <v>155</v>
      </c>
      <c r="H142" s="157">
        <v>1.0209999999999999</v>
      </c>
      <c r="I142" s="158"/>
      <c r="L142" s="154"/>
      <c r="M142" s="159"/>
      <c r="T142" s="160"/>
      <c r="AT142" s="155" t="s">
        <v>135</v>
      </c>
      <c r="AU142" s="155" t="s">
        <v>91</v>
      </c>
      <c r="AV142" s="13" t="s">
        <v>91</v>
      </c>
      <c r="AW142" s="13" t="s">
        <v>36</v>
      </c>
      <c r="AX142" s="13" t="s">
        <v>81</v>
      </c>
      <c r="AY142" s="155" t="s">
        <v>127</v>
      </c>
    </row>
    <row r="143" spans="2:65" s="14" customFormat="1">
      <c r="B143" s="161"/>
      <c r="D143" s="148" t="s">
        <v>135</v>
      </c>
      <c r="E143" s="162" t="s">
        <v>1</v>
      </c>
      <c r="F143" s="163" t="s">
        <v>138</v>
      </c>
      <c r="H143" s="164">
        <v>1.0209999999999999</v>
      </c>
      <c r="I143" s="165"/>
      <c r="L143" s="161"/>
      <c r="M143" s="166"/>
      <c r="T143" s="167"/>
      <c r="AT143" s="162" t="s">
        <v>135</v>
      </c>
      <c r="AU143" s="162" t="s">
        <v>91</v>
      </c>
      <c r="AV143" s="14" t="s">
        <v>139</v>
      </c>
      <c r="AW143" s="14" t="s">
        <v>36</v>
      </c>
      <c r="AX143" s="14" t="s">
        <v>81</v>
      </c>
      <c r="AY143" s="162" t="s">
        <v>127</v>
      </c>
    </row>
    <row r="144" spans="2:65" s="12" customFormat="1">
      <c r="B144" s="147"/>
      <c r="D144" s="148" t="s">
        <v>135</v>
      </c>
      <c r="E144" s="149" t="s">
        <v>1</v>
      </c>
      <c r="F144" s="150" t="s">
        <v>156</v>
      </c>
      <c r="H144" s="149" t="s">
        <v>1</v>
      </c>
      <c r="I144" s="151"/>
      <c r="L144" s="147"/>
      <c r="M144" s="152"/>
      <c r="T144" s="153"/>
      <c r="AT144" s="149" t="s">
        <v>135</v>
      </c>
      <c r="AU144" s="149" t="s">
        <v>91</v>
      </c>
      <c r="AV144" s="12" t="s">
        <v>89</v>
      </c>
      <c r="AW144" s="12" t="s">
        <v>36</v>
      </c>
      <c r="AX144" s="12" t="s">
        <v>81</v>
      </c>
      <c r="AY144" s="149" t="s">
        <v>127</v>
      </c>
    </row>
    <row r="145" spans="2:65" s="13" customFormat="1">
      <c r="B145" s="154"/>
      <c r="D145" s="148" t="s">
        <v>135</v>
      </c>
      <c r="E145" s="155" t="s">
        <v>1</v>
      </c>
      <c r="F145" s="156" t="s">
        <v>153</v>
      </c>
      <c r="H145" s="157">
        <v>3.2669999999999999</v>
      </c>
      <c r="I145" s="158"/>
      <c r="L145" s="154"/>
      <c r="M145" s="159"/>
      <c r="T145" s="160"/>
      <c r="AT145" s="155" t="s">
        <v>135</v>
      </c>
      <c r="AU145" s="155" t="s">
        <v>91</v>
      </c>
      <c r="AV145" s="13" t="s">
        <v>91</v>
      </c>
      <c r="AW145" s="13" t="s">
        <v>36</v>
      </c>
      <c r="AX145" s="13" t="s">
        <v>81</v>
      </c>
      <c r="AY145" s="155" t="s">
        <v>127</v>
      </c>
    </row>
    <row r="146" spans="2:65" s="14" customFormat="1">
      <c r="B146" s="161"/>
      <c r="D146" s="148" t="s">
        <v>135</v>
      </c>
      <c r="E146" s="162" t="s">
        <v>1</v>
      </c>
      <c r="F146" s="163" t="s">
        <v>138</v>
      </c>
      <c r="H146" s="164">
        <v>3.2669999999999999</v>
      </c>
      <c r="I146" s="165"/>
      <c r="L146" s="161"/>
      <c r="M146" s="166"/>
      <c r="T146" s="167"/>
      <c r="AT146" s="162" t="s">
        <v>135</v>
      </c>
      <c r="AU146" s="162" t="s">
        <v>91</v>
      </c>
      <c r="AV146" s="14" t="s">
        <v>139</v>
      </c>
      <c r="AW146" s="14" t="s">
        <v>36</v>
      </c>
      <c r="AX146" s="14" t="s">
        <v>81</v>
      </c>
      <c r="AY146" s="162" t="s">
        <v>127</v>
      </c>
    </row>
    <row r="147" spans="2:65" s="12" customFormat="1">
      <c r="B147" s="147"/>
      <c r="D147" s="148" t="s">
        <v>135</v>
      </c>
      <c r="E147" s="149" t="s">
        <v>1</v>
      </c>
      <c r="F147" s="150" t="s">
        <v>157</v>
      </c>
      <c r="H147" s="149" t="s">
        <v>1</v>
      </c>
      <c r="I147" s="151"/>
      <c r="L147" s="147"/>
      <c r="M147" s="152"/>
      <c r="T147" s="153"/>
      <c r="AT147" s="149" t="s">
        <v>135</v>
      </c>
      <c r="AU147" s="149" t="s">
        <v>91</v>
      </c>
      <c r="AV147" s="12" t="s">
        <v>89</v>
      </c>
      <c r="AW147" s="12" t="s">
        <v>36</v>
      </c>
      <c r="AX147" s="12" t="s">
        <v>81</v>
      </c>
      <c r="AY147" s="149" t="s">
        <v>127</v>
      </c>
    </row>
    <row r="148" spans="2:65" s="13" customFormat="1">
      <c r="B148" s="154"/>
      <c r="D148" s="148" t="s">
        <v>135</v>
      </c>
      <c r="E148" s="155" t="s">
        <v>1</v>
      </c>
      <c r="F148" s="156" t="s">
        <v>158</v>
      </c>
      <c r="H148" s="157">
        <v>2.1440000000000001</v>
      </c>
      <c r="I148" s="158"/>
      <c r="L148" s="154"/>
      <c r="M148" s="159"/>
      <c r="T148" s="160"/>
      <c r="AT148" s="155" t="s">
        <v>135</v>
      </c>
      <c r="AU148" s="155" t="s">
        <v>91</v>
      </c>
      <c r="AV148" s="13" t="s">
        <v>91</v>
      </c>
      <c r="AW148" s="13" t="s">
        <v>36</v>
      </c>
      <c r="AX148" s="13" t="s">
        <v>81</v>
      </c>
      <c r="AY148" s="155" t="s">
        <v>127</v>
      </c>
    </row>
    <row r="149" spans="2:65" s="14" customFormat="1">
      <c r="B149" s="161"/>
      <c r="D149" s="148" t="s">
        <v>135</v>
      </c>
      <c r="E149" s="162" t="s">
        <v>1</v>
      </c>
      <c r="F149" s="163" t="s">
        <v>138</v>
      </c>
      <c r="H149" s="164">
        <v>2.1440000000000001</v>
      </c>
      <c r="I149" s="165"/>
      <c r="L149" s="161"/>
      <c r="M149" s="166"/>
      <c r="T149" s="167"/>
      <c r="AT149" s="162" t="s">
        <v>135</v>
      </c>
      <c r="AU149" s="162" t="s">
        <v>91</v>
      </c>
      <c r="AV149" s="14" t="s">
        <v>139</v>
      </c>
      <c r="AW149" s="14" t="s">
        <v>36</v>
      </c>
      <c r="AX149" s="14" t="s">
        <v>81</v>
      </c>
      <c r="AY149" s="162" t="s">
        <v>127</v>
      </c>
    </row>
    <row r="150" spans="2:65" s="15" customFormat="1">
      <c r="B150" s="168"/>
      <c r="D150" s="148" t="s">
        <v>135</v>
      </c>
      <c r="E150" s="169" t="s">
        <v>1</v>
      </c>
      <c r="F150" s="170" t="s">
        <v>148</v>
      </c>
      <c r="H150" s="171">
        <v>9.6989999999999998</v>
      </c>
      <c r="I150" s="172"/>
      <c r="L150" s="168"/>
      <c r="M150" s="173"/>
      <c r="T150" s="174"/>
      <c r="AT150" s="169" t="s">
        <v>135</v>
      </c>
      <c r="AU150" s="169" t="s">
        <v>91</v>
      </c>
      <c r="AV150" s="15" t="s">
        <v>133</v>
      </c>
      <c r="AW150" s="15" t="s">
        <v>36</v>
      </c>
      <c r="AX150" s="15" t="s">
        <v>89</v>
      </c>
      <c r="AY150" s="169" t="s">
        <v>127</v>
      </c>
    </row>
    <row r="151" spans="2:65" s="1" customFormat="1" ht="24.2" customHeight="1">
      <c r="B151" s="32"/>
      <c r="C151" s="133" t="s">
        <v>159</v>
      </c>
      <c r="D151" s="133" t="s">
        <v>129</v>
      </c>
      <c r="E151" s="134" t="s">
        <v>160</v>
      </c>
      <c r="F151" s="135" t="s">
        <v>161</v>
      </c>
      <c r="G151" s="136" t="s">
        <v>145</v>
      </c>
      <c r="H151" s="137">
        <v>1.5209999999999999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46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133</v>
      </c>
      <c r="AT151" s="145" t="s">
        <v>129</v>
      </c>
      <c r="AU151" s="145" t="s">
        <v>91</v>
      </c>
      <c r="AY151" s="17" t="s">
        <v>127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89</v>
      </c>
      <c r="BK151" s="146">
        <f>ROUND(I151*H151,2)</f>
        <v>0</v>
      </c>
      <c r="BL151" s="17" t="s">
        <v>133</v>
      </c>
      <c r="BM151" s="145" t="s">
        <v>162</v>
      </c>
    </row>
    <row r="152" spans="2:65" s="12" customFormat="1">
      <c r="B152" s="147"/>
      <c r="D152" s="148" t="s">
        <v>135</v>
      </c>
      <c r="E152" s="149" t="s">
        <v>1</v>
      </c>
      <c r="F152" s="150" t="s">
        <v>152</v>
      </c>
      <c r="H152" s="149" t="s">
        <v>1</v>
      </c>
      <c r="I152" s="151"/>
      <c r="L152" s="147"/>
      <c r="M152" s="152"/>
      <c r="T152" s="153"/>
      <c r="AT152" s="149" t="s">
        <v>135</v>
      </c>
      <c r="AU152" s="149" t="s">
        <v>91</v>
      </c>
      <c r="AV152" s="12" t="s">
        <v>89</v>
      </c>
      <c r="AW152" s="12" t="s">
        <v>36</v>
      </c>
      <c r="AX152" s="12" t="s">
        <v>81</v>
      </c>
      <c r="AY152" s="149" t="s">
        <v>127</v>
      </c>
    </row>
    <row r="153" spans="2:65" s="13" customFormat="1">
      <c r="B153" s="154"/>
      <c r="D153" s="148" t="s">
        <v>135</v>
      </c>
      <c r="E153" s="155" t="s">
        <v>1</v>
      </c>
      <c r="F153" s="156" t="s">
        <v>163</v>
      </c>
      <c r="H153" s="157">
        <v>0.33900000000000002</v>
      </c>
      <c r="I153" s="158"/>
      <c r="L153" s="154"/>
      <c r="M153" s="159"/>
      <c r="T153" s="160"/>
      <c r="AT153" s="155" t="s">
        <v>135</v>
      </c>
      <c r="AU153" s="155" t="s">
        <v>91</v>
      </c>
      <c r="AV153" s="13" t="s">
        <v>91</v>
      </c>
      <c r="AW153" s="13" t="s">
        <v>36</v>
      </c>
      <c r="AX153" s="13" t="s">
        <v>81</v>
      </c>
      <c r="AY153" s="155" t="s">
        <v>127</v>
      </c>
    </row>
    <row r="154" spans="2:65" s="14" customFormat="1">
      <c r="B154" s="161"/>
      <c r="D154" s="148" t="s">
        <v>135</v>
      </c>
      <c r="E154" s="162" t="s">
        <v>1</v>
      </c>
      <c r="F154" s="163" t="s">
        <v>138</v>
      </c>
      <c r="H154" s="164">
        <v>0.33900000000000002</v>
      </c>
      <c r="I154" s="165"/>
      <c r="L154" s="161"/>
      <c r="M154" s="166"/>
      <c r="T154" s="167"/>
      <c r="AT154" s="162" t="s">
        <v>135</v>
      </c>
      <c r="AU154" s="162" t="s">
        <v>91</v>
      </c>
      <c r="AV154" s="14" t="s">
        <v>139</v>
      </c>
      <c r="AW154" s="14" t="s">
        <v>36</v>
      </c>
      <c r="AX154" s="14" t="s">
        <v>81</v>
      </c>
      <c r="AY154" s="162" t="s">
        <v>127</v>
      </c>
    </row>
    <row r="155" spans="2:65" s="12" customFormat="1">
      <c r="B155" s="147"/>
      <c r="D155" s="148" t="s">
        <v>135</v>
      </c>
      <c r="E155" s="149" t="s">
        <v>1</v>
      </c>
      <c r="F155" s="150" t="s">
        <v>154</v>
      </c>
      <c r="H155" s="149" t="s">
        <v>1</v>
      </c>
      <c r="I155" s="151"/>
      <c r="L155" s="147"/>
      <c r="M155" s="152"/>
      <c r="T155" s="153"/>
      <c r="AT155" s="149" t="s">
        <v>135</v>
      </c>
      <c r="AU155" s="149" t="s">
        <v>91</v>
      </c>
      <c r="AV155" s="12" t="s">
        <v>89</v>
      </c>
      <c r="AW155" s="12" t="s">
        <v>36</v>
      </c>
      <c r="AX155" s="12" t="s">
        <v>81</v>
      </c>
      <c r="AY155" s="149" t="s">
        <v>127</v>
      </c>
    </row>
    <row r="156" spans="2:65" s="13" customFormat="1">
      <c r="B156" s="154"/>
      <c r="D156" s="148" t="s">
        <v>135</v>
      </c>
      <c r="E156" s="155" t="s">
        <v>1</v>
      </c>
      <c r="F156" s="156" t="s">
        <v>164</v>
      </c>
      <c r="H156" s="157">
        <v>0.106</v>
      </c>
      <c r="I156" s="158"/>
      <c r="L156" s="154"/>
      <c r="M156" s="159"/>
      <c r="T156" s="160"/>
      <c r="AT156" s="155" t="s">
        <v>135</v>
      </c>
      <c r="AU156" s="155" t="s">
        <v>91</v>
      </c>
      <c r="AV156" s="13" t="s">
        <v>91</v>
      </c>
      <c r="AW156" s="13" t="s">
        <v>36</v>
      </c>
      <c r="AX156" s="13" t="s">
        <v>81</v>
      </c>
      <c r="AY156" s="155" t="s">
        <v>127</v>
      </c>
    </row>
    <row r="157" spans="2:65" s="14" customFormat="1">
      <c r="B157" s="161"/>
      <c r="D157" s="148" t="s">
        <v>135</v>
      </c>
      <c r="E157" s="162" t="s">
        <v>1</v>
      </c>
      <c r="F157" s="163" t="s">
        <v>138</v>
      </c>
      <c r="H157" s="164">
        <v>0.106</v>
      </c>
      <c r="I157" s="165"/>
      <c r="L157" s="161"/>
      <c r="M157" s="166"/>
      <c r="T157" s="167"/>
      <c r="AT157" s="162" t="s">
        <v>135</v>
      </c>
      <c r="AU157" s="162" t="s">
        <v>91</v>
      </c>
      <c r="AV157" s="14" t="s">
        <v>139</v>
      </c>
      <c r="AW157" s="14" t="s">
        <v>36</v>
      </c>
      <c r="AX157" s="14" t="s">
        <v>81</v>
      </c>
      <c r="AY157" s="162" t="s">
        <v>127</v>
      </c>
    </row>
    <row r="158" spans="2:65" s="12" customFormat="1">
      <c r="B158" s="147"/>
      <c r="D158" s="148" t="s">
        <v>135</v>
      </c>
      <c r="E158" s="149" t="s">
        <v>1</v>
      </c>
      <c r="F158" s="150" t="s">
        <v>156</v>
      </c>
      <c r="H158" s="149" t="s">
        <v>1</v>
      </c>
      <c r="I158" s="151"/>
      <c r="L158" s="147"/>
      <c r="M158" s="152"/>
      <c r="T158" s="153"/>
      <c r="AT158" s="149" t="s">
        <v>135</v>
      </c>
      <c r="AU158" s="149" t="s">
        <v>91</v>
      </c>
      <c r="AV158" s="12" t="s">
        <v>89</v>
      </c>
      <c r="AW158" s="12" t="s">
        <v>36</v>
      </c>
      <c r="AX158" s="12" t="s">
        <v>81</v>
      </c>
      <c r="AY158" s="149" t="s">
        <v>127</v>
      </c>
    </row>
    <row r="159" spans="2:65" s="13" customFormat="1">
      <c r="B159" s="154"/>
      <c r="D159" s="148" t="s">
        <v>135</v>
      </c>
      <c r="E159" s="155" t="s">
        <v>1</v>
      </c>
      <c r="F159" s="156" t="s">
        <v>165</v>
      </c>
      <c r="H159" s="157">
        <v>0.36099999999999999</v>
      </c>
      <c r="I159" s="158"/>
      <c r="L159" s="154"/>
      <c r="M159" s="159"/>
      <c r="T159" s="160"/>
      <c r="AT159" s="155" t="s">
        <v>135</v>
      </c>
      <c r="AU159" s="155" t="s">
        <v>91</v>
      </c>
      <c r="AV159" s="13" t="s">
        <v>91</v>
      </c>
      <c r="AW159" s="13" t="s">
        <v>36</v>
      </c>
      <c r="AX159" s="13" t="s">
        <v>81</v>
      </c>
      <c r="AY159" s="155" t="s">
        <v>127</v>
      </c>
    </row>
    <row r="160" spans="2:65" s="14" customFormat="1">
      <c r="B160" s="161"/>
      <c r="D160" s="148" t="s">
        <v>135</v>
      </c>
      <c r="E160" s="162" t="s">
        <v>1</v>
      </c>
      <c r="F160" s="163" t="s">
        <v>138</v>
      </c>
      <c r="H160" s="164">
        <v>0.36099999999999999</v>
      </c>
      <c r="I160" s="165"/>
      <c r="L160" s="161"/>
      <c r="M160" s="166"/>
      <c r="T160" s="167"/>
      <c r="AT160" s="162" t="s">
        <v>135</v>
      </c>
      <c r="AU160" s="162" t="s">
        <v>91</v>
      </c>
      <c r="AV160" s="14" t="s">
        <v>139</v>
      </c>
      <c r="AW160" s="14" t="s">
        <v>36</v>
      </c>
      <c r="AX160" s="14" t="s">
        <v>81</v>
      </c>
      <c r="AY160" s="162" t="s">
        <v>127</v>
      </c>
    </row>
    <row r="161" spans="2:65" s="12" customFormat="1">
      <c r="B161" s="147"/>
      <c r="D161" s="148" t="s">
        <v>135</v>
      </c>
      <c r="E161" s="149" t="s">
        <v>1</v>
      </c>
      <c r="F161" s="150" t="s">
        <v>136</v>
      </c>
      <c r="H161" s="149" t="s">
        <v>1</v>
      </c>
      <c r="I161" s="151"/>
      <c r="L161" s="147"/>
      <c r="M161" s="152"/>
      <c r="T161" s="153"/>
      <c r="AT161" s="149" t="s">
        <v>135</v>
      </c>
      <c r="AU161" s="149" t="s">
        <v>91</v>
      </c>
      <c r="AV161" s="12" t="s">
        <v>89</v>
      </c>
      <c r="AW161" s="12" t="s">
        <v>36</v>
      </c>
      <c r="AX161" s="12" t="s">
        <v>81</v>
      </c>
      <c r="AY161" s="149" t="s">
        <v>127</v>
      </c>
    </row>
    <row r="162" spans="2:65" s="13" customFormat="1">
      <c r="B162" s="154"/>
      <c r="D162" s="148" t="s">
        <v>135</v>
      </c>
      <c r="E162" s="155" t="s">
        <v>1</v>
      </c>
      <c r="F162" s="156" t="s">
        <v>166</v>
      </c>
      <c r="H162" s="157">
        <v>0.42599999999999999</v>
      </c>
      <c r="I162" s="158"/>
      <c r="L162" s="154"/>
      <c r="M162" s="159"/>
      <c r="T162" s="160"/>
      <c r="AT162" s="155" t="s">
        <v>135</v>
      </c>
      <c r="AU162" s="155" t="s">
        <v>91</v>
      </c>
      <c r="AV162" s="13" t="s">
        <v>91</v>
      </c>
      <c r="AW162" s="13" t="s">
        <v>36</v>
      </c>
      <c r="AX162" s="13" t="s">
        <v>81</v>
      </c>
      <c r="AY162" s="155" t="s">
        <v>127</v>
      </c>
    </row>
    <row r="163" spans="2:65" s="14" customFormat="1">
      <c r="B163" s="161"/>
      <c r="D163" s="148" t="s">
        <v>135</v>
      </c>
      <c r="E163" s="162" t="s">
        <v>1</v>
      </c>
      <c r="F163" s="163" t="s">
        <v>138</v>
      </c>
      <c r="H163" s="164">
        <v>0.42599999999999999</v>
      </c>
      <c r="I163" s="165"/>
      <c r="L163" s="161"/>
      <c r="M163" s="166"/>
      <c r="T163" s="167"/>
      <c r="AT163" s="162" t="s">
        <v>135</v>
      </c>
      <c r="AU163" s="162" t="s">
        <v>91</v>
      </c>
      <c r="AV163" s="14" t="s">
        <v>139</v>
      </c>
      <c r="AW163" s="14" t="s">
        <v>36</v>
      </c>
      <c r="AX163" s="14" t="s">
        <v>81</v>
      </c>
      <c r="AY163" s="162" t="s">
        <v>127</v>
      </c>
    </row>
    <row r="164" spans="2:65" s="12" customFormat="1">
      <c r="B164" s="147"/>
      <c r="D164" s="148" t="s">
        <v>135</v>
      </c>
      <c r="E164" s="149" t="s">
        <v>1</v>
      </c>
      <c r="F164" s="150" t="s">
        <v>157</v>
      </c>
      <c r="H164" s="149" t="s">
        <v>1</v>
      </c>
      <c r="I164" s="151"/>
      <c r="L164" s="147"/>
      <c r="M164" s="152"/>
      <c r="T164" s="153"/>
      <c r="AT164" s="149" t="s">
        <v>135</v>
      </c>
      <c r="AU164" s="149" t="s">
        <v>91</v>
      </c>
      <c r="AV164" s="12" t="s">
        <v>89</v>
      </c>
      <c r="AW164" s="12" t="s">
        <v>36</v>
      </c>
      <c r="AX164" s="12" t="s">
        <v>81</v>
      </c>
      <c r="AY164" s="149" t="s">
        <v>127</v>
      </c>
    </row>
    <row r="165" spans="2:65" s="13" customFormat="1">
      <c r="B165" s="154"/>
      <c r="D165" s="148" t="s">
        <v>135</v>
      </c>
      <c r="E165" s="155" t="s">
        <v>1</v>
      </c>
      <c r="F165" s="156" t="s">
        <v>167</v>
      </c>
      <c r="H165" s="157">
        <v>0.23699999999999999</v>
      </c>
      <c r="I165" s="158"/>
      <c r="L165" s="154"/>
      <c r="M165" s="159"/>
      <c r="T165" s="160"/>
      <c r="AT165" s="155" t="s">
        <v>135</v>
      </c>
      <c r="AU165" s="155" t="s">
        <v>91</v>
      </c>
      <c r="AV165" s="13" t="s">
        <v>91</v>
      </c>
      <c r="AW165" s="13" t="s">
        <v>36</v>
      </c>
      <c r="AX165" s="13" t="s">
        <v>81</v>
      </c>
      <c r="AY165" s="155" t="s">
        <v>127</v>
      </c>
    </row>
    <row r="166" spans="2:65" s="14" customFormat="1">
      <c r="B166" s="161"/>
      <c r="D166" s="148" t="s">
        <v>135</v>
      </c>
      <c r="E166" s="162" t="s">
        <v>1</v>
      </c>
      <c r="F166" s="163" t="s">
        <v>138</v>
      </c>
      <c r="H166" s="164">
        <v>0.23699999999999999</v>
      </c>
      <c r="I166" s="165"/>
      <c r="L166" s="161"/>
      <c r="M166" s="166"/>
      <c r="T166" s="167"/>
      <c r="AT166" s="162" t="s">
        <v>135</v>
      </c>
      <c r="AU166" s="162" t="s">
        <v>91</v>
      </c>
      <c r="AV166" s="14" t="s">
        <v>139</v>
      </c>
      <c r="AW166" s="14" t="s">
        <v>36</v>
      </c>
      <c r="AX166" s="14" t="s">
        <v>81</v>
      </c>
      <c r="AY166" s="162" t="s">
        <v>127</v>
      </c>
    </row>
    <row r="167" spans="2:65" s="12" customFormat="1">
      <c r="B167" s="147"/>
      <c r="D167" s="148" t="s">
        <v>135</v>
      </c>
      <c r="E167" s="149" t="s">
        <v>1</v>
      </c>
      <c r="F167" s="150" t="s">
        <v>168</v>
      </c>
      <c r="H167" s="149" t="s">
        <v>1</v>
      </c>
      <c r="I167" s="151"/>
      <c r="L167" s="147"/>
      <c r="M167" s="152"/>
      <c r="T167" s="153"/>
      <c r="AT167" s="149" t="s">
        <v>135</v>
      </c>
      <c r="AU167" s="149" t="s">
        <v>91</v>
      </c>
      <c r="AV167" s="12" t="s">
        <v>89</v>
      </c>
      <c r="AW167" s="12" t="s">
        <v>36</v>
      </c>
      <c r="AX167" s="12" t="s">
        <v>81</v>
      </c>
      <c r="AY167" s="149" t="s">
        <v>127</v>
      </c>
    </row>
    <row r="168" spans="2:65" s="13" customFormat="1">
      <c r="B168" s="154"/>
      <c r="D168" s="148" t="s">
        <v>135</v>
      </c>
      <c r="E168" s="155" t="s">
        <v>1</v>
      </c>
      <c r="F168" s="156" t="s">
        <v>169</v>
      </c>
      <c r="H168" s="157">
        <v>5.1999999999999998E-2</v>
      </c>
      <c r="I168" s="158"/>
      <c r="L168" s="154"/>
      <c r="M168" s="159"/>
      <c r="T168" s="160"/>
      <c r="AT168" s="155" t="s">
        <v>135</v>
      </c>
      <c r="AU168" s="155" t="s">
        <v>91</v>
      </c>
      <c r="AV168" s="13" t="s">
        <v>91</v>
      </c>
      <c r="AW168" s="13" t="s">
        <v>36</v>
      </c>
      <c r="AX168" s="13" t="s">
        <v>81</v>
      </c>
      <c r="AY168" s="155" t="s">
        <v>127</v>
      </c>
    </row>
    <row r="169" spans="2:65" s="14" customFormat="1">
      <c r="B169" s="161"/>
      <c r="D169" s="148" t="s">
        <v>135</v>
      </c>
      <c r="E169" s="162" t="s">
        <v>1</v>
      </c>
      <c r="F169" s="163" t="s">
        <v>138</v>
      </c>
      <c r="H169" s="164">
        <v>5.1999999999999998E-2</v>
      </c>
      <c r="I169" s="165"/>
      <c r="L169" s="161"/>
      <c r="M169" s="166"/>
      <c r="T169" s="167"/>
      <c r="AT169" s="162" t="s">
        <v>135</v>
      </c>
      <c r="AU169" s="162" t="s">
        <v>91</v>
      </c>
      <c r="AV169" s="14" t="s">
        <v>139</v>
      </c>
      <c r="AW169" s="14" t="s">
        <v>36</v>
      </c>
      <c r="AX169" s="14" t="s">
        <v>81</v>
      </c>
      <c r="AY169" s="162" t="s">
        <v>127</v>
      </c>
    </row>
    <row r="170" spans="2:65" s="15" customFormat="1">
      <c r="B170" s="168"/>
      <c r="D170" s="148" t="s">
        <v>135</v>
      </c>
      <c r="E170" s="169" t="s">
        <v>1</v>
      </c>
      <c r="F170" s="170" t="s">
        <v>148</v>
      </c>
      <c r="H170" s="171">
        <v>1.5209999999999999</v>
      </c>
      <c r="I170" s="172"/>
      <c r="L170" s="168"/>
      <c r="M170" s="173"/>
      <c r="T170" s="174"/>
      <c r="AT170" s="169" t="s">
        <v>135</v>
      </c>
      <c r="AU170" s="169" t="s">
        <v>91</v>
      </c>
      <c r="AV170" s="15" t="s">
        <v>133</v>
      </c>
      <c r="AW170" s="15" t="s">
        <v>36</v>
      </c>
      <c r="AX170" s="15" t="s">
        <v>89</v>
      </c>
      <c r="AY170" s="169" t="s">
        <v>127</v>
      </c>
    </row>
    <row r="171" spans="2:65" s="1" customFormat="1" ht="24.2" customHeight="1">
      <c r="B171" s="32"/>
      <c r="C171" s="133" t="s">
        <v>170</v>
      </c>
      <c r="D171" s="133" t="s">
        <v>129</v>
      </c>
      <c r="E171" s="134" t="s">
        <v>171</v>
      </c>
      <c r="F171" s="135" t="s">
        <v>172</v>
      </c>
      <c r="G171" s="136" t="s">
        <v>145</v>
      </c>
      <c r="H171" s="137">
        <v>1.5209999999999999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46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133</v>
      </c>
      <c r="AT171" s="145" t="s">
        <v>129</v>
      </c>
      <c r="AU171" s="145" t="s">
        <v>91</v>
      </c>
      <c r="AY171" s="17" t="s">
        <v>127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89</v>
      </c>
      <c r="BK171" s="146">
        <f>ROUND(I171*H171,2)</f>
        <v>0</v>
      </c>
      <c r="BL171" s="17" t="s">
        <v>133</v>
      </c>
      <c r="BM171" s="145" t="s">
        <v>173</v>
      </c>
    </row>
    <row r="172" spans="2:65" s="12" customFormat="1">
      <c r="B172" s="147"/>
      <c r="D172" s="148" t="s">
        <v>135</v>
      </c>
      <c r="E172" s="149" t="s">
        <v>1</v>
      </c>
      <c r="F172" s="150" t="s">
        <v>152</v>
      </c>
      <c r="H172" s="149" t="s">
        <v>1</v>
      </c>
      <c r="I172" s="151"/>
      <c r="L172" s="147"/>
      <c r="M172" s="152"/>
      <c r="T172" s="153"/>
      <c r="AT172" s="149" t="s">
        <v>135</v>
      </c>
      <c r="AU172" s="149" t="s">
        <v>91</v>
      </c>
      <c r="AV172" s="12" t="s">
        <v>89</v>
      </c>
      <c r="AW172" s="12" t="s">
        <v>36</v>
      </c>
      <c r="AX172" s="12" t="s">
        <v>81</v>
      </c>
      <c r="AY172" s="149" t="s">
        <v>127</v>
      </c>
    </row>
    <row r="173" spans="2:65" s="13" customFormat="1">
      <c r="B173" s="154"/>
      <c r="D173" s="148" t="s">
        <v>135</v>
      </c>
      <c r="E173" s="155" t="s">
        <v>1</v>
      </c>
      <c r="F173" s="156" t="s">
        <v>163</v>
      </c>
      <c r="H173" s="157">
        <v>0.33900000000000002</v>
      </c>
      <c r="I173" s="158"/>
      <c r="L173" s="154"/>
      <c r="M173" s="159"/>
      <c r="T173" s="160"/>
      <c r="AT173" s="155" t="s">
        <v>135</v>
      </c>
      <c r="AU173" s="155" t="s">
        <v>91</v>
      </c>
      <c r="AV173" s="13" t="s">
        <v>91</v>
      </c>
      <c r="AW173" s="13" t="s">
        <v>36</v>
      </c>
      <c r="AX173" s="13" t="s">
        <v>81</v>
      </c>
      <c r="AY173" s="155" t="s">
        <v>127</v>
      </c>
    </row>
    <row r="174" spans="2:65" s="14" customFormat="1">
      <c r="B174" s="161"/>
      <c r="D174" s="148" t="s">
        <v>135</v>
      </c>
      <c r="E174" s="162" t="s">
        <v>1</v>
      </c>
      <c r="F174" s="163" t="s">
        <v>138</v>
      </c>
      <c r="H174" s="164">
        <v>0.33900000000000002</v>
      </c>
      <c r="I174" s="165"/>
      <c r="L174" s="161"/>
      <c r="M174" s="166"/>
      <c r="T174" s="167"/>
      <c r="AT174" s="162" t="s">
        <v>135</v>
      </c>
      <c r="AU174" s="162" t="s">
        <v>91</v>
      </c>
      <c r="AV174" s="14" t="s">
        <v>139</v>
      </c>
      <c r="AW174" s="14" t="s">
        <v>36</v>
      </c>
      <c r="AX174" s="14" t="s">
        <v>81</v>
      </c>
      <c r="AY174" s="162" t="s">
        <v>127</v>
      </c>
    </row>
    <row r="175" spans="2:65" s="12" customFormat="1">
      <c r="B175" s="147"/>
      <c r="D175" s="148" t="s">
        <v>135</v>
      </c>
      <c r="E175" s="149" t="s">
        <v>1</v>
      </c>
      <c r="F175" s="150" t="s">
        <v>154</v>
      </c>
      <c r="H175" s="149" t="s">
        <v>1</v>
      </c>
      <c r="I175" s="151"/>
      <c r="L175" s="147"/>
      <c r="M175" s="152"/>
      <c r="T175" s="153"/>
      <c r="AT175" s="149" t="s">
        <v>135</v>
      </c>
      <c r="AU175" s="149" t="s">
        <v>91</v>
      </c>
      <c r="AV175" s="12" t="s">
        <v>89</v>
      </c>
      <c r="AW175" s="12" t="s">
        <v>36</v>
      </c>
      <c r="AX175" s="12" t="s">
        <v>81</v>
      </c>
      <c r="AY175" s="149" t="s">
        <v>127</v>
      </c>
    </row>
    <row r="176" spans="2:65" s="13" customFormat="1">
      <c r="B176" s="154"/>
      <c r="D176" s="148" t="s">
        <v>135</v>
      </c>
      <c r="E176" s="155" t="s">
        <v>1</v>
      </c>
      <c r="F176" s="156" t="s">
        <v>164</v>
      </c>
      <c r="H176" s="157">
        <v>0.106</v>
      </c>
      <c r="I176" s="158"/>
      <c r="L176" s="154"/>
      <c r="M176" s="159"/>
      <c r="T176" s="160"/>
      <c r="AT176" s="155" t="s">
        <v>135</v>
      </c>
      <c r="AU176" s="155" t="s">
        <v>91</v>
      </c>
      <c r="AV176" s="13" t="s">
        <v>91</v>
      </c>
      <c r="AW176" s="13" t="s">
        <v>36</v>
      </c>
      <c r="AX176" s="13" t="s">
        <v>81</v>
      </c>
      <c r="AY176" s="155" t="s">
        <v>127</v>
      </c>
    </row>
    <row r="177" spans="2:65" s="14" customFormat="1">
      <c r="B177" s="161"/>
      <c r="D177" s="148" t="s">
        <v>135</v>
      </c>
      <c r="E177" s="162" t="s">
        <v>1</v>
      </c>
      <c r="F177" s="163" t="s">
        <v>138</v>
      </c>
      <c r="H177" s="164">
        <v>0.106</v>
      </c>
      <c r="I177" s="165"/>
      <c r="L177" s="161"/>
      <c r="M177" s="166"/>
      <c r="T177" s="167"/>
      <c r="AT177" s="162" t="s">
        <v>135</v>
      </c>
      <c r="AU177" s="162" t="s">
        <v>91</v>
      </c>
      <c r="AV177" s="14" t="s">
        <v>139</v>
      </c>
      <c r="AW177" s="14" t="s">
        <v>36</v>
      </c>
      <c r="AX177" s="14" t="s">
        <v>81</v>
      </c>
      <c r="AY177" s="162" t="s">
        <v>127</v>
      </c>
    </row>
    <row r="178" spans="2:65" s="12" customFormat="1">
      <c r="B178" s="147"/>
      <c r="D178" s="148" t="s">
        <v>135</v>
      </c>
      <c r="E178" s="149" t="s">
        <v>1</v>
      </c>
      <c r="F178" s="150" t="s">
        <v>156</v>
      </c>
      <c r="H178" s="149" t="s">
        <v>1</v>
      </c>
      <c r="I178" s="151"/>
      <c r="L178" s="147"/>
      <c r="M178" s="152"/>
      <c r="T178" s="153"/>
      <c r="AT178" s="149" t="s">
        <v>135</v>
      </c>
      <c r="AU178" s="149" t="s">
        <v>91</v>
      </c>
      <c r="AV178" s="12" t="s">
        <v>89</v>
      </c>
      <c r="AW178" s="12" t="s">
        <v>36</v>
      </c>
      <c r="AX178" s="12" t="s">
        <v>81</v>
      </c>
      <c r="AY178" s="149" t="s">
        <v>127</v>
      </c>
    </row>
    <row r="179" spans="2:65" s="13" customFormat="1">
      <c r="B179" s="154"/>
      <c r="D179" s="148" t="s">
        <v>135</v>
      </c>
      <c r="E179" s="155" t="s">
        <v>1</v>
      </c>
      <c r="F179" s="156" t="s">
        <v>165</v>
      </c>
      <c r="H179" s="157">
        <v>0.36099999999999999</v>
      </c>
      <c r="I179" s="158"/>
      <c r="L179" s="154"/>
      <c r="M179" s="159"/>
      <c r="T179" s="160"/>
      <c r="AT179" s="155" t="s">
        <v>135</v>
      </c>
      <c r="AU179" s="155" t="s">
        <v>91</v>
      </c>
      <c r="AV179" s="13" t="s">
        <v>91</v>
      </c>
      <c r="AW179" s="13" t="s">
        <v>36</v>
      </c>
      <c r="AX179" s="13" t="s">
        <v>81</v>
      </c>
      <c r="AY179" s="155" t="s">
        <v>127</v>
      </c>
    </row>
    <row r="180" spans="2:65" s="14" customFormat="1">
      <c r="B180" s="161"/>
      <c r="D180" s="148" t="s">
        <v>135</v>
      </c>
      <c r="E180" s="162" t="s">
        <v>1</v>
      </c>
      <c r="F180" s="163" t="s">
        <v>138</v>
      </c>
      <c r="H180" s="164">
        <v>0.36099999999999999</v>
      </c>
      <c r="I180" s="165"/>
      <c r="L180" s="161"/>
      <c r="M180" s="166"/>
      <c r="T180" s="167"/>
      <c r="AT180" s="162" t="s">
        <v>135</v>
      </c>
      <c r="AU180" s="162" t="s">
        <v>91</v>
      </c>
      <c r="AV180" s="14" t="s">
        <v>139</v>
      </c>
      <c r="AW180" s="14" t="s">
        <v>36</v>
      </c>
      <c r="AX180" s="14" t="s">
        <v>81</v>
      </c>
      <c r="AY180" s="162" t="s">
        <v>127</v>
      </c>
    </row>
    <row r="181" spans="2:65" s="12" customFormat="1">
      <c r="B181" s="147"/>
      <c r="D181" s="148" t="s">
        <v>135</v>
      </c>
      <c r="E181" s="149" t="s">
        <v>1</v>
      </c>
      <c r="F181" s="150" t="s">
        <v>136</v>
      </c>
      <c r="H181" s="149" t="s">
        <v>1</v>
      </c>
      <c r="I181" s="151"/>
      <c r="L181" s="147"/>
      <c r="M181" s="152"/>
      <c r="T181" s="153"/>
      <c r="AT181" s="149" t="s">
        <v>135</v>
      </c>
      <c r="AU181" s="149" t="s">
        <v>91</v>
      </c>
      <c r="AV181" s="12" t="s">
        <v>89</v>
      </c>
      <c r="AW181" s="12" t="s">
        <v>36</v>
      </c>
      <c r="AX181" s="12" t="s">
        <v>81</v>
      </c>
      <c r="AY181" s="149" t="s">
        <v>127</v>
      </c>
    </row>
    <row r="182" spans="2:65" s="13" customFormat="1">
      <c r="B182" s="154"/>
      <c r="D182" s="148" t="s">
        <v>135</v>
      </c>
      <c r="E182" s="155" t="s">
        <v>1</v>
      </c>
      <c r="F182" s="156" t="s">
        <v>166</v>
      </c>
      <c r="H182" s="157">
        <v>0.42599999999999999</v>
      </c>
      <c r="I182" s="158"/>
      <c r="L182" s="154"/>
      <c r="M182" s="159"/>
      <c r="T182" s="160"/>
      <c r="AT182" s="155" t="s">
        <v>135</v>
      </c>
      <c r="AU182" s="155" t="s">
        <v>91</v>
      </c>
      <c r="AV182" s="13" t="s">
        <v>91</v>
      </c>
      <c r="AW182" s="13" t="s">
        <v>36</v>
      </c>
      <c r="AX182" s="13" t="s">
        <v>81</v>
      </c>
      <c r="AY182" s="155" t="s">
        <v>127</v>
      </c>
    </row>
    <row r="183" spans="2:65" s="14" customFormat="1">
      <c r="B183" s="161"/>
      <c r="D183" s="148" t="s">
        <v>135</v>
      </c>
      <c r="E183" s="162" t="s">
        <v>1</v>
      </c>
      <c r="F183" s="163" t="s">
        <v>138</v>
      </c>
      <c r="H183" s="164">
        <v>0.42599999999999999</v>
      </c>
      <c r="I183" s="165"/>
      <c r="L183" s="161"/>
      <c r="M183" s="166"/>
      <c r="T183" s="167"/>
      <c r="AT183" s="162" t="s">
        <v>135</v>
      </c>
      <c r="AU183" s="162" t="s">
        <v>91</v>
      </c>
      <c r="AV183" s="14" t="s">
        <v>139</v>
      </c>
      <c r="AW183" s="14" t="s">
        <v>36</v>
      </c>
      <c r="AX183" s="14" t="s">
        <v>81</v>
      </c>
      <c r="AY183" s="162" t="s">
        <v>127</v>
      </c>
    </row>
    <row r="184" spans="2:65" s="12" customFormat="1">
      <c r="B184" s="147"/>
      <c r="D184" s="148" t="s">
        <v>135</v>
      </c>
      <c r="E184" s="149" t="s">
        <v>1</v>
      </c>
      <c r="F184" s="150" t="s">
        <v>157</v>
      </c>
      <c r="H184" s="149" t="s">
        <v>1</v>
      </c>
      <c r="I184" s="151"/>
      <c r="L184" s="147"/>
      <c r="M184" s="152"/>
      <c r="T184" s="153"/>
      <c r="AT184" s="149" t="s">
        <v>135</v>
      </c>
      <c r="AU184" s="149" t="s">
        <v>91</v>
      </c>
      <c r="AV184" s="12" t="s">
        <v>89</v>
      </c>
      <c r="AW184" s="12" t="s">
        <v>36</v>
      </c>
      <c r="AX184" s="12" t="s">
        <v>81</v>
      </c>
      <c r="AY184" s="149" t="s">
        <v>127</v>
      </c>
    </row>
    <row r="185" spans="2:65" s="13" customFormat="1">
      <c r="B185" s="154"/>
      <c r="D185" s="148" t="s">
        <v>135</v>
      </c>
      <c r="E185" s="155" t="s">
        <v>1</v>
      </c>
      <c r="F185" s="156" t="s">
        <v>167</v>
      </c>
      <c r="H185" s="157">
        <v>0.23699999999999999</v>
      </c>
      <c r="I185" s="158"/>
      <c r="L185" s="154"/>
      <c r="M185" s="159"/>
      <c r="T185" s="160"/>
      <c r="AT185" s="155" t="s">
        <v>135</v>
      </c>
      <c r="AU185" s="155" t="s">
        <v>91</v>
      </c>
      <c r="AV185" s="13" t="s">
        <v>91</v>
      </c>
      <c r="AW185" s="13" t="s">
        <v>36</v>
      </c>
      <c r="AX185" s="13" t="s">
        <v>81</v>
      </c>
      <c r="AY185" s="155" t="s">
        <v>127</v>
      </c>
    </row>
    <row r="186" spans="2:65" s="14" customFormat="1">
      <c r="B186" s="161"/>
      <c r="D186" s="148" t="s">
        <v>135</v>
      </c>
      <c r="E186" s="162" t="s">
        <v>1</v>
      </c>
      <c r="F186" s="163" t="s">
        <v>138</v>
      </c>
      <c r="H186" s="164">
        <v>0.23699999999999999</v>
      </c>
      <c r="I186" s="165"/>
      <c r="L186" s="161"/>
      <c r="M186" s="166"/>
      <c r="T186" s="167"/>
      <c r="AT186" s="162" t="s">
        <v>135</v>
      </c>
      <c r="AU186" s="162" t="s">
        <v>91</v>
      </c>
      <c r="AV186" s="14" t="s">
        <v>139</v>
      </c>
      <c r="AW186" s="14" t="s">
        <v>36</v>
      </c>
      <c r="AX186" s="14" t="s">
        <v>81</v>
      </c>
      <c r="AY186" s="162" t="s">
        <v>127</v>
      </c>
    </row>
    <row r="187" spans="2:65" s="12" customFormat="1">
      <c r="B187" s="147"/>
      <c r="D187" s="148" t="s">
        <v>135</v>
      </c>
      <c r="E187" s="149" t="s">
        <v>1</v>
      </c>
      <c r="F187" s="150" t="s">
        <v>168</v>
      </c>
      <c r="H187" s="149" t="s">
        <v>1</v>
      </c>
      <c r="I187" s="151"/>
      <c r="L187" s="147"/>
      <c r="M187" s="152"/>
      <c r="T187" s="153"/>
      <c r="AT187" s="149" t="s">
        <v>135</v>
      </c>
      <c r="AU187" s="149" t="s">
        <v>91</v>
      </c>
      <c r="AV187" s="12" t="s">
        <v>89</v>
      </c>
      <c r="AW187" s="12" t="s">
        <v>36</v>
      </c>
      <c r="AX187" s="12" t="s">
        <v>81</v>
      </c>
      <c r="AY187" s="149" t="s">
        <v>127</v>
      </c>
    </row>
    <row r="188" spans="2:65" s="13" customFormat="1">
      <c r="B188" s="154"/>
      <c r="D188" s="148" t="s">
        <v>135</v>
      </c>
      <c r="E188" s="155" t="s">
        <v>1</v>
      </c>
      <c r="F188" s="156" t="s">
        <v>169</v>
      </c>
      <c r="H188" s="157">
        <v>5.1999999999999998E-2</v>
      </c>
      <c r="I188" s="158"/>
      <c r="L188" s="154"/>
      <c r="M188" s="159"/>
      <c r="T188" s="160"/>
      <c r="AT188" s="155" t="s">
        <v>135</v>
      </c>
      <c r="AU188" s="155" t="s">
        <v>91</v>
      </c>
      <c r="AV188" s="13" t="s">
        <v>91</v>
      </c>
      <c r="AW188" s="13" t="s">
        <v>36</v>
      </c>
      <c r="AX188" s="13" t="s">
        <v>81</v>
      </c>
      <c r="AY188" s="155" t="s">
        <v>127</v>
      </c>
    </row>
    <row r="189" spans="2:65" s="14" customFormat="1">
      <c r="B189" s="161"/>
      <c r="D189" s="148" t="s">
        <v>135</v>
      </c>
      <c r="E189" s="162" t="s">
        <v>1</v>
      </c>
      <c r="F189" s="163" t="s">
        <v>138</v>
      </c>
      <c r="H189" s="164">
        <v>5.1999999999999998E-2</v>
      </c>
      <c r="I189" s="165"/>
      <c r="L189" s="161"/>
      <c r="M189" s="166"/>
      <c r="T189" s="167"/>
      <c r="AT189" s="162" t="s">
        <v>135</v>
      </c>
      <c r="AU189" s="162" t="s">
        <v>91</v>
      </c>
      <c r="AV189" s="14" t="s">
        <v>139</v>
      </c>
      <c r="AW189" s="14" t="s">
        <v>36</v>
      </c>
      <c r="AX189" s="14" t="s">
        <v>81</v>
      </c>
      <c r="AY189" s="162" t="s">
        <v>127</v>
      </c>
    </row>
    <row r="190" spans="2:65" s="15" customFormat="1">
      <c r="B190" s="168"/>
      <c r="D190" s="148" t="s">
        <v>135</v>
      </c>
      <c r="E190" s="169" t="s">
        <v>1</v>
      </c>
      <c r="F190" s="170" t="s">
        <v>148</v>
      </c>
      <c r="H190" s="171">
        <v>1.5209999999999999</v>
      </c>
      <c r="I190" s="172"/>
      <c r="L190" s="168"/>
      <c r="M190" s="173"/>
      <c r="T190" s="174"/>
      <c r="AT190" s="169" t="s">
        <v>135</v>
      </c>
      <c r="AU190" s="169" t="s">
        <v>91</v>
      </c>
      <c r="AV190" s="15" t="s">
        <v>133</v>
      </c>
      <c r="AW190" s="15" t="s">
        <v>36</v>
      </c>
      <c r="AX190" s="15" t="s">
        <v>89</v>
      </c>
      <c r="AY190" s="169" t="s">
        <v>127</v>
      </c>
    </row>
    <row r="191" spans="2:65" s="1" customFormat="1" ht="24.2" customHeight="1">
      <c r="B191" s="32"/>
      <c r="C191" s="133" t="s">
        <v>174</v>
      </c>
      <c r="D191" s="133" t="s">
        <v>129</v>
      </c>
      <c r="E191" s="134" t="s">
        <v>175</v>
      </c>
      <c r="F191" s="135" t="s">
        <v>176</v>
      </c>
      <c r="G191" s="136" t="s">
        <v>177</v>
      </c>
      <c r="H191" s="137">
        <v>346</v>
      </c>
      <c r="I191" s="138"/>
      <c r="J191" s="139">
        <f>ROUND(I191*H191,2)</f>
        <v>0</v>
      </c>
      <c r="K191" s="140"/>
      <c r="L191" s="32"/>
      <c r="M191" s="141" t="s">
        <v>1</v>
      </c>
      <c r="N191" s="142" t="s">
        <v>46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133</v>
      </c>
      <c r="AT191" s="145" t="s">
        <v>129</v>
      </c>
      <c r="AU191" s="145" t="s">
        <v>91</v>
      </c>
      <c r="AY191" s="17" t="s">
        <v>127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7" t="s">
        <v>89</v>
      </c>
      <c r="BK191" s="146">
        <f>ROUND(I191*H191,2)</f>
        <v>0</v>
      </c>
      <c r="BL191" s="17" t="s">
        <v>133</v>
      </c>
      <c r="BM191" s="145" t="s">
        <v>178</v>
      </c>
    </row>
    <row r="192" spans="2:65" s="12" customFormat="1">
      <c r="B192" s="147"/>
      <c r="D192" s="148" t="s">
        <v>135</v>
      </c>
      <c r="E192" s="149" t="s">
        <v>1</v>
      </c>
      <c r="F192" s="150" t="s">
        <v>152</v>
      </c>
      <c r="H192" s="149" t="s">
        <v>1</v>
      </c>
      <c r="I192" s="151"/>
      <c r="L192" s="147"/>
      <c r="M192" s="152"/>
      <c r="T192" s="153"/>
      <c r="AT192" s="149" t="s">
        <v>135</v>
      </c>
      <c r="AU192" s="149" t="s">
        <v>91</v>
      </c>
      <c r="AV192" s="12" t="s">
        <v>89</v>
      </c>
      <c r="AW192" s="12" t="s">
        <v>36</v>
      </c>
      <c r="AX192" s="12" t="s">
        <v>81</v>
      </c>
      <c r="AY192" s="149" t="s">
        <v>127</v>
      </c>
    </row>
    <row r="193" spans="2:51" s="13" customFormat="1">
      <c r="B193" s="154"/>
      <c r="D193" s="148" t="s">
        <v>135</v>
      </c>
      <c r="E193" s="155" t="s">
        <v>1</v>
      </c>
      <c r="F193" s="156" t="s">
        <v>179</v>
      </c>
      <c r="H193" s="157">
        <v>64</v>
      </c>
      <c r="I193" s="158"/>
      <c r="L193" s="154"/>
      <c r="M193" s="159"/>
      <c r="T193" s="160"/>
      <c r="AT193" s="155" t="s">
        <v>135</v>
      </c>
      <c r="AU193" s="155" t="s">
        <v>91</v>
      </c>
      <c r="AV193" s="13" t="s">
        <v>91</v>
      </c>
      <c r="AW193" s="13" t="s">
        <v>36</v>
      </c>
      <c r="AX193" s="13" t="s">
        <v>81</v>
      </c>
      <c r="AY193" s="155" t="s">
        <v>127</v>
      </c>
    </row>
    <row r="194" spans="2:51" s="14" customFormat="1">
      <c r="B194" s="161"/>
      <c r="D194" s="148" t="s">
        <v>135</v>
      </c>
      <c r="E194" s="162" t="s">
        <v>1</v>
      </c>
      <c r="F194" s="163" t="s">
        <v>138</v>
      </c>
      <c r="H194" s="164">
        <v>64</v>
      </c>
      <c r="I194" s="165"/>
      <c r="L194" s="161"/>
      <c r="M194" s="166"/>
      <c r="T194" s="167"/>
      <c r="AT194" s="162" t="s">
        <v>135</v>
      </c>
      <c r="AU194" s="162" t="s">
        <v>91</v>
      </c>
      <c r="AV194" s="14" t="s">
        <v>139</v>
      </c>
      <c r="AW194" s="14" t="s">
        <v>36</v>
      </c>
      <c r="AX194" s="14" t="s">
        <v>81</v>
      </c>
      <c r="AY194" s="162" t="s">
        <v>127</v>
      </c>
    </row>
    <row r="195" spans="2:51" s="12" customFormat="1">
      <c r="B195" s="147"/>
      <c r="D195" s="148" t="s">
        <v>135</v>
      </c>
      <c r="E195" s="149" t="s">
        <v>1</v>
      </c>
      <c r="F195" s="150" t="s">
        <v>154</v>
      </c>
      <c r="H195" s="149" t="s">
        <v>1</v>
      </c>
      <c r="I195" s="151"/>
      <c r="L195" s="147"/>
      <c r="M195" s="152"/>
      <c r="T195" s="153"/>
      <c r="AT195" s="149" t="s">
        <v>135</v>
      </c>
      <c r="AU195" s="149" t="s">
        <v>91</v>
      </c>
      <c r="AV195" s="12" t="s">
        <v>89</v>
      </c>
      <c r="AW195" s="12" t="s">
        <v>36</v>
      </c>
      <c r="AX195" s="12" t="s">
        <v>81</v>
      </c>
      <c r="AY195" s="149" t="s">
        <v>127</v>
      </c>
    </row>
    <row r="196" spans="2:51" s="13" customFormat="1">
      <c r="B196" s="154"/>
      <c r="D196" s="148" t="s">
        <v>135</v>
      </c>
      <c r="E196" s="155" t="s">
        <v>1</v>
      </c>
      <c r="F196" s="156" t="s">
        <v>180</v>
      </c>
      <c r="H196" s="157">
        <v>20</v>
      </c>
      <c r="I196" s="158"/>
      <c r="L196" s="154"/>
      <c r="M196" s="159"/>
      <c r="T196" s="160"/>
      <c r="AT196" s="155" t="s">
        <v>135</v>
      </c>
      <c r="AU196" s="155" t="s">
        <v>91</v>
      </c>
      <c r="AV196" s="13" t="s">
        <v>91</v>
      </c>
      <c r="AW196" s="13" t="s">
        <v>36</v>
      </c>
      <c r="AX196" s="13" t="s">
        <v>81</v>
      </c>
      <c r="AY196" s="155" t="s">
        <v>127</v>
      </c>
    </row>
    <row r="197" spans="2:51" s="14" customFormat="1">
      <c r="B197" s="161"/>
      <c r="D197" s="148" t="s">
        <v>135</v>
      </c>
      <c r="E197" s="162" t="s">
        <v>1</v>
      </c>
      <c r="F197" s="163" t="s">
        <v>138</v>
      </c>
      <c r="H197" s="164">
        <v>20</v>
      </c>
      <c r="I197" s="165"/>
      <c r="L197" s="161"/>
      <c r="M197" s="166"/>
      <c r="T197" s="167"/>
      <c r="AT197" s="162" t="s">
        <v>135</v>
      </c>
      <c r="AU197" s="162" t="s">
        <v>91</v>
      </c>
      <c r="AV197" s="14" t="s">
        <v>139</v>
      </c>
      <c r="AW197" s="14" t="s">
        <v>36</v>
      </c>
      <c r="AX197" s="14" t="s">
        <v>81</v>
      </c>
      <c r="AY197" s="162" t="s">
        <v>127</v>
      </c>
    </row>
    <row r="198" spans="2:51" s="12" customFormat="1">
      <c r="B198" s="147"/>
      <c r="D198" s="148" t="s">
        <v>135</v>
      </c>
      <c r="E198" s="149" t="s">
        <v>1</v>
      </c>
      <c r="F198" s="150" t="s">
        <v>156</v>
      </c>
      <c r="H198" s="149" t="s">
        <v>1</v>
      </c>
      <c r="I198" s="151"/>
      <c r="L198" s="147"/>
      <c r="M198" s="152"/>
      <c r="T198" s="153"/>
      <c r="AT198" s="149" t="s">
        <v>135</v>
      </c>
      <c r="AU198" s="149" t="s">
        <v>91</v>
      </c>
      <c r="AV198" s="12" t="s">
        <v>89</v>
      </c>
      <c r="AW198" s="12" t="s">
        <v>36</v>
      </c>
      <c r="AX198" s="12" t="s">
        <v>81</v>
      </c>
      <c r="AY198" s="149" t="s">
        <v>127</v>
      </c>
    </row>
    <row r="199" spans="2:51" s="13" customFormat="1">
      <c r="B199" s="154"/>
      <c r="D199" s="148" t="s">
        <v>135</v>
      </c>
      <c r="E199" s="155" t="s">
        <v>1</v>
      </c>
      <c r="F199" s="156" t="s">
        <v>179</v>
      </c>
      <c r="H199" s="157">
        <v>64</v>
      </c>
      <c r="I199" s="158"/>
      <c r="L199" s="154"/>
      <c r="M199" s="159"/>
      <c r="T199" s="160"/>
      <c r="AT199" s="155" t="s">
        <v>135</v>
      </c>
      <c r="AU199" s="155" t="s">
        <v>91</v>
      </c>
      <c r="AV199" s="13" t="s">
        <v>91</v>
      </c>
      <c r="AW199" s="13" t="s">
        <v>36</v>
      </c>
      <c r="AX199" s="13" t="s">
        <v>81</v>
      </c>
      <c r="AY199" s="155" t="s">
        <v>127</v>
      </c>
    </row>
    <row r="200" spans="2:51" s="12" customFormat="1">
      <c r="B200" s="147"/>
      <c r="D200" s="148" t="s">
        <v>135</v>
      </c>
      <c r="E200" s="149" t="s">
        <v>1</v>
      </c>
      <c r="F200" s="150" t="s">
        <v>181</v>
      </c>
      <c r="H200" s="149" t="s">
        <v>1</v>
      </c>
      <c r="I200" s="151"/>
      <c r="L200" s="147"/>
      <c r="M200" s="152"/>
      <c r="T200" s="153"/>
      <c r="AT200" s="149" t="s">
        <v>135</v>
      </c>
      <c r="AU200" s="149" t="s">
        <v>91</v>
      </c>
      <c r="AV200" s="12" t="s">
        <v>89</v>
      </c>
      <c r="AW200" s="12" t="s">
        <v>36</v>
      </c>
      <c r="AX200" s="12" t="s">
        <v>81</v>
      </c>
      <c r="AY200" s="149" t="s">
        <v>127</v>
      </c>
    </row>
    <row r="201" spans="2:51" s="13" customFormat="1">
      <c r="B201" s="154"/>
      <c r="D201" s="148" t="s">
        <v>135</v>
      </c>
      <c r="E201" s="155" t="s">
        <v>1</v>
      </c>
      <c r="F201" s="156" t="s">
        <v>8</v>
      </c>
      <c r="H201" s="157">
        <v>15</v>
      </c>
      <c r="I201" s="158"/>
      <c r="L201" s="154"/>
      <c r="M201" s="159"/>
      <c r="T201" s="160"/>
      <c r="AT201" s="155" t="s">
        <v>135</v>
      </c>
      <c r="AU201" s="155" t="s">
        <v>91</v>
      </c>
      <c r="AV201" s="13" t="s">
        <v>91</v>
      </c>
      <c r="AW201" s="13" t="s">
        <v>36</v>
      </c>
      <c r="AX201" s="13" t="s">
        <v>81</v>
      </c>
      <c r="AY201" s="155" t="s">
        <v>127</v>
      </c>
    </row>
    <row r="202" spans="2:51" s="14" customFormat="1">
      <c r="B202" s="161"/>
      <c r="D202" s="148" t="s">
        <v>135</v>
      </c>
      <c r="E202" s="162" t="s">
        <v>1</v>
      </c>
      <c r="F202" s="163" t="s">
        <v>138</v>
      </c>
      <c r="H202" s="164">
        <v>79</v>
      </c>
      <c r="I202" s="165"/>
      <c r="L202" s="161"/>
      <c r="M202" s="166"/>
      <c r="T202" s="167"/>
      <c r="AT202" s="162" t="s">
        <v>135</v>
      </c>
      <c r="AU202" s="162" t="s">
        <v>91</v>
      </c>
      <c r="AV202" s="14" t="s">
        <v>139</v>
      </c>
      <c r="AW202" s="14" t="s">
        <v>36</v>
      </c>
      <c r="AX202" s="14" t="s">
        <v>81</v>
      </c>
      <c r="AY202" s="162" t="s">
        <v>127</v>
      </c>
    </row>
    <row r="203" spans="2:51" s="12" customFormat="1">
      <c r="B203" s="147"/>
      <c r="D203" s="148" t="s">
        <v>135</v>
      </c>
      <c r="E203" s="149" t="s">
        <v>1</v>
      </c>
      <c r="F203" s="150" t="s">
        <v>136</v>
      </c>
      <c r="H203" s="149" t="s">
        <v>1</v>
      </c>
      <c r="I203" s="151"/>
      <c r="L203" s="147"/>
      <c r="M203" s="152"/>
      <c r="T203" s="153"/>
      <c r="AT203" s="149" t="s">
        <v>135</v>
      </c>
      <c r="AU203" s="149" t="s">
        <v>91</v>
      </c>
      <c r="AV203" s="12" t="s">
        <v>89</v>
      </c>
      <c r="AW203" s="12" t="s">
        <v>36</v>
      </c>
      <c r="AX203" s="12" t="s">
        <v>81</v>
      </c>
      <c r="AY203" s="149" t="s">
        <v>127</v>
      </c>
    </row>
    <row r="204" spans="2:51" s="13" customFormat="1">
      <c r="B204" s="154"/>
      <c r="D204" s="148" t="s">
        <v>135</v>
      </c>
      <c r="E204" s="155" t="s">
        <v>1</v>
      </c>
      <c r="F204" s="156" t="s">
        <v>182</v>
      </c>
      <c r="H204" s="157">
        <v>134</v>
      </c>
      <c r="I204" s="158"/>
      <c r="L204" s="154"/>
      <c r="M204" s="159"/>
      <c r="T204" s="160"/>
      <c r="AT204" s="155" t="s">
        <v>135</v>
      </c>
      <c r="AU204" s="155" t="s">
        <v>91</v>
      </c>
      <c r="AV204" s="13" t="s">
        <v>91</v>
      </c>
      <c r="AW204" s="13" t="s">
        <v>36</v>
      </c>
      <c r="AX204" s="13" t="s">
        <v>81</v>
      </c>
      <c r="AY204" s="155" t="s">
        <v>127</v>
      </c>
    </row>
    <row r="205" spans="2:51" s="14" customFormat="1">
      <c r="B205" s="161"/>
      <c r="D205" s="148" t="s">
        <v>135</v>
      </c>
      <c r="E205" s="162" t="s">
        <v>1</v>
      </c>
      <c r="F205" s="163" t="s">
        <v>138</v>
      </c>
      <c r="H205" s="164">
        <v>134</v>
      </c>
      <c r="I205" s="165"/>
      <c r="L205" s="161"/>
      <c r="M205" s="166"/>
      <c r="T205" s="167"/>
      <c r="AT205" s="162" t="s">
        <v>135</v>
      </c>
      <c r="AU205" s="162" t="s">
        <v>91</v>
      </c>
      <c r="AV205" s="14" t="s">
        <v>139</v>
      </c>
      <c r="AW205" s="14" t="s">
        <v>36</v>
      </c>
      <c r="AX205" s="14" t="s">
        <v>81</v>
      </c>
      <c r="AY205" s="162" t="s">
        <v>127</v>
      </c>
    </row>
    <row r="206" spans="2:51" s="12" customFormat="1">
      <c r="B206" s="147"/>
      <c r="D206" s="148" t="s">
        <v>135</v>
      </c>
      <c r="E206" s="149" t="s">
        <v>1</v>
      </c>
      <c r="F206" s="150" t="s">
        <v>157</v>
      </c>
      <c r="H206" s="149" t="s">
        <v>1</v>
      </c>
      <c r="I206" s="151"/>
      <c r="L206" s="147"/>
      <c r="M206" s="152"/>
      <c r="T206" s="153"/>
      <c r="AT206" s="149" t="s">
        <v>135</v>
      </c>
      <c r="AU206" s="149" t="s">
        <v>91</v>
      </c>
      <c r="AV206" s="12" t="s">
        <v>89</v>
      </c>
      <c r="AW206" s="12" t="s">
        <v>36</v>
      </c>
      <c r="AX206" s="12" t="s">
        <v>81</v>
      </c>
      <c r="AY206" s="149" t="s">
        <v>127</v>
      </c>
    </row>
    <row r="207" spans="2:51" s="13" customFormat="1">
      <c r="B207" s="154"/>
      <c r="D207" s="148" t="s">
        <v>135</v>
      </c>
      <c r="E207" s="155" t="s">
        <v>1</v>
      </c>
      <c r="F207" s="156" t="s">
        <v>183</v>
      </c>
      <c r="H207" s="157">
        <v>42</v>
      </c>
      <c r="I207" s="158"/>
      <c r="L207" s="154"/>
      <c r="M207" s="159"/>
      <c r="T207" s="160"/>
      <c r="AT207" s="155" t="s">
        <v>135</v>
      </c>
      <c r="AU207" s="155" t="s">
        <v>91</v>
      </c>
      <c r="AV207" s="13" t="s">
        <v>91</v>
      </c>
      <c r="AW207" s="13" t="s">
        <v>36</v>
      </c>
      <c r="AX207" s="13" t="s">
        <v>81</v>
      </c>
      <c r="AY207" s="155" t="s">
        <v>127</v>
      </c>
    </row>
    <row r="208" spans="2:51" s="14" customFormat="1">
      <c r="B208" s="161"/>
      <c r="D208" s="148" t="s">
        <v>135</v>
      </c>
      <c r="E208" s="162" t="s">
        <v>1</v>
      </c>
      <c r="F208" s="163" t="s">
        <v>138</v>
      </c>
      <c r="H208" s="164">
        <v>42</v>
      </c>
      <c r="I208" s="165"/>
      <c r="L208" s="161"/>
      <c r="M208" s="166"/>
      <c r="T208" s="167"/>
      <c r="AT208" s="162" t="s">
        <v>135</v>
      </c>
      <c r="AU208" s="162" t="s">
        <v>91</v>
      </c>
      <c r="AV208" s="14" t="s">
        <v>139</v>
      </c>
      <c r="AW208" s="14" t="s">
        <v>36</v>
      </c>
      <c r="AX208" s="14" t="s">
        <v>81</v>
      </c>
      <c r="AY208" s="162" t="s">
        <v>127</v>
      </c>
    </row>
    <row r="209" spans="2:65" s="12" customFormat="1">
      <c r="B209" s="147"/>
      <c r="D209" s="148" t="s">
        <v>135</v>
      </c>
      <c r="E209" s="149" t="s">
        <v>1</v>
      </c>
      <c r="F209" s="150" t="s">
        <v>168</v>
      </c>
      <c r="H209" s="149" t="s">
        <v>1</v>
      </c>
      <c r="I209" s="151"/>
      <c r="L209" s="147"/>
      <c r="M209" s="152"/>
      <c r="T209" s="153"/>
      <c r="AT209" s="149" t="s">
        <v>135</v>
      </c>
      <c r="AU209" s="149" t="s">
        <v>91</v>
      </c>
      <c r="AV209" s="12" t="s">
        <v>89</v>
      </c>
      <c r="AW209" s="12" t="s">
        <v>36</v>
      </c>
      <c r="AX209" s="12" t="s">
        <v>81</v>
      </c>
      <c r="AY209" s="149" t="s">
        <v>127</v>
      </c>
    </row>
    <row r="210" spans="2:65" s="13" customFormat="1">
      <c r="B210" s="154"/>
      <c r="D210" s="148" t="s">
        <v>135</v>
      </c>
      <c r="E210" s="155" t="s">
        <v>1</v>
      </c>
      <c r="F210" s="156" t="s">
        <v>184</v>
      </c>
      <c r="H210" s="157">
        <v>7</v>
      </c>
      <c r="I210" s="158"/>
      <c r="L210" s="154"/>
      <c r="M210" s="159"/>
      <c r="T210" s="160"/>
      <c r="AT210" s="155" t="s">
        <v>135</v>
      </c>
      <c r="AU210" s="155" t="s">
        <v>91</v>
      </c>
      <c r="AV210" s="13" t="s">
        <v>91</v>
      </c>
      <c r="AW210" s="13" t="s">
        <v>36</v>
      </c>
      <c r="AX210" s="13" t="s">
        <v>81</v>
      </c>
      <c r="AY210" s="155" t="s">
        <v>127</v>
      </c>
    </row>
    <row r="211" spans="2:65" s="14" customFormat="1">
      <c r="B211" s="161"/>
      <c r="D211" s="148" t="s">
        <v>135</v>
      </c>
      <c r="E211" s="162" t="s">
        <v>1</v>
      </c>
      <c r="F211" s="163" t="s">
        <v>138</v>
      </c>
      <c r="H211" s="164">
        <v>7</v>
      </c>
      <c r="I211" s="165"/>
      <c r="L211" s="161"/>
      <c r="M211" s="166"/>
      <c r="T211" s="167"/>
      <c r="AT211" s="162" t="s">
        <v>135</v>
      </c>
      <c r="AU211" s="162" t="s">
        <v>91</v>
      </c>
      <c r="AV211" s="14" t="s">
        <v>139</v>
      </c>
      <c r="AW211" s="14" t="s">
        <v>36</v>
      </c>
      <c r="AX211" s="14" t="s">
        <v>81</v>
      </c>
      <c r="AY211" s="162" t="s">
        <v>127</v>
      </c>
    </row>
    <row r="212" spans="2:65" s="15" customFormat="1">
      <c r="B212" s="168"/>
      <c r="D212" s="148" t="s">
        <v>135</v>
      </c>
      <c r="E212" s="169" t="s">
        <v>1</v>
      </c>
      <c r="F212" s="170" t="s">
        <v>148</v>
      </c>
      <c r="H212" s="171">
        <v>346</v>
      </c>
      <c r="I212" s="172"/>
      <c r="L212" s="168"/>
      <c r="M212" s="173"/>
      <c r="T212" s="174"/>
      <c r="AT212" s="169" t="s">
        <v>135</v>
      </c>
      <c r="AU212" s="169" t="s">
        <v>91</v>
      </c>
      <c r="AV212" s="15" t="s">
        <v>133</v>
      </c>
      <c r="AW212" s="15" t="s">
        <v>36</v>
      </c>
      <c r="AX212" s="15" t="s">
        <v>89</v>
      </c>
      <c r="AY212" s="169" t="s">
        <v>127</v>
      </c>
    </row>
    <row r="213" spans="2:65" s="11" customFormat="1" ht="22.9" customHeight="1">
      <c r="B213" s="121"/>
      <c r="D213" s="122" t="s">
        <v>80</v>
      </c>
      <c r="E213" s="131" t="s">
        <v>159</v>
      </c>
      <c r="F213" s="131" t="s">
        <v>185</v>
      </c>
      <c r="I213" s="124"/>
      <c r="J213" s="132">
        <f>BK213</f>
        <v>0</v>
      </c>
      <c r="L213" s="121"/>
      <c r="M213" s="126"/>
      <c r="P213" s="127">
        <f>SUM(P214:P276)</f>
        <v>0</v>
      </c>
      <c r="R213" s="127">
        <f>SUM(R214:R276)</f>
        <v>148.58716899999999</v>
      </c>
      <c r="T213" s="128">
        <f>SUM(T214:T276)</f>
        <v>0</v>
      </c>
      <c r="AR213" s="122" t="s">
        <v>89</v>
      </c>
      <c r="AT213" s="129" t="s">
        <v>80</v>
      </c>
      <c r="AU213" s="129" t="s">
        <v>89</v>
      </c>
      <c r="AY213" s="122" t="s">
        <v>127</v>
      </c>
      <c r="BK213" s="130">
        <f>SUM(BK214:BK276)</f>
        <v>0</v>
      </c>
    </row>
    <row r="214" spans="2:65" s="1" customFormat="1" ht="33" customHeight="1">
      <c r="B214" s="32"/>
      <c r="C214" s="133" t="s">
        <v>186</v>
      </c>
      <c r="D214" s="133" t="s">
        <v>129</v>
      </c>
      <c r="E214" s="134" t="s">
        <v>187</v>
      </c>
      <c r="F214" s="135" t="s">
        <v>188</v>
      </c>
      <c r="G214" s="136" t="s">
        <v>132</v>
      </c>
      <c r="H214" s="137">
        <v>205</v>
      </c>
      <c r="I214" s="138"/>
      <c r="J214" s="139">
        <f>ROUND(I214*H214,2)</f>
        <v>0</v>
      </c>
      <c r="K214" s="140"/>
      <c r="L214" s="32"/>
      <c r="M214" s="141" t="s">
        <v>1</v>
      </c>
      <c r="N214" s="142" t="s">
        <v>46</v>
      </c>
      <c r="P214" s="143">
        <f>O214*H214</f>
        <v>0</v>
      </c>
      <c r="Q214" s="143">
        <v>0.15826000000000001</v>
      </c>
      <c r="R214" s="143">
        <f>Q214*H214</f>
        <v>32.443300000000001</v>
      </c>
      <c r="S214" s="143">
        <v>0</v>
      </c>
      <c r="T214" s="144">
        <f>S214*H214</f>
        <v>0</v>
      </c>
      <c r="AR214" s="145" t="s">
        <v>133</v>
      </c>
      <c r="AT214" s="145" t="s">
        <v>129</v>
      </c>
      <c r="AU214" s="145" t="s">
        <v>91</v>
      </c>
      <c r="AY214" s="17" t="s">
        <v>127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7" t="s">
        <v>89</v>
      </c>
      <c r="BK214" s="146">
        <f>ROUND(I214*H214,2)</f>
        <v>0</v>
      </c>
      <c r="BL214" s="17" t="s">
        <v>133</v>
      </c>
      <c r="BM214" s="145" t="s">
        <v>189</v>
      </c>
    </row>
    <row r="215" spans="2:65" s="12" customFormat="1">
      <c r="B215" s="147"/>
      <c r="D215" s="148" t="s">
        <v>135</v>
      </c>
      <c r="E215" s="149" t="s">
        <v>1</v>
      </c>
      <c r="F215" s="150" t="s">
        <v>154</v>
      </c>
      <c r="H215" s="149" t="s">
        <v>1</v>
      </c>
      <c r="I215" s="151"/>
      <c r="L215" s="147"/>
      <c r="M215" s="152"/>
      <c r="T215" s="153"/>
      <c r="AT215" s="149" t="s">
        <v>135</v>
      </c>
      <c r="AU215" s="149" t="s">
        <v>91</v>
      </c>
      <c r="AV215" s="12" t="s">
        <v>89</v>
      </c>
      <c r="AW215" s="12" t="s">
        <v>36</v>
      </c>
      <c r="AX215" s="12" t="s">
        <v>81</v>
      </c>
      <c r="AY215" s="149" t="s">
        <v>127</v>
      </c>
    </row>
    <row r="216" spans="2:65" s="13" customFormat="1">
      <c r="B216" s="154"/>
      <c r="D216" s="148" t="s">
        <v>135</v>
      </c>
      <c r="E216" s="155" t="s">
        <v>1</v>
      </c>
      <c r="F216" s="156" t="s">
        <v>190</v>
      </c>
      <c r="H216" s="157">
        <v>10</v>
      </c>
      <c r="I216" s="158"/>
      <c r="L216" s="154"/>
      <c r="M216" s="159"/>
      <c r="T216" s="160"/>
      <c r="AT216" s="155" t="s">
        <v>135</v>
      </c>
      <c r="AU216" s="155" t="s">
        <v>91</v>
      </c>
      <c r="AV216" s="13" t="s">
        <v>91</v>
      </c>
      <c r="AW216" s="13" t="s">
        <v>36</v>
      </c>
      <c r="AX216" s="13" t="s">
        <v>81</v>
      </c>
      <c r="AY216" s="155" t="s">
        <v>127</v>
      </c>
    </row>
    <row r="217" spans="2:65" s="14" customFormat="1">
      <c r="B217" s="161"/>
      <c r="D217" s="148" t="s">
        <v>135</v>
      </c>
      <c r="E217" s="162" t="s">
        <v>1</v>
      </c>
      <c r="F217" s="163" t="s">
        <v>138</v>
      </c>
      <c r="H217" s="164">
        <v>10</v>
      </c>
      <c r="I217" s="165"/>
      <c r="L217" s="161"/>
      <c r="M217" s="166"/>
      <c r="T217" s="167"/>
      <c r="AT217" s="162" t="s">
        <v>135</v>
      </c>
      <c r="AU217" s="162" t="s">
        <v>91</v>
      </c>
      <c r="AV217" s="14" t="s">
        <v>139</v>
      </c>
      <c r="AW217" s="14" t="s">
        <v>36</v>
      </c>
      <c r="AX217" s="14" t="s">
        <v>81</v>
      </c>
      <c r="AY217" s="162" t="s">
        <v>127</v>
      </c>
    </row>
    <row r="218" spans="2:65" s="12" customFormat="1">
      <c r="B218" s="147"/>
      <c r="D218" s="148" t="s">
        <v>135</v>
      </c>
      <c r="E218" s="149" t="s">
        <v>1</v>
      </c>
      <c r="F218" s="150" t="s">
        <v>156</v>
      </c>
      <c r="H218" s="149" t="s">
        <v>1</v>
      </c>
      <c r="I218" s="151"/>
      <c r="L218" s="147"/>
      <c r="M218" s="152"/>
      <c r="T218" s="153"/>
      <c r="AT218" s="149" t="s">
        <v>135</v>
      </c>
      <c r="AU218" s="149" t="s">
        <v>91</v>
      </c>
      <c r="AV218" s="12" t="s">
        <v>89</v>
      </c>
      <c r="AW218" s="12" t="s">
        <v>36</v>
      </c>
      <c r="AX218" s="12" t="s">
        <v>81</v>
      </c>
      <c r="AY218" s="149" t="s">
        <v>127</v>
      </c>
    </row>
    <row r="219" spans="2:65" s="13" customFormat="1">
      <c r="B219" s="154"/>
      <c r="D219" s="148" t="s">
        <v>135</v>
      </c>
      <c r="E219" s="155" t="s">
        <v>1</v>
      </c>
      <c r="F219" s="156" t="s">
        <v>8</v>
      </c>
      <c r="H219" s="157">
        <v>15</v>
      </c>
      <c r="I219" s="158"/>
      <c r="L219" s="154"/>
      <c r="M219" s="159"/>
      <c r="T219" s="160"/>
      <c r="AT219" s="155" t="s">
        <v>135</v>
      </c>
      <c r="AU219" s="155" t="s">
        <v>91</v>
      </c>
      <c r="AV219" s="13" t="s">
        <v>91</v>
      </c>
      <c r="AW219" s="13" t="s">
        <v>36</v>
      </c>
      <c r="AX219" s="13" t="s">
        <v>81</v>
      </c>
      <c r="AY219" s="155" t="s">
        <v>127</v>
      </c>
    </row>
    <row r="220" spans="2:65" s="14" customFormat="1">
      <c r="B220" s="161"/>
      <c r="D220" s="148" t="s">
        <v>135</v>
      </c>
      <c r="E220" s="162" t="s">
        <v>1</v>
      </c>
      <c r="F220" s="163" t="s">
        <v>138</v>
      </c>
      <c r="H220" s="164">
        <v>15</v>
      </c>
      <c r="I220" s="165"/>
      <c r="L220" s="161"/>
      <c r="M220" s="166"/>
      <c r="T220" s="167"/>
      <c r="AT220" s="162" t="s">
        <v>135</v>
      </c>
      <c r="AU220" s="162" t="s">
        <v>91</v>
      </c>
      <c r="AV220" s="14" t="s">
        <v>139</v>
      </c>
      <c r="AW220" s="14" t="s">
        <v>36</v>
      </c>
      <c r="AX220" s="14" t="s">
        <v>81</v>
      </c>
      <c r="AY220" s="162" t="s">
        <v>127</v>
      </c>
    </row>
    <row r="221" spans="2:65" s="12" customFormat="1">
      <c r="B221" s="147"/>
      <c r="D221" s="148" t="s">
        <v>135</v>
      </c>
      <c r="E221" s="149" t="s">
        <v>1</v>
      </c>
      <c r="F221" s="150" t="s">
        <v>136</v>
      </c>
      <c r="H221" s="149" t="s">
        <v>1</v>
      </c>
      <c r="I221" s="151"/>
      <c r="L221" s="147"/>
      <c r="M221" s="152"/>
      <c r="T221" s="153"/>
      <c r="AT221" s="149" t="s">
        <v>135</v>
      </c>
      <c r="AU221" s="149" t="s">
        <v>91</v>
      </c>
      <c r="AV221" s="12" t="s">
        <v>89</v>
      </c>
      <c r="AW221" s="12" t="s">
        <v>36</v>
      </c>
      <c r="AX221" s="12" t="s">
        <v>81</v>
      </c>
      <c r="AY221" s="149" t="s">
        <v>127</v>
      </c>
    </row>
    <row r="222" spans="2:65" s="13" customFormat="1">
      <c r="B222" s="154"/>
      <c r="D222" s="148" t="s">
        <v>135</v>
      </c>
      <c r="E222" s="155" t="s">
        <v>1</v>
      </c>
      <c r="F222" s="156" t="s">
        <v>191</v>
      </c>
      <c r="H222" s="157">
        <v>160</v>
      </c>
      <c r="I222" s="158"/>
      <c r="L222" s="154"/>
      <c r="M222" s="159"/>
      <c r="T222" s="160"/>
      <c r="AT222" s="155" t="s">
        <v>135</v>
      </c>
      <c r="AU222" s="155" t="s">
        <v>91</v>
      </c>
      <c r="AV222" s="13" t="s">
        <v>91</v>
      </c>
      <c r="AW222" s="13" t="s">
        <v>36</v>
      </c>
      <c r="AX222" s="13" t="s">
        <v>81</v>
      </c>
      <c r="AY222" s="155" t="s">
        <v>127</v>
      </c>
    </row>
    <row r="223" spans="2:65" s="14" customFormat="1">
      <c r="B223" s="161"/>
      <c r="D223" s="148" t="s">
        <v>135</v>
      </c>
      <c r="E223" s="162" t="s">
        <v>1</v>
      </c>
      <c r="F223" s="163" t="s">
        <v>138</v>
      </c>
      <c r="H223" s="164">
        <v>160</v>
      </c>
      <c r="I223" s="165"/>
      <c r="L223" s="161"/>
      <c r="M223" s="166"/>
      <c r="T223" s="167"/>
      <c r="AT223" s="162" t="s">
        <v>135</v>
      </c>
      <c r="AU223" s="162" t="s">
        <v>91</v>
      </c>
      <c r="AV223" s="14" t="s">
        <v>139</v>
      </c>
      <c r="AW223" s="14" t="s">
        <v>36</v>
      </c>
      <c r="AX223" s="14" t="s">
        <v>81</v>
      </c>
      <c r="AY223" s="162" t="s">
        <v>127</v>
      </c>
    </row>
    <row r="224" spans="2:65" s="12" customFormat="1">
      <c r="B224" s="147"/>
      <c r="D224" s="148" t="s">
        <v>135</v>
      </c>
      <c r="E224" s="149" t="s">
        <v>1</v>
      </c>
      <c r="F224" s="150" t="s">
        <v>157</v>
      </c>
      <c r="H224" s="149" t="s">
        <v>1</v>
      </c>
      <c r="I224" s="151"/>
      <c r="L224" s="147"/>
      <c r="M224" s="152"/>
      <c r="T224" s="153"/>
      <c r="AT224" s="149" t="s">
        <v>135</v>
      </c>
      <c r="AU224" s="149" t="s">
        <v>91</v>
      </c>
      <c r="AV224" s="12" t="s">
        <v>89</v>
      </c>
      <c r="AW224" s="12" t="s">
        <v>36</v>
      </c>
      <c r="AX224" s="12" t="s">
        <v>81</v>
      </c>
      <c r="AY224" s="149" t="s">
        <v>127</v>
      </c>
    </row>
    <row r="225" spans="2:65" s="13" customFormat="1">
      <c r="B225" s="154"/>
      <c r="D225" s="148" t="s">
        <v>135</v>
      </c>
      <c r="E225" s="155" t="s">
        <v>1</v>
      </c>
      <c r="F225" s="156" t="s">
        <v>192</v>
      </c>
      <c r="H225" s="157">
        <v>12</v>
      </c>
      <c r="I225" s="158"/>
      <c r="L225" s="154"/>
      <c r="M225" s="159"/>
      <c r="T225" s="160"/>
      <c r="AT225" s="155" t="s">
        <v>135</v>
      </c>
      <c r="AU225" s="155" t="s">
        <v>91</v>
      </c>
      <c r="AV225" s="13" t="s">
        <v>91</v>
      </c>
      <c r="AW225" s="13" t="s">
        <v>36</v>
      </c>
      <c r="AX225" s="13" t="s">
        <v>81</v>
      </c>
      <c r="AY225" s="155" t="s">
        <v>127</v>
      </c>
    </row>
    <row r="226" spans="2:65" s="14" customFormat="1">
      <c r="B226" s="161"/>
      <c r="D226" s="148" t="s">
        <v>135</v>
      </c>
      <c r="E226" s="162" t="s">
        <v>1</v>
      </c>
      <c r="F226" s="163" t="s">
        <v>138</v>
      </c>
      <c r="H226" s="164">
        <v>12</v>
      </c>
      <c r="I226" s="165"/>
      <c r="L226" s="161"/>
      <c r="M226" s="166"/>
      <c r="T226" s="167"/>
      <c r="AT226" s="162" t="s">
        <v>135</v>
      </c>
      <c r="AU226" s="162" t="s">
        <v>91</v>
      </c>
      <c r="AV226" s="14" t="s">
        <v>139</v>
      </c>
      <c r="AW226" s="14" t="s">
        <v>36</v>
      </c>
      <c r="AX226" s="14" t="s">
        <v>81</v>
      </c>
      <c r="AY226" s="162" t="s">
        <v>127</v>
      </c>
    </row>
    <row r="227" spans="2:65" s="12" customFormat="1">
      <c r="B227" s="147"/>
      <c r="D227" s="148" t="s">
        <v>135</v>
      </c>
      <c r="E227" s="149" t="s">
        <v>1</v>
      </c>
      <c r="F227" s="150" t="s">
        <v>168</v>
      </c>
      <c r="H227" s="149" t="s">
        <v>1</v>
      </c>
      <c r="I227" s="151"/>
      <c r="L227" s="147"/>
      <c r="M227" s="152"/>
      <c r="T227" s="153"/>
      <c r="AT227" s="149" t="s">
        <v>135</v>
      </c>
      <c r="AU227" s="149" t="s">
        <v>91</v>
      </c>
      <c r="AV227" s="12" t="s">
        <v>89</v>
      </c>
      <c r="AW227" s="12" t="s">
        <v>36</v>
      </c>
      <c r="AX227" s="12" t="s">
        <v>81</v>
      </c>
      <c r="AY227" s="149" t="s">
        <v>127</v>
      </c>
    </row>
    <row r="228" spans="2:65" s="13" customFormat="1">
      <c r="B228" s="154"/>
      <c r="D228" s="148" t="s">
        <v>135</v>
      </c>
      <c r="E228" s="155" t="s">
        <v>1</v>
      </c>
      <c r="F228" s="156" t="s">
        <v>186</v>
      </c>
      <c r="H228" s="157">
        <v>8</v>
      </c>
      <c r="I228" s="158"/>
      <c r="L228" s="154"/>
      <c r="M228" s="159"/>
      <c r="T228" s="160"/>
      <c r="AT228" s="155" t="s">
        <v>135</v>
      </c>
      <c r="AU228" s="155" t="s">
        <v>91</v>
      </c>
      <c r="AV228" s="13" t="s">
        <v>91</v>
      </c>
      <c r="AW228" s="13" t="s">
        <v>36</v>
      </c>
      <c r="AX228" s="13" t="s">
        <v>81</v>
      </c>
      <c r="AY228" s="155" t="s">
        <v>127</v>
      </c>
    </row>
    <row r="229" spans="2:65" s="14" customFormat="1">
      <c r="B229" s="161"/>
      <c r="D229" s="148" t="s">
        <v>135</v>
      </c>
      <c r="E229" s="162" t="s">
        <v>1</v>
      </c>
      <c r="F229" s="163" t="s">
        <v>138</v>
      </c>
      <c r="H229" s="164">
        <v>8</v>
      </c>
      <c r="I229" s="165"/>
      <c r="L229" s="161"/>
      <c r="M229" s="166"/>
      <c r="T229" s="167"/>
      <c r="AT229" s="162" t="s">
        <v>135</v>
      </c>
      <c r="AU229" s="162" t="s">
        <v>91</v>
      </c>
      <c r="AV229" s="14" t="s">
        <v>139</v>
      </c>
      <c r="AW229" s="14" t="s">
        <v>36</v>
      </c>
      <c r="AX229" s="14" t="s">
        <v>81</v>
      </c>
      <c r="AY229" s="162" t="s">
        <v>127</v>
      </c>
    </row>
    <row r="230" spans="2:65" s="15" customFormat="1">
      <c r="B230" s="168"/>
      <c r="D230" s="148" t="s">
        <v>135</v>
      </c>
      <c r="E230" s="169" t="s">
        <v>1</v>
      </c>
      <c r="F230" s="170" t="s">
        <v>148</v>
      </c>
      <c r="H230" s="171">
        <v>205</v>
      </c>
      <c r="I230" s="172"/>
      <c r="L230" s="168"/>
      <c r="M230" s="173"/>
      <c r="T230" s="174"/>
      <c r="AT230" s="169" t="s">
        <v>135</v>
      </c>
      <c r="AU230" s="169" t="s">
        <v>91</v>
      </c>
      <c r="AV230" s="15" t="s">
        <v>133</v>
      </c>
      <c r="AW230" s="15" t="s">
        <v>36</v>
      </c>
      <c r="AX230" s="15" t="s">
        <v>89</v>
      </c>
      <c r="AY230" s="169" t="s">
        <v>127</v>
      </c>
    </row>
    <row r="231" spans="2:65" s="1" customFormat="1" ht="24.2" customHeight="1">
      <c r="B231" s="32"/>
      <c r="C231" s="133" t="s">
        <v>193</v>
      </c>
      <c r="D231" s="133" t="s">
        <v>129</v>
      </c>
      <c r="E231" s="134" t="s">
        <v>194</v>
      </c>
      <c r="F231" s="135" t="s">
        <v>195</v>
      </c>
      <c r="G231" s="136" t="s">
        <v>132</v>
      </c>
      <c r="H231" s="137">
        <v>882.15</v>
      </c>
      <c r="I231" s="138"/>
      <c r="J231" s="139">
        <f>ROUND(I231*H231,2)</f>
        <v>0</v>
      </c>
      <c r="K231" s="140"/>
      <c r="L231" s="32"/>
      <c r="M231" s="141" t="s">
        <v>1</v>
      </c>
      <c r="N231" s="142" t="s">
        <v>46</v>
      </c>
      <c r="P231" s="143">
        <f>O231*H231</f>
        <v>0</v>
      </c>
      <c r="Q231" s="143">
        <v>2E-3</v>
      </c>
      <c r="R231" s="143">
        <f>Q231*H231</f>
        <v>1.7643</v>
      </c>
      <c r="S231" s="143">
        <v>0</v>
      </c>
      <c r="T231" s="144">
        <f>S231*H231</f>
        <v>0</v>
      </c>
      <c r="AR231" s="145" t="s">
        <v>133</v>
      </c>
      <c r="AT231" s="145" t="s">
        <v>129</v>
      </c>
      <c r="AU231" s="145" t="s">
        <v>91</v>
      </c>
      <c r="AY231" s="17" t="s">
        <v>127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89</v>
      </c>
      <c r="BK231" s="146">
        <f>ROUND(I231*H231,2)</f>
        <v>0</v>
      </c>
      <c r="BL231" s="17" t="s">
        <v>133</v>
      </c>
      <c r="BM231" s="145" t="s">
        <v>196</v>
      </c>
    </row>
    <row r="232" spans="2:65" s="12" customFormat="1">
      <c r="B232" s="147"/>
      <c r="D232" s="148" t="s">
        <v>135</v>
      </c>
      <c r="E232" s="149" t="s">
        <v>1</v>
      </c>
      <c r="F232" s="150" t="s">
        <v>152</v>
      </c>
      <c r="H232" s="149" t="s">
        <v>1</v>
      </c>
      <c r="I232" s="151"/>
      <c r="L232" s="147"/>
      <c r="M232" s="152"/>
      <c r="T232" s="153"/>
      <c r="AT232" s="149" t="s">
        <v>135</v>
      </c>
      <c r="AU232" s="149" t="s">
        <v>91</v>
      </c>
      <c r="AV232" s="12" t="s">
        <v>89</v>
      </c>
      <c r="AW232" s="12" t="s">
        <v>36</v>
      </c>
      <c r="AX232" s="12" t="s">
        <v>81</v>
      </c>
      <c r="AY232" s="149" t="s">
        <v>127</v>
      </c>
    </row>
    <row r="233" spans="2:65" s="13" customFormat="1">
      <c r="B233" s="154"/>
      <c r="D233" s="148" t="s">
        <v>135</v>
      </c>
      <c r="E233" s="155" t="s">
        <v>1</v>
      </c>
      <c r="F233" s="156" t="s">
        <v>197</v>
      </c>
      <c r="H233" s="157">
        <v>192</v>
      </c>
      <c r="I233" s="158"/>
      <c r="L233" s="154"/>
      <c r="M233" s="159"/>
      <c r="T233" s="160"/>
      <c r="AT233" s="155" t="s">
        <v>135</v>
      </c>
      <c r="AU233" s="155" t="s">
        <v>91</v>
      </c>
      <c r="AV233" s="13" t="s">
        <v>91</v>
      </c>
      <c r="AW233" s="13" t="s">
        <v>36</v>
      </c>
      <c r="AX233" s="13" t="s">
        <v>81</v>
      </c>
      <c r="AY233" s="155" t="s">
        <v>127</v>
      </c>
    </row>
    <row r="234" spans="2:65" s="14" customFormat="1">
      <c r="B234" s="161"/>
      <c r="D234" s="148" t="s">
        <v>135</v>
      </c>
      <c r="E234" s="162" t="s">
        <v>1</v>
      </c>
      <c r="F234" s="163" t="s">
        <v>138</v>
      </c>
      <c r="H234" s="164">
        <v>192</v>
      </c>
      <c r="I234" s="165"/>
      <c r="L234" s="161"/>
      <c r="M234" s="166"/>
      <c r="T234" s="167"/>
      <c r="AT234" s="162" t="s">
        <v>135</v>
      </c>
      <c r="AU234" s="162" t="s">
        <v>91</v>
      </c>
      <c r="AV234" s="14" t="s">
        <v>139</v>
      </c>
      <c r="AW234" s="14" t="s">
        <v>36</v>
      </c>
      <c r="AX234" s="14" t="s">
        <v>81</v>
      </c>
      <c r="AY234" s="162" t="s">
        <v>127</v>
      </c>
    </row>
    <row r="235" spans="2:65" s="12" customFormat="1">
      <c r="B235" s="147"/>
      <c r="D235" s="148" t="s">
        <v>135</v>
      </c>
      <c r="E235" s="149" t="s">
        <v>1</v>
      </c>
      <c r="F235" s="150" t="s">
        <v>152</v>
      </c>
      <c r="H235" s="149" t="s">
        <v>1</v>
      </c>
      <c r="I235" s="151"/>
      <c r="L235" s="147"/>
      <c r="M235" s="152"/>
      <c r="T235" s="153"/>
      <c r="AT235" s="149" t="s">
        <v>135</v>
      </c>
      <c r="AU235" s="149" t="s">
        <v>91</v>
      </c>
      <c r="AV235" s="12" t="s">
        <v>89</v>
      </c>
      <c r="AW235" s="12" t="s">
        <v>36</v>
      </c>
      <c r="AX235" s="12" t="s">
        <v>81</v>
      </c>
      <c r="AY235" s="149" t="s">
        <v>127</v>
      </c>
    </row>
    <row r="236" spans="2:65" s="13" customFormat="1">
      <c r="B236" s="154"/>
      <c r="D236" s="148" t="s">
        <v>135</v>
      </c>
      <c r="E236" s="155" t="s">
        <v>1</v>
      </c>
      <c r="F236" s="156" t="s">
        <v>198</v>
      </c>
      <c r="H236" s="157">
        <v>60</v>
      </c>
      <c r="I236" s="158"/>
      <c r="L236" s="154"/>
      <c r="M236" s="159"/>
      <c r="T236" s="160"/>
      <c r="AT236" s="155" t="s">
        <v>135</v>
      </c>
      <c r="AU236" s="155" t="s">
        <v>91</v>
      </c>
      <c r="AV236" s="13" t="s">
        <v>91</v>
      </c>
      <c r="AW236" s="13" t="s">
        <v>36</v>
      </c>
      <c r="AX236" s="13" t="s">
        <v>81</v>
      </c>
      <c r="AY236" s="155" t="s">
        <v>127</v>
      </c>
    </row>
    <row r="237" spans="2:65" s="14" customFormat="1">
      <c r="B237" s="161"/>
      <c r="D237" s="148" t="s">
        <v>135</v>
      </c>
      <c r="E237" s="162" t="s">
        <v>1</v>
      </c>
      <c r="F237" s="163" t="s">
        <v>138</v>
      </c>
      <c r="H237" s="164">
        <v>60</v>
      </c>
      <c r="I237" s="165"/>
      <c r="L237" s="161"/>
      <c r="M237" s="166"/>
      <c r="T237" s="167"/>
      <c r="AT237" s="162" t="s">
        <v>135</v>
      </c>
      <c r="AU237" s="162" t="s">
        <v>91</v>
      </c>
      <c r="AV237" s="14" t="s">
        <v>139</v>
      </c>
      <c r="AW237" s="14" t="s">
        <v>36</v>
      </c>
      <c r="AX237" s="14" t="s">
        <v>81</v>
      </c>
      <c r="AY237" s="162" t="s">
        <v>127</v>
      </c>
    </row>
    <row r="238" spans="2:65" s="12" customFormat="1">
      <c r="B238" s="147"/>
      <c r="D238" s="148" t="s">
        <v>135</v>
      </c>
      <c r="E238" s="149" t="s">
        <v>1</v>
      </c>
      <c r="F238" s="150" t="s">
        <v>156</v>
      </c>
      <c r="H238" s="149" t="s">
        <v>1</v>
      </c>
      <c r="I238" s="151"/>
      <c r="L238" s="147"/>
      <c r="M238" s="152"/>
      <c r="T238" s="153"/>
      <c r="AT238" s="149" t="s">
        <v>135</v>
      </c>
      <c r="AU238" s="149" t="s">
        <v>91</v>
      </c>
      <c r="AV238" s="12" t="s">
        <v>89</v>
      </c>
      <c r="AW238" s="12" t="s">
        <v>36</v>
      </c>
      <c r="AX238" s="12" t="s">
        <v>81</v>
      </c>
      <c r="AY238" s="149" t="s">
        <v>127</v>
      </c>
    </row>
    <row r="239" spans="2:65" s="13" customFormat="1">
      <c r="B239" s="154"/>
      <c r="D239" s="148" t="s">
        <v>135</v>
      </c>
      <c r="E239" s="155" t="s">
        <v>1</v>
      </c>
      <c r="F239" s="156" t="s">
        <v>199</v>
      </c>
      <c r="H239" s="157">
        <v>204.8</v>
      </c>
      <c r="I239" s="158"/>
      <c r="L239" s="154"/>
      <c r="M239" s="159"/>
      <c r="T239" s="160"/>
      <c r="AT239" s="155" t="s">
        <v>135</v>
      </c>
      <c r="AU239" s="155" t="s">
        <v>91</v>
      </c>
      <c r="AV239" s="13" t="s">
        <v>91</v>
      </c>
      <c r="AW239" s="13" t="s">
        <v>36</v>
      </c>
      <c r="AX239" s="13" t="s">
        <v>81</v>
      </c>
      <c r="AY239" s="155" t="s">
        <v>127</v>
      </c>
    </row>
    <row r="240" spans="2:65" s="12" customFormat="1">
      <c r="B240" s="147"/>
      <c r="D240" s="148" t="s">
        <v>135</v>
      </c>
      <c r="E240" s="149" t="s">
        <v>1</v>
      </c>
      <c r="F240" s="150" t="s">
        <v>181</v>
      </c>
      <c r="H240" s="149" t="s">
        <v>1</v>
      </c>
      <c r="I240" s="151"/>
      <c r="L240" s="147"/>
      <c r="M240" s="152"/>
      <c r="T240" s="153"/>
      <c r="AT240" s="149" t="s">
        <v>135</v>
      </c>
      <c r="AU240" s="149" t="s">
        <v>91</v>
      </c>
      <c r="AV240" s="12" t="s">
        <v>89</v>
      </c>
      <c r="AW240" s="12" t="s">
        <v>36</v>
      </c>
      <c r="AX240" s="12" t="s">
        <v>81</v>
      </c>
      <c r="AY240" s="149" t="s">
        <v>127</v>
      </c>
    </row>
    <row r="241" spans="2:65" s="13" customFormat="1">
      <c r="B241" s="154"/>
      <c r="D241" s="148" t="s">
        <v>135</v>
      </c>
      <c r="E241" s="155" t="s">
        <v>1</v>
      </c>
      <c r="F241" s="156" t="s">
        <v>190</v>
      </c>
      <c r="H241" s="157">
        <v>10</v>
      </c>
      <c r="I241" s="158"/>
      <c r="L241" s="154"/>
      <c r="M241" s="159"/>
      <c r="T241" s="160"/>
      <c r="AT241" s="155" t="s">
        <v>135</v>
      </c>
      <c r="AU241" s="155" t="s">
        <v>91</v>
      </c>
      <c r="AV241" s="13" t="s">
        <v>91</v>
      </c>
      <c r="AW241" s="13" t="s">
        <v>36</v>
      </c>
      <c r="AX241" s="13" t="s">
        <v>81</v>
      </c>
      <c r="AY241" s="155" t="s">
        <v>127</v>
      </c>
    </row>
    <row r="242" spans="2:65" s="14" customFormat="1">
      <c r="B242" s="161"/>
      <c r="D242" s="148" t="s">
        <v>135</v>
      </c>
      <c r="E242" s="162" t="s">
        <v>1</v>
      </c>
      <c r="F242" s="163" t="s">
        <v>138</v>
      </c>
      <c r="H242" s="164">
        <v>214.8</v>
      </c>
      <c r="I242" s="165"/>
      <c r="L242" s="161"/>
      <c r="M242" s="166"/>
      <c r="T242" s="167"/>
      <c r="AT242" s="162" t="s">
        <v>135</v>
      </c>
      <c r="AU242" s="162" t="s">
        <v>91</v>
      </c>
      <c r="AV242" s="14" t="s">
        <v>139</v>
      </c>
      <c r="AW242" s="14" t="s">
        <v>36</v>
      </c>
      <c r="AX242" s="14" t="s">
        <v>81</v>
      </c>
      <c r="AY242" s="162" t="s">
        <v>127</v>
      </c>
    </row>
    <row r="243" spans="2:65" s="12" customFormat="1">
      <c r="B243" s="147"/>
      <c r="D243" s="148" t="s">
        <v>135</v>
      </c>
      <c r="E243" s="149" t="s">
        <v>1</v>
      </c>
      <c r="F243" s="150" t="s">
        <v>136</v>
      </c>
      <c r="H243" s="149" t="s">
        <v>1</v>
      </c>
      <c r="I243" s="151"/>
      <c r="L243" s="147"/>
      <c r="M243" s="152"/>
      <c r="T243" s="153"/>
      <c r="AT243" s="149" t="s">
        <v>135</v>
      </c>
      <c r="AU243" s="149" t="s">
        <v>91</v>
      </c>
      <c r="AV243" s="12" t="s">
        <v>89</v>
      </c>
      <c r="AW243" s="12" t="s">
        <v>36</v>
      </c>
      <c r="AX243" s="12" t="s">
        <v>81</v>
      </c>
      <c r="AY243" s="149" t="s">
        <v>127</v>
      </c>
    </row>
    <row r="244" spans="2:65" s="13" customFormat="1">
      <c r="B244" s="154"/>
      <c r="D244" s="148" t="s">
        <v>135</v>
      </c>
      <c r="E244" s="155" t="s">
        <v>1</v>
      </c>
      <c r="F244" s="156" t="s">
        <v>200</v>
      </c>
      <c r="H244" s="157">
        <v>241.2</v>
      </c>
      <c r="I244" s="158"/>
      <c r="L244" s="154"/>
      <c r="M244" s="159"/>
      <c r="T244" s="160"/>
      <c r="AT244" s="155" t="s">
        <v>135</v>
      </c>
      <c r="AU244" s="155" t="s">
        <v>91</v>
      </c>
      <c r="AV244" s="13" t="s">
        <v>91</v>
      </c>
      <c r="AW244" s="13" t="s">
        <v>36</v>
      </c>
      <c r="AX244" s="13" t="s">
        <v>81</v>
      </c>
      <c r="AY244" s="155" t="s">
        <v>127</v>
      </c>
    </row>
    <row r="245" spans="2:65" s="13" customFormat="1">
      <c r="B245" s="154"/>
      <c r="D245" s="148" t="s">
        <v>135</v>
      </c>
      <c r="E245" s="155" t="s">
        <v>1</v>
      </c>
      <c r="F245" s="156" t="s">
        <v>190</v>
      </c>
      <c r="H245" s="157">
        <v>10</v>
      </c>
      <c r="I245" s="158"/>
      <c r="L245" s="154"/>
      <c r="M245" s="159"/>
      <c r="T245" s="160"/>
      <c r="AT245" s="155" t="s">
        <v>135</v>
      </c>
      <c r="AU245" s="155" t="s">
        <v>91</v>
      </c>
      <c r="AV245" s="13" t="s">
        <v>91</v>
      </c>
      <c r="AW245" s="13" t="s">
        <v>36</v>
      </c>
      <c r="AX245" s="13" t="s">
        <v>81</v>
      </c>
      <c r="AY245" s="155" t="s">
        <v>127</v>
      </c>
    </row>
    <row r="246" spans="2:65" s="14" customFormat="1">
      <c r="B246" s="161"/>
      <c r="D246" s="148" t="s">
        <v>135</v>
      </c>
      <c r="E246" s="162" t="s">
        <v>1</v>
      </c>
      <c r="F246" s="163" t="s">
        <v>138</v>
      </c>
      <c r="H246" s="164">
        <v>251.2</v>
      </c>
      <c r="I246" s="165"/>
      <c r="L246" s="161"/>
      <c r="M246" s="166"/>
      <c r="T246" s="167"/>
      <c r="AT246" s="162" t="s">
        <v>135</v>
      </c>
      <c r="AU246" s="162" t="s">
        <v>91</v>
      </c>
      <c r="AV246" s="14" t="s">
        <v>139</v>
      </c>
      <c r="AW246" s="14" t="s">
        <v>36</v>
      </c>
      <c r="AX246" s="14" t="s">
        <v>81</v>
      </c>
      <c r="AY246" s="162" t="s">
        <v>127</v>
      </c>
    </row>
    <row r="247" spans="2:65" s="12" customFormat="1">
      <c r="B247" s="147"/>
      <c r="D247" s="148" t="s">
        <v>135</v>
      </c>
      <c r="E247" s="149" t="s">
        <v>1</v>
      </c>
      <c r="F247" s="150" t="s">
        <v>157</v>
      </c>
      <c r="H247" s="149" t="s">
        <v>1</v>
      </c>
      <c r="I247" s="151"/>
      <c r="L247" s="147"/>
      <c r="M247" s="152"/>
      <c r="T247" s="153"/>
      <c r="AT247" s="149" t="s">
        <v>135</v>
      </c>
      <c r="AU247" s="149" t="s">
        <v>91</v>
      </c>
      <c r="AV247" s="12" t="s">
        <v>89</v>
      </c>
      <c r="AW247" s="12" t="s">
        <v>36</v>
      </c>
      <c r="AX247" s="12" t="s">
        <v>81</v>
      </c>
      <c r="AY247" s="149" t="s">
        <v>127</v>
      </c>
    </row>
    <row r="248" spans="2:65" s="13" customFormat="1">
      <c r="B248" s="154"/>
      <c r="D248" s="148" t="s">
        <v>135</v>
      </c>
      <c r="E248" s="155" t="s">
        <v>1</v>
      </c>
      <c r="F248" s="156" t="s">
        <v>201</v>
      </c>
      <c r="H248" s="157">
        <v>134.4</v>
      </c>
      <c r="I248" s="158"/>
      <c r="L248" s="154"/>
      <c r="M248" s="159"/>
      <c r="T248" s="160"/>
      <c r="AT248" s="155" t="s">
        <v>135</v>
      </c>
      <c r="AU248" s="155" t="s">
        <v>91</v>
      </c>
      <c r="AV248" s="13" t="s">
        <v>91</v>
      </c>
      <c r="AW248" s="13" t="s">
        <v>36</v>
      </c>
      <c r="AX248" s="13" t="s">
        <v>81</v>
      </c>
      <c r="AY248" s="155" t="s">
        <v>127</v>
      </c>
    </row>
    <row r="249" spans="2:65" s="14" customFormat="1">
      <c r="B249" s="161"/>
      <c r="D249" s="148" t="s">
        <v>135</v>
      </c>
      <c r="E249" s="162" t="s">
        <v>1</v>
      </c>
      <c r="F249" s="163" t="s">
        <v>138</v>
      </c>
      <c r="H249" s="164">
        <v>134.4</v>
      </c>
      <c r="I249" s="165"/>
      <c r="L249" s="161"/>
      <c r="M249" s="166"/>
      <c r="T249" s="167"/>
      <c r="AT249" s="162" t="s">
        <v>135</v>
      </c>
      <c r="AU249" s="162" t="s">
        <v>91</v>
      </c>
      <c r="AV249" s="14" t="s">
        <v>139</v>
      </c>
      <c r="AW249" s="14" t="s">
        <v>36</v>
      </c>
      <c r="AX249" s="14" t="s">
        <v>81</v>
      </c>
      <c r="AY249" s="162" t="s">
        <v>127</v>
      </c>
    </row>
    <row r="250" spans="2:65" s="12" customFormat="1">
      <c r="B250" s="147"/>
      <c r="D250" s="148" t="s">
        <v>135</v>
      </c>
      <c r="E250" s="149" t="s">
        <v>1</v>
      </c>
      <c r="F250" s="150" t="s">
        <v>168</v>
      </c>
      <c r="H250" s="149" t="s">
        <v>1</v>
      </c>
      <c r="I250" s="151"/>
      <c r="L250" s="147"/>
      <c r="M250" s="152"/>
      <c r="T250" s="153"/>
      <c r="AT250" s="149" t="s">
        <v>135</v>
      </c>
      <c r="AU250" s="149" t="s">
        <v>91</v>
      </c>
      <c r="AV250" s="12" t="s">
        <v>89</v>
      </c>
      <c r="AW250" s="12" t="s">
        <v>36</v>
      </c>
      <c r="AX250" s="12" t="s">
        <v>81</v>
      </c>
      <c r="AY250" s="149" t="s">
        <v>127</v>
      </c>
    </row>
    <row r="251" spans="2:65" s="13" customFormat="1">
      <c r="B251" s="154"/>
      <c r="D251" s="148" t="s">
        <v>135</v>
      </c>
      <c r="E251" s="155" t="s">
        <v>1</v>
      </c>
      <c r="F251" s="156" t="s">
        <v>202</v>
      </c>
      <c r="H251" s="157">
        <v>29.75</v>
      </c>
      <c r="I251" s="158"/>
      <c r="L251" s="154"/>
      <c r="M251" s="159"/>
      <c r="T251" s="160"/>
      <c r="AT251" s="155" t="s">
        <v>135</v>
      </c>
      <c r="AU251" s="155" t="s">
        <v>91</v>
      </c>
      <c r="AV251" s="13" t="s">
        <v>91</v>
      </c>
      <c r="AW251" s="13" t="s">
        <v>36</v>
      </c>
      <c r="AX251" s="13" t="s">
        <v>81</v>
      </c>
      <c r="AY251" s="155" t="s">
        <v>127</v>
      </c>
    </row>
    <row r="252" spans="2:65" s="14" customFormat="1">
      <c r="B252" s="161"/>
      <c r="D252" s="148" t="s">
        <v>135</v>
      </c>
      <c r="E252" s="162" t="s">
        <v>1</v>
      </c>
      <c r="F252" s="163" t="s">
        <v>138</v>
      </c>
      <c r="H252" s="164">
        <v>29.75</v>
      </c>
      <c r="I252" s="165"/>
      <c r="L252" s="161"/>
      <c r="M252" s="166"/>
      <c r="T252" s="167"/>
      <c r="AT252" s="162" t="s">
        <v>135</v>
      </c>
      <c r="AU252" s="162" t="s">
        <v>91</v>
      </c>
      <c r="AV252" s="14" t="s">
        <v>139</v>
      </c>
      <c r="AW252" s="14" t="s">
        <v>36</v>
      </c>
      <c r="AX252" s="14" t="s">
        <v>81</v>
      </c>
      <c r="AY252" s="162" t="s">
        <v>127</v>
      </c>
    </row>
    <row r="253" spans="2:65" s="15" customFormat="1">
      <c r="B253" s="168"/>
      <c r="D253" s="148" t="s">
        <v>135</v>
      </c>
      <c r="E253" s="169" t="s">
        <v>1</v>
      </c>
      <c r="F253" s="170" t="s">
        <v>148</v>
      </c>
      <c r="H253" s="171">
        <v>882.15</v>
      </c>
      <c r="I253" s="172"/>
      <c r="L253" s="168"/>
      <c r="M253" s="173"/>
      <c r="T253" s="174"/>
      <c r="AT253" s="169" t="s">
        <v>135</v>
      </c>
      <c r="AU253" s="169" t="s">
        <v>91</v>
      </c>
      <c r="AV253" s="15" t="s">
        <v>133</v>
      </c>
      <c r="AW253" s="15" t="s">
        <v>36</v>
      </c>
      <c r="AX253" s="15" t="s">
        <v>89</v>
      </c>
      <c r="AY253" s="169" t="s">
        <v>127</v>
      </c>
    </row>
    <row r="254" spans="2:65" s="1" customFormat="1" ht="33" customHeight="1">
      <c r="B254" s="32"/>
      <c r="C254" s="133" t="s">
        <v>190</v>
      </c>
      <c r="D254" s="133" t="s">
        <v>129</v>
      </c>
      <c r="E254" s="134" t="s">
        <v>203</v>
      </c>
      <c r="F254" s="135" t="s">
        <v>204</v>
      </c>
      <c r="G254" s="136" t="s">
        <v>132</v>
      </c>
      <c r="H254" s="137">
        <v>882.15</v>
      </c>
      <c r="I254" s="138"/>
      <c r="J254" s="139">
        <f>ROUND(I254*H254,2)</f>
        <v>0</v>
      </c>
      <c r="K254" s="140"/>
      <c r="L254" s="32"/>
      <c r="M254" s="141" t="s">
        <v>1</v>
      </c>
      <c r="N254" s="142" t="s">
        <v>46</v>
      </c>
      <c r="P254" s="143">
        <f>O254*H254</f>
        <v>0</v>
      </c>
      <c r="Q254" s="143">
        <v>0.12966</v>
      </c>
      <c r="R254" s="143">
        <f>Q254*H254</f>
        <v>114.37956899999999</v>
      </c>
      <c r="S254" s="143">
        <v>0</v>
      </c>
      <c r="T254" s="144">
        <f>S254*H254</f>
        <v>0</v>
      </c>
      <c r="AR254" s="145" t="s">
        <v>133</v>
      </c>
      <c r="AT254" s="145" t="s">
        <v>129</v>
      </c>
      <c r="AU254" s="145" t="s">
        <v>91</v>
      </c>
      <c r="AY254" s="17" t="s">
        <v>127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7" t="s">
        <v>89</v>
      </c>
      <c r="BK254" s="146">
        <f>ROUND(I254*H254,2)</f>
        <v>0</v>
      </c>
      <c r="BL254" s="17" t="s">
        <v>133</v>
      </c>
      <c r="BM254" s="145" t="s">
        <v>205</v>
      </c>
    </row>
    <row r="255" spans="2:65" s="12" customFormat="1">
      <c r="B255" s="147"/>
      <c r="D255" s="148" t="s">
        <v>135</v>
      </c>
      <c r="E255" s="149" t="s">
        <v>1</v>
      </c>
      <c r="F255" s="150" t="s">
        <v>152</v>
      </c>
      <c r="H255" s="149" t="s">
        <v>1</v>
      </c>
      <c r="I255" s="151"/>
      <c r="L255" s="147"/>
      <c r="M255" s="152"/>
      <c r="T255" s="153"/>
      <c r="AT255" s="149" t="s">
        <v>135</v>
      </c>
      <c r="AU255" s="149" t="s">
        <v>91</v>
      </c>
      <c r="AV255" s="12" t="s">
        <v>89</v>
      </c>
      <c r="AW255" s="12" t="s">
        <v>36</v>
      </c>
      <c r="AX255" s="12" t="s">
        <v>81</v>
      </c>
      <c r="AY255" s="149" t="s">
        <v>127</v>
      </c>
    </row>
    <row r="256" spans="2:65" s="13" customFormat="1">
      <c r="B256" s="154"/>
      <c r="D256" s="148" t="s">
        <v>135</v>
      </c>
      <c r="E256" s="155" t="s">
        <v>1</v>
      </c>
      <c r="F256" s="156" t="s">
        <v>197</v>
      </c>
      <c r="H256" s="157">
        <v>192</v>
      </c>
      <c r="I256" s="158"/>
      <c r="L256" s="154"/>
      <c r="M256" s="159"/>
      <c r="T256" s="160"/>
      <c r="AT256" s="155" t="s">
        <v>135</v>
      </c>
      <c r="AU256" s="155" t="s">
        <v>91</v>
      </c>
      <c r="AV256" s="13" t="s">
        <v>91</v>
      </c>
      <c r="AW256" s="13" t="s">
        <v>36</v>
      </c>
      <c r="AX256" s="13" t="s">
        <v>81</v>
      </c>
      <c r="AY256" s="155" t="s">
        <v>127</v>
      </c>
    </row>
    <row r="257" spans="2:51" s="14" customFormat="1">
      <c r="B257" s="161"/>
      <c r="D257" s="148" t="s">
        <v>135</v>
      </c>
      <c r="E257" s="162" t="s">
        <v>1</v>
      </c>
      <c r="F257" s="163" t="s">
        <v>138</v>
      </c>
      <c r="H257" s="164">
        <v>192</v>
      </c>
      <c r="I257" s="165"/>
      <c r="L257" s="161"/>
      <c r="M257" s="166"/>
      <c r="T257" s="167"/>
      <c r="AT257" s="162" t="s">
        <v>135</v>
      </c>
      <c r="AU257" s="162" t="s">
        <v>91</v>
      </c>
      <c r="AV257" s="14" t="s">
        <v>139</v>
      </c>
      <c r="AW257" s="14" t="s">
        <v>36</v>
      </c>
      <c r="AX257" s="14" t="s">
        <v>81</v>
      </c>
      <c r="AY257" s="162" t="s">
        <v>127</v>
      </c>
    </row>
    <row r="258" spans="2:51" s="12" customFormat="1">
      <c r="B258" s="147"/>
      <c r="D258" s="148" t="s">
        <v>135</v>
      </c>
      <c r="E258" s="149" t="s">
        <v>1</v>
      </c>
      <c r="F258" s="150" t="s">
        <v>154</v>
      </c>
      <c r="H258" s="149" t="s">
        <v>1</v>
      </c>
      <c r="I258" s="151"/>
      <c r="L258" s="147"/>
      <c r="M258" s="152"/>
      <c r="T258" s="153"/>
      <c r="AT258" s="149" t="s">
        <v>135</v>
      </c>
      <c r="AU258" s="149" t="s">
        <v>91</v>
      </c>
      <c r="AV258" s="12" t="s">
        <v>89</v>
      </c>
      <c r="AW258" s="12" t="s">
        <v>36</v>
      </c>
      <c r="AX258" s="12" t="s">
        <v>81</v>
      </c>
      <c r="AY258" s="149" t="s">
        <v>127</v>
      </c>
    </row>
    <row r="259" spans="2:51" s="13" customFormat="1">
      <c r="B259" s="154"/>
      <c r="D259" s="148" t="s">
        <v>135</v>
      </c>
      <c r="E259" s="155" t="s">
        <v>1</v>
      </c>
      <c r="F259" s="156" t="s">
        <v>198</v>
      </c>
      <c r="H259" s="157">
        <v>60</v>
      </c>
      <c r="I259" s="158"/>
      <c r="L259" s="154"/>
      <c r="M259" s="159"/>
      <c r="T259" s="160"/>
      <c r="AT259" s="155" t="s">
        <v>135</v>
      </c>
      <c r="AU259" s="155" t="s">
        <v>91</v>
      </c>
      <c r="AV259" s="13" t="s">
        <v>91</v>
      </c>
      <c r="AW259" s="13" t="s">
        <v>36</v>
      </c>
      <c r="AX259" s="13" t="s">
        <v>81</v>
      </c>
      <c r="AY259" s="155" t="s">
        <v>127</v>
      </c>
    </row>
    <row r="260" spans="2:51" s="14" customFormat="1">
      <c r="B260" s="161"/>
      <c r="D260" s="148" t="s">
        <v>135</v>
      </c>
      <c r="E260" s="162" t="s">
        <v>1</v>
      </c>
      <c r="F260" s="163" t="s">
        <v>138</v>
      </c>
      <c r="H260" s="164">
        <v>60</v>
      </c>
      <c r="I260" s="165"/>
      <c r="L260" s="161"/>
      <c r="M260" s="166"/>
      <c r="T260" s="167"/>
      <c r="AT260" s="162" t="s">
        <v>135</v>
      </c>
      <c r="AU260" s="162" t="s">
        <v>91</v>
      </c>
      <c r="AV260" s="14" t="s">
        <v>139</v>
      </c>
      <c r="AW260" s="14" t="s">
        <v>36</v>
      </c>
      <c r="AX260" s="14" t="s">
        <v>81</v>
      </c>
      <c r="AY260" s="162" t="s">
        <v>127</v>
      </c>
    </row>
    <row r="261" spans="2:51" s="12" customFormat="1">
      <c r="B261" s="147"/>
      <c r="D261" s="148" t="s">
        <v>135</v>
      </c>
      <c r="E261" s="149" t="s">
        <v>1</v>
      </c>
      <c r="F261" s="150" t="s">
        <v>156</v>
      </c>
      <c r="H261" s="149" t="s">
        <v>1</v>
      </c>
      <c r="I261" s="151"/>
      <c r="L261" s="147"/>
      <c r="M261" s="152"/>
      <c r="T261" s="153"/>
      <c r="AT261" s="149" t="s">
        <v>135</v>
      </c>
      <c r="AU261" s="149" t="s">
        <v>91</v>
      </c>
      <c r="AV261" s="12" t="s">
        <v>89</v>
      </c>
      <c r="AW261" s="12" t="s">
        <v>36</v>
      </c>
      <c r="AX261" s="12" t="s">
        <v>81</v>
      </c>
      <c r="AY261" s="149" t="s">
        <v>127</v>
      </c>
    </row>
    <row r="262" spans="2:51" s="13" customFormat="1">
      <c r="B262" s="154"/>
      <c r="D262" s="148" t="s">
        <v>135</v>
      </c>
      <c r="E262" s="155" t="s">
        <v>1</v>
      </c>
      <c r="F262" s="156" t="s">
        <v>199</v>
      </c>
      <c r="H262" s="157">
        <v>204.8</v>
      </c>
      <c r="I262" s="158"/>
      <c r="L262" s="154"/>
      <c r="M262" s="159"/>
      <c r="T262" s="160"/>
      <c r="AT262" s="155" t="s">
        <v>135</v>
      </c>
      <c r="AU262" s="155" t="s">
        <v>91</v>
      </c>
      <c r="AV262" s="13" t="s">
        <v>91</v>
      </c>
      <c r="AW262" s="13" t="s">
        <v>36</v>
      </c>
      <c r="AX262" s="13" t="s">
        <v>81</v>
      </c>
      <c r="AY262" s="155" t="s">
        <v>127</v>
      </c>
    </row>
    <row r="263" spans="2:51" s="12" customFormat="1">
      <c r="B263" s="147"/>
      <c r="D263" s="148" t="s">
        <v>135</v>
      </c>
      <c r="E263" s="149" t="s">
        <v>1</v>
      </c>
      <c r="F263" s="150" t="s">
        <v>181</v>
      </c>
      <c r="H263" s="149" t="s">
        <v>1</v>
      </c>
      <c r="I263" s="151"/>
      <c r="L263" s="147"/>
      <c r="M263" s="152"/>
      <c r="T263" s="153"/>
      <c r="AT263" s="149" t="s">
        <v>135</v>
      </c>
      <c r="AU263" s="149" t="s">
        <v>91</v>
      </c>
      <c r="AV263" s="12" t="s">
        <v>89</v>
      </c>
      <c r="AW263" s="12" t="s">
        <v>36</v>
      </c>
      <c r="AX263" s="12" t="s">
        <v>81</v>
      </c>
      <c r="AY263" s="149" t="s">
        <v>127</v>
      </c>
    </row>
    <row r="264" spans="2:51" s="13" customFormat="1">
      <c r="B264" s="154"/>
      <c r="D264" s="148" t="s">
        <v>135</v>
      </c>
      <c r="E264" s="155" t="s">
        <v>1</v>
      </c>
      <c r="F264" s="156" t="s">
        <v>190</v>
      </c>
      <c r="H264" s="157">
        <v>10</v>
      </c>
      <c r="I264" s="158"/>
      <c r="L264" s="154"/>
      <c r="M264" s="159"/>
      <c r="T264" s="160"/>
      <c r="AT264" s="155" t="s">
        <v>135</v>
      </c>
      <c r="AU264" s="155" t="s">
        <v>91</v>
      </c>
      <c r="AV264" s="13" t="s">
        <v>91</v>
      </c>
      <c r="AW264" s="13" t="s">
        <v>36</v>
      </c>
      <c r="AX264" s="13" t="s">
        <v>81</v>
      </c>
      <c r="AY264" s="155" t="s">
        <v>127</v>
      </c>
    </row>
    <row r="265" spans="2:51" s="14" customFormat="1">
      <c r="B265" s="161"/>
      <c r="D265" s="148" t="s">
        <v>135</v>
      </c>
      <c r="E265" s="162" t="s">
        <v>1</v>
      </c>
      <c r="F265" s="163" t="s">
        <v>138</v>
      </c>
      <c r="H265" s="164">
        <v>214.8</v>
      </c>
      <c r="I265" s="165"/>
      <c r="L265" s="161"/>
      <c r="M265" s="166"/>
      <c r="T265" s="167"/>
      <c r="AT265" s="162" t="s">
        <v>135</v>
      </c>
      <c r="AU265" s="162" t="s">
        <v>91</v>
      </c>
      <c r="AV265" s="14" t="s">
        <v>139</v>
      </c>
      <c r="AW265" s="14" t="s">
        <v>36</v>
      </c>
      <c r="AX265" s="14" t="s">
        <v>81</v>
      </c>
      <c r="AY265" s="162" t="s">
        <v>127</v>
      </c>
    </row>
    <row r="266" spans="2:51" s="12" customFormat="1">
      <c r="B266" s="147"/>
      <c r="D266" s="148" t="s">
        <v>135</v>
      </c>
      <c r="E266" s="149" t="s">
        <v>1</v>
      </c>
      <c r="F266" s="150" t="s">
        <v>136</v>
      </c>
      <c r="H266" s="149" t="s">
        <v>1</v>
      </c>
      <c r="I266" s="151"/>
      <c r="L266" s="147"/>
      <c r="M266" s="152"/>
      <c r="T266" s="153"/>
      <c r="AT266" s="149" t="s">
        <v>135</v>
      </c>
      <c r="AU266" s="149" t="s">
        <v>91</v>
      </c>
      <c r="AV266" s="12" t="s">
        <v>89</v>
      </c>
      <c r="AW266" s="12" t="s">
        <v>36</v>
      </c>
      <c r="AX266" s="12" t="s">
        <v>81</v>
      </c>
      <c r="AY266" s="149" t="s">
        <v>127</v>
      </c>
    </row>
    <row r="267" spans="2:51" s="13" customFormat="1">
      <c r="B267" s="154"/>
      <c r="D267" s="148" t="s">
        <v>135</v>
      </c>
      <c r="E267" s="155" t="s">
        <v>1</v>
      </c>
      <c r="F267" s="156" t="s">
        <v>200</v>
      </c>
      <c r="H267" s="157">
        <v>241.2</v>
      </c>
      <c r="I267" s="158"/>
      <c r="L267" s="154"/>
      <c r="M267" s="159"/>
      <c r="T267" s="160"/>
      <c r="AT267" s="155" t="s">
        <v>135</v>
      </c>
      <c r="AU267" s="155" t="s">
        <v>91</v>
      </c>
      <c r="AV267" s="13" t="s">
        <v>91</v>
      </c>
      <c r="AW267" s="13" t="s">
        <v>36</v>
      </c>
      <c r="AX267" s="13" t="s">
        <v>81</v>
      </c>
      <c r="AY267" s="155" t="s">
        <v>127</v>
      </c>
    </row>
    <row r="268" spans="2:51" s="13" customFormat="1">
      <c r="B268" s="154"/>
      <c r="D268" s="148" t="s">
        <v>135</v>
      </c>
      <c r="E268" s="155" t="s">
        <v>1</v>
      </c>
      <c r="F268" s="156" t="s">
        <v>190</v>
      </c>
      <c r="H268" s="157">
        <v>10</v>
      </c>
      <c r="I268" s="158"/>
      <c r="L268" s="154"/>
      <c r="M268" s="159"/>
      <c r="T268" s="160"/>
      <c r="AT268" s="155" t="s">
        <v>135</v>
      </c>
      <c r="AU268" s="155" t="s">
        <v>91</v>
      </c>
      <c r="AV268" s="13" t="s">
        <v>91</v>
      </c>
      <c r="AW268" s="13" t="s">
        <v>36</v>
      </c>
      <c r="AX268" s="13" t="s">
        <v>81</v>
      </c>
      <c r="AY268" s="155" t="s">
        <v>127</v>
      </c>
    </row>
    <row r="269" spans="2:51" s="14" customFormat="1">
      <c r="B269" s="161"/>
      <c r="D269" s="148" t="s">
        <v>135</v>
      </c>
      <c r="E269" s="162" t="s">
        <v>1</v>
      </c>
      <c r="F269" s="163" t="s">
        <v>138</v>
      </c>
      <c r="H269" s="164">
        <v>251.2</v>
      </c>
      <c r="I269" s="165"/>
      <c r="L269" s="161"/>
      <c r="M269" s="166"/>
      <c r="T269" s="167"/>
      <c r="AT269" s="162" t="s">
        <v>135</v>
      </c>
      <c r="AU269" s="162" t="s">
        <v>91</v>
      </c>
      <c r="AV269" s="14" t="s">
        <v>139</v>
      </c>
      <c r="AW269" s="14" t="s">
        <v>36</v>
      </c>
      <c r="AX269" s="14" t="s">
        <v>81</v>
      </c>
      <c r="AY269" s="162" t="s">
        <v>127</v>
      </c>
    </row>
    <row r="270" spans="2:51" s="12" customFormat="1">
      <c r="B270" s="147"/>
      <c r="D270" s="148" t="s">
        <v>135</v>
      </c>
      <c r="E270" s="149" t="s">
        <v>1</v>
      </c>
      <c r="F270" s="150" t="s">
        <v>157</v>
      </c>
      <c r="H270" s="149" t="s">
        <v>1</v>
      </c>
      <c r="I270" s="151"/>
      <c r="L270" s="147"/>
      <c r="M270" s="152"/>
      <c r="T270" s="153"/>
      <c r="AT270" s="149" t="s">
        <v>135</v>
      </c>
      <c r="AU270" s="149" t="s">
        <v>91</v>
      </c>
      <c r="AV270" s="12" t="s">
        <v>89</v>
      </c>
      <c r="AW270" s="12" t="s">
        <v>36</v>
      </c>
      <c r="AX270" s="12" t="s">
        <v>81</v>
      </c>
      <c r="AY270" s="149" t="s">
        <v>127</v>
      </c>
    </row>
    <row r="271" spans="2:51" s="13" customFormat="1">
      <c r="B271" s="154"/>
      <c r="D271" s="148" t="s">
        <v>135</v>
      </c>
      <c r="E271" s="155" t="s">
        <v>1</v>
      </c>
      <c r="F271" s="156" t="s">
        <v>201</v>
      </c>
      <c r="H271" s="157">
        <v>134.4</v>
      </c>
      <c r="I271" s="158"/>
      <c r="L271" s="154"/>
      <c r="M271" s="159"/>
      <c r="T271" s="160"/>
      <c r="AT271" s="155" t="s">
        <v>135</v>
      </c>
      <c r="AU271" s="155" t="s">
        <v>91</v>
      </c>
      <c r="AV271" s="13" t="s">
        <v>91</v>
      </c>
      <c r="AW271" s="13" t="s">
        <v>36</v>
      </c>
      <c r="AX271" s="13" t="s">
        <v>81</v>
      </c>
      <c r="AY271" s="155" t="s">
        <v>127</v>
      </c>
    </row>
    <row r="272" spans="2:51" s="14" customFormat="1">
      <c r="B272" s="161"/>
      <c r="D272" s="148" t="s">
        <v>135</v>
      </c>
      <c r="E272" s="162" t="s">
        <v>1</v>
      </c>
      <c r="F272" s="163" t="s">
        <v>138</v>
      </c>
      <c r="H272" s="164">
        <v>134.4</v>
      </c>
      <c r="I272" s="165"/>
      <c r="L272" s="161"/>
      <c r="M272" s="166"/>
      <c r="T272" s="167"/>
      <c r="AT272" s="162" t="s">
        <v>135</v>
      </c>
      <c r="AU272" s="162" t="s">
        <v>91</v>
      </c>
      <c r="AV272" s="14" t="s">
        <v>139</v>
      </c>
      <c r="AW272" s="14" t="s">
        <v>36</v>
      </c>
      <c r="AX272" s="14" t="s">
        <v>81</v>
      </c>
      <c r="AY272" s="162" t="s">
        <v>127</v>
      </c>
    </row>
    <row r="273" spans="2:65" s="12" customFormat="1">
      <c r="B273" s="147"/>
      <c r="D273" s="148" t="s">
        <v>135</v>
      </c>
      <c r="E273" s="149" t="s">
        <v>1</v>
      </c>
      <c r="F273" s="150" t="s">
        <v>168</v>
      </c>
      <c r="H273" s="149" t="s">
        <v>1</v>
      </c>
      <c r="I273" s="151"/>
      <c r="L273" s="147"/>
      <c r="M273" s="152"/>
      <c r="T273" s="153"/>
      <c r="AT273" s="149" t="s">
        <v>135</v>
      </c>
      <c r="AU273" s="149" t="s">
        <v>91</v>
      </c>
      <c r="AV273" s="12" t="s">
        <v>89</v>
      </c>
      <c r="AW273" s="12" t="s">
        <v>36</v>
      </c>
      <c r="AX273" s="12" t="s">
        <v>81</v>
      </c>
      <c r="AY273" s="149" t="s">
        <v>127</v>
      </c>
    </row>
    <row r="274" spans="2:65" s="13" customFormat="1">
      <c r="B274" s="154"/>
      <c r="D274" s="148" t="s">
        <v>135</v>
      </c>
      <c r="E274" s="155" t="s">
        <v>1</v>
      </c>
      <c r="F274" s="156" t="s">
        <v>202</v>
      </c>
      <c r="H274" s="157">
        <v>29.75</v>
      </c>
      <c r="I274" s="158"/>
      <c r="L274" s="154"/>
      <c r="M274" s="159"/>
      <c r="T274" s="160"/>
      <c r="AT274" s="155" t="s">
        <v>135</v>
      </c>
      <c r="AU274" s="155" t="s">
        <v>91</v>
      </c>
      <c r="AV274" s="13" t="s">
        <v>91</v>
      </c>
      <c r="AW274" s="13" t="s">
        <v>36</v>
      </c>
      <c r="AX274" s="13" t="s">
        <v>81</v>
      </c>
      <c r="AY274" s="155" t="s">
        <v>127</v>
      </c>
    </row>
    <row r="275" spans="2:65" s="14" customFormat="1">
      <c r="B275" s="161"/>
      <c r="D275" s="148" t="s">
        <v>135</v>
      </c>
      <c r="E275" s="162" t="s">
        <v>1</v>
      </c>
      <c r="F275" s="163" t="s">
        <v>138</v>
      </c>
      <c r="H275" s="164">
        <v>29.75</v>
      </c>
      <c r="I275" s="165"/>
      <c r="L275" s="161"/>
      <c r="M275" s="166"/>
      <c r="T275" s="167"/>
      <c r="AT275" s="162" t="s">
        <v>135</v>
      </c>
      <c r="AU275" s="162" t="s">
        <v>91</v>
      </c>
      <c r="AV275" s="14" t="s">
        <v>139</v>
      </c>
      <c r="AW275" s="14" t="s">
        <v>36</v>
      </c>
      <c r="AX275" s="14" t="s">
        <v>81</v>
      </c>
      <c r="AY275" s="162" t="s">
        <v>127</v>
      </c>
    </row>
    <row r="276" spans="2:65" s="15" customFormat="1">
      <c r="B276" s="168"/>
      <c r="D276" s="148" t="s">
        <v>135</v>
      </c>
      <c r="E276" s="169" t="s">
        <v>1</v>
      </c>
      <c r="F276" s="170" t="s">
        <v>148</v>
      </c>
      <c r="H276" s="171">
        <v>882.15</v>
      </c>
      <c r="I276" s="172"/>
      <c r="L276" s="168"/>
      <c r="M276" s="173"/>
      <c r="T276" s="174"/>
      <c r="AT276" s="169" t="s">
        <v>135</v>
      </c>
      <c r="AU276" s="169" t="s">
        <v>91</v>
      </c>
      <c r="AV276" s="15" t="s">
        <v>133</v>
      </c>
      <c r="AW276" s="15" t="s">
        <v>36</v>
      </c>
      <c r="AX276" s="15" t="s">
        <v>89</v>
      </c>
      <c r="AY276" s="169" t="s">
        <v>127</v>
      </c>
    </row>
    <row r="277" spans="2:65" s="11" customFormat="1" ht="22.9" customHeight="1">
      <c r="B277" s="121"/>
      <c r="D277" s="122" t="s">
        <v>80</v>
      </c>
      <c r="E277" s="131" t="s">
        <v>193</v>
      </c>
      <c r="F277" s="131" t="s">
        <v>206</v>
      </c>
      <c r="I277" s="124"/>
      <c r="J277" s="132">
        <f>BK277</f>
        <v>0</v>
      </c>
      <c r="L277" s="121"/>
      <c r="M277" s="126"/>
      <c r="P277" s="127">
        <f>SUM(P278:P423)</f>
        <v>0</v>
      </c>
      <c r="R277" s="127">
        <f>SUM(R278:R423)</f>
        <v>6.0905294999999997</v>
      </c>
      <c r="T277" s="128">
        <f>SUM(T278:T423)</f>
        <v>38.459450000000004</v>
      </c>
      <c r="AR277" s="122" t="s">
        <v>89</v>
      </c>
      <c r="AT277" s="129" t="s">
        <v>80</v>
      </c>
      <c r="AU277" s="129" t="s">
        <v>89</v>
      </c>
      <c r="AY277" s="122" t="s">
        <v>127</v>
      </c>
      <c r="BK277" s="130">
        <f>SUM(BK278:BK423)</f>
        <v>0</v>
      </c>
    </row>
    <row r="278" spans="2:65" s="1" customFormat="1" ht="16.5" customHeight="1">
      <c r="B278" s="32"/>
      <c r="C278" s="133" t="s">
        <v>207</v>
      </c>
      <c r="D278" s="133" t="s">
        <v>129</v>
      </c>
      <c r="E278" s="134" t="s">
        <v>208</v>
      </c>
      <c r="F278" s="135" t="s">
        <v>209</v>
      </c>
      <c r="G278" s="136" t="s">
        <v>210</v>
      </c>
      <c r="H278" s="137">
        <v>153</v>
      </c>
      <c r="I278" s="138"/>
      <c r="J278" s="139">
        <f>ROUND(I278*H278,2)</f>
        <v>0</v>
      </c>
      <c r="K278" s="140"/>
      <c r="L278" s="32"/>
      <c r="M278" s="141" t="s">
        <v>1</v>
      </c>
      <c r="N278" s="142" t="s">
        <v>46</v>
      </c>
      <c r="P278" s="143">
        <f>O278*H278</f>
        <v>0</v>
      </c>
      <c r="Q278" s="143">
        <v>2.0100000000000001E-3</v>
      </c>
      <c r="R278" s="143">
        <f>Q278*H278</f>
        <v>0.30753000000000003</v>
      </c>
      <c r="S278" s="143">
        <v>0</v>
      </c>
      <c r="T278" s="144">
        <f>S278*H278</f>
        <v>0</v>
      </c>
      <c r="AR278" s="145" t="s">
        <v>133</v>
      </c>
      <c r="AT278" s="145" t="s">
        <v>129</v>
      </c>
      <c r="AU278" s="145" t="s">
        <v>91</v>
      </c>
      <c r="AY278" s="17" t="s">
        <v>127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7" t="s">
        <v>89</v>
      </c>
      <c r="BK278" s="146">
        <f>ROUND(I278*H278,2)</f>
        <v>0</v>
      </c>
      <c r="BL278" s="17" t="s">
        <v>133</v>
      </c>
      <c r="BM278" s="145" t="s">
        <v>211</v>
      </c>
    </row>
    <row r="279" spans="2:65" s="12" customFormat="1">
      <c r="B279" s="147"/>
      <c r="D279" s="148" t="s">
        <v>135</v>
      </c>
      <c r="E279" s="149" t="s">
        <v>1</v>
      </c>
      <c r="F279" s="150" t="s">
        <v>212</v>
      </c>
      <c r="H279" s="149" t="s">
        <v>1</v>
      </c>
      <c r="I279" s="151"/>
      <c r="L279" s="147"/>
      <c r="M279" s="152"/>
      <c r="T279" s="153"/>
      <c r="AT279" s="149" t="s">
        <v>135</v>
      </c>
      <c r="AU279" s="149" t="s">
        <v>91</v>
      </c>
      <c r="AV279" s="12" t="s">
        <v>89</v>
      </c>
      <c r="AW279" s="12" t="s">
        <v>36</v>
      </c>
      <c r="AX279" s="12" t="s">
        <v>81</v>
      </c>
      <c r="AY279" s="149" t="s">
        <v>127</v>
      </c>
    </row>
    <row r="280" spans="2:65" s="13" customFormat="1">
      <c r="B280" s="154"/>
      <c r="D280" s="148" t="s">
        <v>135</v>
      </c>
      <c r="E280" s="155" t="s">
        <v>1</v>
      </c>
      <c r="F280" s="156" t="s">
        <v>213</v>
      </c>
      <c r="H280" s="157">
        <v>153</v>
      </c>
      <c r="I280" s="158"/>
      <c r="L280" s="154"/>
      <c r="M280" s="159"/>
      <c r="T280" s="160"/>
      <c r="AT280" s="155" t="s">
        <v>135</v>
      </c>
      <c r="AU280" s="155" t="s">
        <v>91</v>
      </c>
      <c r="AV280" s="13" t="s">
        <v>91</v>
      </c>
      <c r="AW280" s="13" t="s">
        <v>36</v>
      </c>
      <c r="AX280" s="13" t="s">
        <v>81</v>
      </c>
      <c r="AY280" s="155" t="s">
        <v>127</v>
      </c>
    </row>
    <row r="281" spans="2:65" s="15" customFormat="1">
      <c r="B281" s="168"/>
      <c r="D281" s="148" t="s">
        <v>135</v>
      </c>
      <c r="E281" s="169" t="s">
        <v>1</v>
      </c>
      <c r="F281" s="170" t="s">
        <v>148</v>
      </c>
      <c r="H281" s="171">
        <v>153</v>
      </c>
      <c r="I281" s="172"/>
      <c r="L281" s="168"/>
      <c r="M281" s="173"/>
      <c r="T281" s="174"/>
      <c r="AT281" s="169" t="s">
        <v>135</v>
      </c>
      <c r="AU281" s="169" t="s">
        <v>91</v>
      </c>
      <c r="AV281" s="15" t="s">
        <v>133</v>
      </c>
      <c r="AW281" s="15" t="s">
        <v>36</v>
      </c>
      <c r="AX281" s="15" t="s">
        <v>89</v>
      </c>
      <c r="AY281" s="169" t="s">
        <v>127</v>
      </c>
    </row>
    <row r="282" spans="2:65" s="1" customFormat="1" ht="33" customHeight="1">
      <c r="B282" s="32"/>
      <c r="C282" s="133" t="s">
        <v>192</v>
      </c>
      <c r="D282" s="133" t="s">
        <v>129</v>
      </c>
      <c r="E282" s="134" t="s">
        <v>214</v>
      </c>
      <c r="F282" s="135" t="s">
        <v>215</v>
      </c>
      <c r="G282" s="136" t="s">
        <v>177</v>
      </c>
      <c r="H282" s="137">
        <v>18</v>
      </c>
      <c r="I282" s="138"/>
      <c r="J282" s="139">
        <f>ROUND(I282*H282,2)</f>
        <v>0</v>
      </c>
      <c r="K282" s="140"/>
      <c r="L282" s="32"/>
      <c r="M282" s="141" t="s">
        <v>1</v>
      </c>
      <c r="N282" s="142" t="s">
        <v>46</v>
      </c>
      <c r="P282" s="143">
        <f>O282*H282</f>
        <v>0</v>
      </c>
      <c r="Q282" s="143">
        <v>0.15540000000000001</v>
      </c>
      <c r="R282" s="143">
        <f>Q282*H282</f>
        <v>2.7972000000000001</v>
      </c>
      <c r="S282" s="143">
        <v>0</v>
      </c>
      <c r="T282" s="144">
        <f>S282*H282</f>
        <v>0</v>
      </c>
      <c r="AR282" s="145" t="s">
        <v>133</v>
      </c>
      <c r="AT282" s="145" t="s">
        <v>129</v>
      </c>
      <c r="AU282" s="145" t="s">
        <v>91</v>
      </c>
      <c r="AY282" s="17" t="s">
        <v>127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7" t="s">
        <v>89</v>
      </c>
      <c r="BK282" s="146">
        <f>ROUND(I282*H282,2)</f>
        <v>0</v>
      </c>
      <c r="BL282" s="17" t="s">
        <v>133</v>
      </c>
      <c r="BM282" s="145" t="s">
        <v>216</v>
      </c>
    </row>
    <row r="283" spans="2:65" s="12" customFormat="1">
      <c r="B283" s="147"/>
      <c r="D283" s="148" t="s">
        <v>135</v>
      </c>
      <c r="E283" s="149" t="s">
        <v>1</v>
      </c>
      <c r="F283" s="150" t="s">
        <v>136</v>
      </c>
      <c r="H283" s="149" t="s">
        <v>1</v>
      </c>
      <c r="I283" s="151"/>
      <c r="L283" s="147"/>
      <c r="M283" s="152"/>
      <c r="T283" s="153"/>
      <c r="AT283" s="149" t="s">
        <v>135</v>
      </c>
      <c r="AU283" s="149" t="s">
        <v>91</v>
      </c>
      <c r="AV283" s="12" t="s">
        <v>89</v>
      </c>
      <c r="AW283" s="12" t="s">
        <v>36</v>
      </c>
      <c r="AX283" s="12" t="s">
        <v>81</v>
      </c>
      <c r="AY283" s="149" t="s">
        <v>127</v>
      </c>
    </row>
    <row r="284" spans="2:65" s="13" customFormat="1">
      <c r="B284" s="154"/>
      <c r="D284" s="148" t="s">
        <v>135</v>
      </c>
      <c r="E284" s="155" t="s">
        <v>1</v>
      </c>
      <c r="F284" s="156" t="s">
        <v>217</v>
      </c>
      <c r="H284" s="157">
        <v>18</v>
      </c>
      <c r="I284" s="158"/>
      <c r="L284" s="154"/>
      <c r="M284" s="159"/>
      <c r="T284" s="160"/>
      <c r="AT284" s="155" t="s">
        <v>135</v>
      </c>
      <c r="AU284" s="155" t="s">
        <v>91</v>
      </c>
      <c r="AV284" s="13" t="s">
        <v>91</v>
      </c>
      <c r="AW284" s="13" t="s">
        <v>36</v>
      </c>
      <c r="AX284" s="13" t="s">
        <v>81</v>
      </c>
      <c r="AY284" s="155" t="s">
        <v>127</v>
      </c>
    </row>
    <row r="285" spans="2:65" s="14" customFormat="1">
      <c r="B285" s="161"/>
      <c r="D285" s="148" t="s">
        <v>135</v>
      </c>
      <c r="E285" s="162" t="s">
        <v>1</v>
      </c>
      <c r="F285" s="163" t="s">
        <v>138</v>
      </c>
      <c r="H285" s="164">
        <v>18</v>
      </c>
      <c r="I285" s="165"/>
      <c r="L285" s="161"/>
      <c r="M285" s="166"/>
      <c r="T285" s="167"/>
      <c r="AT285" s="162" t="s">
        <v>135</v>
      </c>
      <c r="AU285" s="162" t="s">
        <v>91</v>
      </c>
      <c r="AV285" s="14" t="s">
        <v>139</v>
      </c>
      <c r="AW285" s="14" t="s">
        <v>36</v>
      </c>
      <c r="AX285" s="14" t="s">
        <v>81</v>
      </c>
      <c r="AY285" s="162" t="s">
        <v>127</v>
      </c>
    </row>
    <row r="286" spans="2:65" s="15" customFormat="1">
      <c r="B286" s="168"/>
      <c r="D286" s="148" t="s">
        <v>135</v>
      </c>
      <c r="E286" s="169" t="s">
        <v>1</v>
      </c>
      <c r="F286" s="170" t="s">
        <v>148</v>
      </c>
      <c r="H286" s="171">
        <v>18</v>
      </c>
      <c r="I286" s="172"/>
      <c r="L286" s="168"/>
      <c r="M286" s="173"/>
      <c r="T286" s="174"/>
      <c r="AT286" s="169" t="s">
        <v>135</v>
      </c>
      <c r="AU286" s="169" t="s">
        <v>91</v>
      </c>
      <c r="AV286" s="15" t="s">
        <v>133</v>
      </c>
      <c r="AW286" s="15" t="s">
        <v>36</v>
      </c>
      <c r="AX286" s="15" t="s">
        <v>89</v>
      </c>
      <c r="AY286" s="169" t="s">
        <v>127</v>
      </c>
    </row>
    <row r="287" spans="2:65" s="1" customFormat="1" ht="16.5" customHeight="1">
      <c r="B287" s="32"/>
      <c r="C287" s="175" t="s">
        <v>218</v>
      </c>
      <c r="D287" s="175" t="s">
        <v>219</v>
      </c>
      <c r="E287" s="176" t="s">
        <v>220</v>
      </c>
      <c r="F287" s="177" t="s">
        <v>221</v>
      </c>
      <c r="G287" s="178" t="s">
        <v>177</v>
      </c>
      <c r="H287" s="179">
        <v>18.18</v>
      </c>
      <c r="I287" s="180"/>
      <c r="J287" s="181">
        <f>ROUND(I287*H287,2)</f>
        <v>0</v>
      </c>
      <c r="K287" s="182"/>
      <c r="L287" s="183"/>
      <c r="M287" s="184" t="s">
        <v>1</v>
      </c>
      <c r="N287" s="185" t="s">
        <v>46</v>
      </c>
      <c r="P287" s="143">
        <f>O287*H287</f>
        <v>0</v>
      </c>
      <c r="Q287" s="143">
        <v>0.08</v>
      </c>
      <c r="R287" s="143">
        <f>Q287*H287</f>
        <v>1.4543999999999999</v>
      </c>
      <c r="S287" s="143">
        <v>0</v>
      </c>
      <c r="T287" s="144">
        <f>S287*H287</f>
        <v>0</v>
      </c>
      <c r="AR287" s="145" t="s">
        <v>186</v>
      </c>
      <c r="AT287" s="145" t="s">
        <v>219</v>
      </c>
      <c r="AU287" s="145" t="s">
        <v>91</v>
      </c>
      <c r="AY287" s="17" t="s">
        <v>127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89</v>
      </c>
      <c r="BK287" s="146">
        <f>ROUND(I287*H287,2)</f>
        <v>0</v>
      </c>
      <c r="BL287" s="17" t="s">
        <v>133</v>
      </c>
      <c r="BM287" s="145" t="s">
        <v>222</v>
      </c>
    </row>
    <row r="288" spans="2:65" s="12" customFormat="1">
      <c r="B288" s="147"/>
      <c r="D288" s="148" t="s">
        <v>135</v>
      </c>
      <c r="E288" s="149" t="s">
        <v>1</v>
      </c>
      <c r="F288" s="150" t="s">
        <v>136</v>
      </c>
      <c r="H288" s="149" t="s">
        <v>1</v>
      </c>
      <c r="I288" s="151"/>
      <c r="L288" s="147"/>
      <c r="M288" s="152"/>
      <c r="T288" s="153"/>
      <c r="AT288" s="149" t="s">
        <v>135</v>
      </c>
      <c r="AU288" s="149" t="s">
        <v>91</v>
      </c>
      <c r="AV288" s="12" t="s">
        <v>89</v>
      </c>
      <c r="AW288" s="12" t="s">
        <v>36</v>
      </c>
      <c r="AX288" s="12" t="s">
        <v>81</v>
      </c>
      <c r="AY288" s="149" t="s">
        <v>127</v>
      </c>
    </row>
    <row r="289" spans="2:65" s="13" customFormat="1">
      <c r="B289" s="154"/>
      <c r="D289" s="148" t="s">
        <v>135</v>
      </c>
      <c r="E289" s="155" t="s">
        <v>1</v>
      </c>
      <c r="F289" s="156" t="s">
        <v>223</v>
      </c>
      <c r="H289" s="157">
        <v>18.18</v>
      </c>
      <c r="I289" s="158"/>
      <c r="L289" s="154"/>
      <c r="M289" s="159"/>
      <c r="T289" s="160"/>
      <c r="AT289" s="155" t="s">
        <v>135</v>
      </c>
      <c r="AU289" s="155" t="s">
        <v>91</v>
      </c>
      <c r="AV289" s="13" t="s">
        <v>91</v>
      </c>
      <c r="AW289" s="13" t="s">
        <v>36</v>
      </c>
      <c r="AX289" s="13" t="s">
        <v>81</v>
      </c>
      <c r="AY289" s="155" t="s">
        <v>127</v>
      </c>
    </row>
    <row r="290" spans="2:65" s="14" customFormat="1">
      <c r="B290" s="161"/>
      <c r="D290" s="148" t="s">
        <v>135</v>
      </c>
      <c r="E290" s="162" t="s">
        <v>1</v>
      </c>
      <c r="F290" s="163" t="s">
        <v>138</v>
      </c>
      <c r="H290" s="164">
        <v>18.18</v>
      </c>
      <c r="I290" s="165"/>
      <c r="L290" s="161"/>
      <c r="M290" s="166"/>
      <c r="T290" s="167"/>
      <c r="AT290" s="162" t="s">
        <v>135</v>
      </c>
      <c r="AU290" s="162" t="s">
        <v>91</v>
      </c>
      <c r="AV290" s="14" t="s">
        <v>139</v>
      </c>
      <c r="AW290" s="14" t="s">
        <v>36</v>
      </c>
      <c r="AX290" s="14" t="s">
        <v>81</v>
      </c>
      <c r="AY290" s="162" t="s">
        <v>127</v>
      </c>
    </row>
    <row r="291" spans="2:65" s="15" customFormat="1">
      <c r="B291" s="168"/>
      <c r="D291" s="148" t="s">
        <v>135</v>
      </c>
      <c r="E291" s="169" t="s">
        <v>1</v>
      </c>
      <c r="F291" s="170" t="s">
        <v>148</v>
      </c>
      <c r="H291" s="171">
        <v>18.18</v>
      </c>
      <c r="I291" s="172"/>
      <c r="L291" s="168"/>
      <c r="M291" s="173"/>
      <c r="T291" s="174"/>
      <c r="AT291" s="169" t="s">
        <v>135</v>
      </c>
      <c r="AU291" s="169" t="s">
        <v>91</v>
      </c>
      <c r="AV291" s="15" t="s">
        <v>133</v>
      </c>
      <c r="AW291" s="15" t="s">
        <v>36</v>
      </c>
      <c r="AX291" s="15" t="s">
        <v>89</v>
      </c>
      <c r="AY291" s="169" t="s">
        <v>127</v>
      </c>
    </row>
    <row r="292" spans="2:65" s="1" customFormat="1" ht="33" customHeight="1">
      <c r="B292" s="32"/>
      <c r="C292" s="133" t="s">
        <v>224</v>
      </c>
      <c r="D292" s="133" t="s">
        <v>129</v>
      </c>
      <c r="E292" s="134" t="s">
        <v>225</v>
      </c>
      <c r="F292" s="135" t="s">
        <v>226</v>
      </c>
      <c r="G292" s="136" t="s">
        <v>145</v>
      </c>
      <c r="H292" s="137">
        <v>0.67500000000000004</v>
      </c>
      <c r="I292" s="138"/>
      <c r="J292" s="139">
        <f>ROUND(I292*H292,2)</f>
        <v>0</v>
      </c>
      <c r="K292" s="140"/>
      <c r="L292" s="32"/>
      <c r="M292" s="141" t="s">
        <v>1</v>
      </c>
      <c r="N292" s="142" t="s">
        <v>46</v>
      </c>
      <c r="P292" s="143">
        <f>O292*H292</f>
        <v>0</v>
      </c>
      <c r="Q292" s="143">
        <v>2.2563399999999998</v>
      </c>
      <c r="R292" s="143">
        <f>Q292*H292</f>
        <v>1.5230295</v>
      </c>
      <c r="S292" s="143">
        <v>0</v>
      </c>
      <c r="T292" s="144">
        <f>S292*H292</f>
        <v>0</v>
      </c>
      <c r="AR292" s="145" t="s">
        <v>133</v>
      </c>
      <c r="AT292" s="145" t="s">
        <v>129</v>
      </c>
      <c r="AU292" s="145" t="s">
        <v>91</v>
      </c>
      <c r="AY292" s="17" t="s">
        <v>127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89</v>
      </c>
      <c r="BK292" s="146">
        <f>ROUND(I292*H292,2)</f>
        <v>0</v>
      </c>
      <c r="BL292" s="17" t="s">
        <v>133</v>
      </c>
      <c r="BM292" s="145" t="s">
        <v>227</v>
      </c>
    </row>
    <row r="293" spans="2:65" s="12" customFormat="1">
      <c r="B293" s="147"/>
      <c r="D293" s="148" t="s">
        <v>135</v>
      </c>
      <c r="E293" s="149" t="s">
        <v>1</v>
      </c>
      <c r="F293" s="150" t="s">
        <v>136</v>
      </c>
      <c r="H293" s="149" t="s">
        <v>1</v>
      </c>
      <c r="I293" s="151"/>
      <c r="L293" s="147"/>
      <c r="M293" s="152"/>
      <c r="T293" s="153"/>
      <c r="AT293" s="149" t="s">
        <v>135</v>
      </c>
      <c r="AU293" s="149" t="s">
        <v>91</v>
      </c>
      <c r="AV293" s="12" t="s">
        <v>89</v>
      </c>
      <c r="AW293" s="12" t="s">
        <v>36</v>
      </c>
      <c r="AX293" s="12" t="s">
        <v>81</v>
      </c>
      <c r="AY293" s="149" t="s">
        <v>127</v>
      </c>
    </row>
    <row r="294" spans="2:65" s="13" customFormat="1">
      <c r="B294" s="154"/>
      <c r="D294" s="148" t="s">
        <v>135</v>
      </c>
      <c r="E294" s="155" t="s">
        <v>1</v>
      </c>
      <c r="F294" s="156" t="s">
        <v>228</v>
      </c>
      <c r="H294" s="157">
        <v>0.67500000000000004</v>
      </c>
      <c r="I294" s="158"/>
      <c r="L294" s="154"/>
      <c r="M294" s="159"/>
      <c r="T294" s="160"/>
      <c r="AT294" s="155" t="s">
        <v>135</v>
      </c>
      <c r="AU294" s="155" t="s">
        <v>91</v>
      </c>
      <c r="AV294" s="13" t="s">
        <v>91</v>
      </c>
      <c r="AW294" s="13" t="s">
        <v>36</v>
      </c>
      <c r="AX294" s="13" t="s">
        <v>81</v>
      </c>
      <c r="AY294" s="155" t="s">
        <v>127</v>
      </c>
    </row>
    <row r="295" spans="2:65" s="14" customFormat="1">
      <c r="B295" s="161"/>
      <c r="D295" s="148" t="s">
        <v>135</v>
      </c>
      <c r="E295" s="162" t="s">
        <v>1</v>
      </c>
      <c r="F295" s="163" t="s">
        <v>138</v>
      </c>
      <c r="H295" s="164">
        <v>0.67500000000000004</v>
      </c>
      <c r="I295" s="165"/>
      <c r="L295" s="161"/>
      <c r="M295" s="166"/>
      <c r="T295" s="167"/>
      <c r="AT295" s="162" t="s">
        <v>135</v>
      </c>
      <c r="AU295" s="162" t="s">
        <v>91</v>
      </c>
      <c r="AV295" s="14" t="s">
        <v>139</v>
      </c>
      <c r="AW295" s="14" t="s">
        <v>36</v>
      </c>
      <c r="AX295" s="14" t="s">
        <v>81</v>
      </c>
      <c r="AY295" s="162" t="s">
        <v>127</v>
      </c>
    </row>
    <row r="296" spans="2:65" s="15" customFormat="1">
      <c r="B296" s="168"/>
      <c r="D296" s="148" t="s">
        <v>135</v>
      </c>
      <c r="E296" s="169" t="s">
        <v>1</v>
      </c>
      <c r="F296" s="170" t="s">
        <v>148</v>
      </c>
      <c r="H296" s="171">
        <v>0.67500000000000004</v>
      </c>
      <c r="I296" s="172"/>
      <c r="L296" s="168"/>
      <c r="M296" s="173"/>
      <c r="T296" s="174"/>
      <c r="AT296" s="169" t="s">
        <v>135</v>
      </c>
      <c r="AU296" s="169" t="s">
        <v>91</v>
      </c>
      <c r="AV296" s="15" t="s">
        <v>133</v>
      </c>
      <c r="AW296" s="15" t="s">
        <v>36</v>
      </c>
      <c r="AX296" s="15" t="s">
        <v>89</v>
      </c>
      <c r="AY296" s="169" t="s">
        <v>127</v>
      </c>
    </row>
    <row r="297" spans="2:65" s="1" customFormat="1" ht="24.2" customHeight="1">
      <c r="B297" s="32"/>
      <c r="C297" s="133" t="s">
        <v>8</v>
      </c>
      <c r="D297" s="133" t="s">
        <v>129</v>
      </c>
      <c r="E297" s="134" t="s">
        <v>229</v>
      </c>
      <c r="F297" s="135" t="s">
        <v>230</v>
      </c>
      <c r="G297" s="136" t="s">
        <v>177</v>
      </c>
      <c r="H297" s="137">
        <v>46.5</v>
      </c>
      <c r="I297" s="138"/>
      <c r="J297" s="139">
        <f>ROUND(I297*H297,2)</f>
        <v>0</v>
      </c>
      <c r="K297" s="140"/>
      <c r="L297" s="32"/>
      <c r="M297" s="141" t="s">
        <v>1</v>
      </c>
      <c r="N297" s="142" t="s">
        <v>46</v>
      </c>
      <c r="P297" s="143">
        <f>O297*H297</f>
        <v>0</v>
      </c>
      <c r="Q297" s="143">
        <v>0</v>
      </c>
      <c r="R297" s="143">
        <f>Q297*H297</f>
        <v>0</v>
      </c>
      <c r="S297" s="143">
        <v>0</v>
      </c>
      <c r="T297" s="144">
        <f>S297*H297</f>
        <v>0</v>
      </c>
      <c r="AR297" s="145" t="s">
        <v>133</v>
      </c>
      <c r="AT297" s="145" t="s">
        <v>129</v>
      </c>
      <c r="AU297" s="145" t="s">
        <v>91</v>
      </c>
      <c r="AY297" s="17" t="s">
        <v>127</v>
      </c>
      <c r="BE297" s="146">
        <f>IF(N297="základní",J297,0)</f>
        <v>0</v>
      </c>
      <c r="BF297" s="146">
        <f>IF(N297="snížená",J297,0)</f>
        <v>0</v>
      </c>
      <c r="BG297" s="146">
        <f>IF(N297="zákl. přenesená",J297,0)</f>
        <v>0</v>
      </c>
      <c r="BH297" s="146">
        <f>IF(N297="sníž. přenesená",J297,0)</f>
        <v>0</v>
      </c>
      <c r="BI297" s="146">
        <f>IF(N297="nulová",J297,0)</f>
        <v>0</v>
      </c>
      <c r="BJ297" s="17" t="s">
        <v>89</v>
      </c>
      <c r="BK297" s="146">
        <f>ROUND(I297*H297,2)</f>
        <v>0</v>
      </c>
      <c r="BL297" s="17" t="s">
        <v>133</v>
      </c>
      <c r="BM297" s="145" t="s">
        <v>231</v>
      </c>
    </row>
    <row r="298" spans="2:65" s="12" customFormat="1">
      <c r="B298" s="147"/>
      <c r="D298" s="148" t="s">
        <v>135</v>
      </c>
      <c r="E298" s="149" t="s">
        <v>1</v>
      </c>
      <c r="F298" s="150" t="s">
        <v>152</v>
      </c>
      <c r="H298" s="149" t="s">
        <v>1</v>
      </c>
      <c r="I298" s="151"/>
      <c r="L298" s="147"/>
      <c r="M298" s="152"/>
      <c r="T298" s="153"/>
      <c r="AT298" s="149" t="s">
        <v>135</v>
      </c>
      <c r="AU298" s="149" t="s">
        <v>91</v>
      </c>
      <c r="AV298" s="12" t="s">
        <v>89</v>
      </c>
      <c r="AW298" s="12" t="s">
        <v>36</v>
      </c>
      <c r="AX298" s="12" t="s">
        <v>81</v>
      </c>
      <c r="AY298" s="149" t="s">
        <v>127</v>
      </c>
    </row>
    <row r="299" spans="2:65" s="12" customFormat="1">
      <c r="B299" s="147"/>
      <c r="D299" s="148" t="s">
        <v>135</v>
      </c>
      <c r="E299" s="149" t="s">
        <v>1</v>
      </c>
      <c r="F299" s="150" t="s">
        <v>232</v>
      </c>
      <c r="H299" s="149" t="s">
        <v>1</v>
      </c>
      <c r="I299" s="151"/>
      <c r="L299" s="147"/>
      <c r="M299" s="152"/>
      <c r="T299" s="153"/>
      <c r="AT299" s="149" t="s">
        <v>135</v>
      </c>
      <c r="AU299" s="149" t="s">
        <v>91</v>
      </c>
      <c r="AV299" s="12" t="s">
        <v>89</v>
      </c>
      <c r="AW299" s="12" t="s">
        <v>36</v>
      </c>
      <c r="AX299" s="12" t="s">
        <v>81</v>
      </c>
      <c r="AY299" s="149" t="s">
        <v>127</v>
      </c>
    </row>
    <row r="300" spans="2:65" s="13" customFormat="1">
      <c r="B300" s="154"/>
      <c r="D300" s="148" t="s">
        <v>135</v>
      </c>
      <c r="E300" s="155" t="s">
        <v>1</v>
      </c>
      <c r="F300" s="156" t="s">
        <v>233</v>
      </c>
      <c r="H300" s="157">
        <v>6</v>
      </c>
      <c r="I300" s="158"/>
      <c r="L300" s="154"/>
      <c r="M300" s="159"/>
      <c r="T300" s="160"/>
      <c r="AT300" s="155" t="s">
        <v>135</v>
      </c>
      <c r="AU300" s="155" t="s">
        <v>91</v>
      </c>
      <c r="AV300" s="13" t="s">
        <v>91</v>
      </c>
      <c r="AW300" s="13" t="s">
        <v>36</v>
      </c>
      <c r="AX300" s="13" t="s">
        <v>81</v>
      </c>
      <c r="AY300" s="155" t="s">
        <v>127</v>
      </c>
    </row>
    <row r="301" spans="2:65" s="14" customFormat="1">
      <c r="B301" s="161"/>
      <c r="D301" s="148" t="s">
        <v>135</v>
      </c>
      <c r="E301" s="162" t="s">
        <v>1</v>
      </c>
      <c r="F301" s="163" t="s">
        <v>138</v>
      </c>
      <c r="H301" s="164">
        <v>6</v>
      </c>
      <c r="I301" s="165"/>
      <c r="L301" s="161"/>
      <c r="M301" s="166"/>
      <c r="T301" s="167"/>
      <c r="AT301" s="162" t="s">
        <v>135</v>
      </c>
      <c r="AU301" s="162" t="s">
        <v>91</v>
      </c>
      <c r="AV301" s="14" t="s">
        <v>139</v>
      </c>
      <c r="AW301" s="14" t="s">
        <v>36</v>
      </c>
      <c r="AX301" s="14" t="s">
        <v>81</v>
      </c>
      <c r="AY301" s="162" t="s">
        <v>127</v>
      </c>
    </row>
    <row r="302" spans="2:65" s="12" customFormat="1">
      <c r="B302" s="147"/>
      <c r="D302" s="148" t="s">
        <v>135</v>
      </c>
      <c r="E302" s="149" t="s">
        <v>1</v>
      </c>
      <c r="F302" s="150" t="s">
        <v>154</v>
      </c>
      <c r="H302" s="149" t="s">
        <v>1</v>
      </c>
      <c r="I302" s="151"/>
      <c r="L302" s="147"/>
      <c r="M302" s="152"/>
      <c r="T302" s="153"/>
      <c r="AT302" s="149" t="s">
        <v>135</v>
      </c>
      <c r="AU302" s="149" t="s">
        <v>91</v>
      </c>
      <c r="AV302" s="12" t="s">
        <v>89</v>
      </c>
      <c r="AW302" s="12" t="s">
        <v>36</v>
      </c>
      <c r="AX302" s="12" t="s">
        <v>81</v>
      </c>
      <c r="AY302" s="149" t="s">
        <v>127</v>
      </c>
    </row>
    <row r="303" spans="2:65" s="13" customFormat="1">
      <c r="B303" s="154"/>
      <c r="D303" s="148" t="s">
        <v>135</v>
      </c>
      <c r="E303" s="155" t="s">
        <v>1</v>
      </c>
      <c r="F303" s="156" t="s">
        <v>233</v>
      </c>
      <c r="H303" s="157">
        <v>6</v>
      </c>
      <c r="I303" s="158"/>
      <c r="L303" s="154"/>
      <c r="M303" s="159"/>
      <c r="T303" s="160"/>
      <c r="AT303" s="155" t="s">
        <v>135</v>
      </c>
      <c r="AU303" s="155" t="s">
        <v>91</v>
      </c>
      <c r="AV303" s="13" t="s">
        <v>91</v>
      </c>
      <c r="AW303" s="13" t="s">
        <v>36</v>
      </c>
      <c r="AX303" s="13" t="s">
        <v>81</v>
      </c>
      <c r="AY303" s="155" t="s">
        <v>127</v>
      </c>
    </row>
    <row r="304" spans="2:65" s="14" customFormat="1">
      <c r="B304" s="161"/>
      <c r="D304" s="148" t="s">
        <v>135</v>
      </c>
      <c r="E304" s="162" t="s">
        <v>1</v>
      </c>
      <c r="F304" s="163" t="s">
        <v>138</v>
      </c>
      <c r="H304" s="164">
        <v>6</v>
      </c>
      <c r="I304" s="165"/>
      <c r="L304" s="161"/>
      <c r="M304" s="166"/>
      <c r="T304" s="167"/>
      <c r="AT304" s="162" t="s">
        <v>135</v>
      </c>
      <c r="AU304" s="162" t="s">
        <v>91</v>
      </c>
      <c r="AV304" s="14" t="s">
        <v>139</v>
      </c>
      <c r="AW304" s="14" t="s">
        <v>36</v>
      </c>
      <c r="AX304" s="14" t="s">
        <v>81</v>
      </c>
      <c r="AY304" s="162" t="s">
        <v>127</v>
      </c>
    </row>
    <row r="305" spans="2:51" s="12" customFormat="1">
      <c r="B305" s="147"/>
      <c r="D305" s="148" t="s">
        <v>135</v>
      </c>
      <c r="E305" s="149" t="s">
        <v>1</v>
      </c>
      <c r="F305" s="150" t="s">
        <v>156</v>
      </c>
      <c r="H305" s="149" t="s">
        <v>1</v>
      </c>
      <c r="I305" s="151"/>
      <c r="L305" s="147"/>
      <c r="M305" s="152"/>
      <c r="T305" s="153"/>
      <c r="AT305" s="149" t="s">
        <v>135</v>
      </c>
      <c r="AU305" s="149" t="s">
        <v>91</v>
      </c>
      <c r="AV305" s="12" t="s">
        <v>89</v>
      </c>
      <c r="AW305" s="12" t="s">
        <v>36</v>
      </c>
      <c r="AX305" s="12" t="s">
        <v>81</v>
      </c>
      <c r="AY305" s="149" t="s">
        <v>127</v>
      </c>
    </row>
    <row r="306" spans="2:51" s="13" customFormat="1">
      <c r="B306" s="154"/>
      <c r="D306" s="148" t="s">
        <v>135</v>
      </c>
      <c r="E306" s="155" t="s">
        <v>1</v>
      </c>
      <c r="F306" s="156" t="s">
        <v>234</v>
      </c>
      <c r="H306" s="157">
        <v>6.4</v>
      </c>
      <c r="I306" s="158"/>
      <c r="L306" s="154"/>
      <c r="M306" s="159"/>
      <c r="T306" s="160"/>
      <c r="AT306" s="155" t="s">
        <v>135</v>
      </c>
      <c r="AU306" s="155" t="s">
        <v>91</v>
      </c>
      <c r="AV306" s="13" t="s">
        <v>91</v>
      </c>
      <c r="AW306" s="13" t="s">
        <v>36</v>
      </c>
      <c r="AX306" s="13" t="s">
        <v>81</v>
      </c>
      <c r="AY306" s="155" t="s">
        <v>127</v>
      </c>
    </row>
    <row r="307" spans="2:51" s="12" customFormat="1">
      <c r="B307" s="147"/>
      <c r="D307" s="148" t="s">
        <v>135</v>
      </c>
      <c r="E307" s="149" t="s">
        <v>1</v>
      </c>
      <c r="F307" s="150" t="s">
        <v>181</v>
      </c>
      <c r="H307" s="149" t="s">
        <v>1</v>
      </c>
      <c r="I307" s="151"/>
      <c r="L307" s="147"/>
      <c r="M307" s="152"/>
      <c r="T307" s="153"/>
      <c r="AT307" s="149" t="s">
        <v>135</v>
      </c>
      <c r="AU307" s="149" t="s">
        <v>91</v>
      </c>
      <c r="AV307" s="12" t="s">
        <v>89</v>
      </c>
      <c r="AW307" s="12" t="s">
        <v>36</v>
      </c>
      <c r="AX307" s="12" t="s">
        <v>81</v>
      </c>
      <c r="AY307" s="149" t="s">
        <v>127</v>
      </c>
    </row>
    <row r="308" spans="2:51" s="13" customFormat="1">
      <c r="B308" s="154"/>
      <c r="D308" s="148" t="s">
        <v>135</v>
      </c>
      <c r="E308" s="155" t="s">
        <v>1</v>
      </c>
      <c r="F308" s="156" t="s">
        <v>139</v>
      </c>
      <c r="H308" s="157">
        <v>3</v>
      </c>
      <c r="I308" s="158"/>
      <c r="L308" s="154"/>
      <c r="M308" s="159"/>
      <c r="T308" s="160"/>
      <c r="AT308" s="155" t="s">
        <v>135</v>
      </c>
      <c r="AU308" s="155" t="s">
        <v>91</v>
      </c>
      <c r="AV308" s="13" t="s">
        <v>91</v>
      </c>
      <c r="AW308" s="13" t="s">
        <v>36</v>
      </c>
      <c r="AX308" s="13" t="s">
        <v>81</v>
      </c>
      <c r="AY308" s="155" t="s">
        <v>127</v>
      </c>
    </row>
    <row r="309" spans="2:51" s="14" customFormat="1">
      <c r="B309" s="161"/>
      <c r="D309" s="148" t="s">
        <v>135</v>
      </c>
      <c r="E309" s="162" t="s">
        <v>1</v>
      </c>
      <c r="F309" s="163" t="s">
        <v>138</v>
      </c>
      <c r="H309" s="164">
        <v>9.4</v>
      </c>
      <c r="I309" s="165"/>
      <c r="L309" s="161"/>
      <c r="M309" s="166"/>
      <c r="T309" s="167"/>
      <c r="AT309" s="162" t="s">
        <v>135</v>
      </c>
      <c r="AU309" s="162" t="s">
        <v>91</v>
      </c>
      <c r="AV309" s="14" t="s">
        <v>139</v>
      </c>
      <c r="AW309" s="14" t="s">
        <v>36</v>
      </c>
      <c r="AX309" s="14" t="s">
        <v>81</v>
      </c>
      <c r="AY309" s="162" t="s">
        <v>127</v>
      </c>
    </row>
    <row r="310" spans="2:51" s="12" customFormat="1">
      <c r="B310" s="147"/>
      <c r="D310" s="148" t="s">
        <v>135</v>
      </c>
      <c r="E310" s="149" t="s">
        <v>1</v>
      </c>
      <c r="F310" s="150" t="s">
        <v>136</v>
      </c>
      <c r="H310" s="149" t="s">
        <v>1</v>
      </c>
      <c r="I310" s="151"/>
      <c r="L310" s="147"/>
      <c r="M310" s="152"/>
      <c r="T310" s="153"/>
      <c r="AT310" s="149" t="s">
        <v>135</v>
      </c>
      <c r="AU310" s="149" t="s">
        <v>91</v>
      </c>
      <c r="AV310" s="12" t="s">
        <v>89</v>
      </c>
      <c r="AW310" s="12" t="s">
        <v>36</v>
      </c>
      <c r="AX310" s="12" t="s">
        <v>81</v>
      </c>
      <c r="AY310" s="149" t="s">
        <v>127</v>
      </c>
    </row>
    <row r="311" spans="2:51" s="13" customFormat="1">
      <c r="B311" s="154"/>
      <c r="D311" s="148" t="s">
        <v>135</v>
      </c>
      <c r="E311" s="155" t="s">
        <v>1</v>
      </c>
      <c r="F311" s="156" t="s">
        <v>235</v>
      </c>
      <c r="H311" s="157">
        <v>7.2</v>
      </c>
      <c r="I311" s="158"/>
      <c r="L311" s="154"/>
      <c r="M311" s="159"/>
      <c r="T311" s="160"/>
      <c r="AT311" s="155" t="s">
        <v>135</v>
      </c>
      <c r="AU311" s="155" t="s">
        <v>91</v>
      </c>
      <c r="AV311" s="13" t="s">
        <v>91</v>
      </c>
      <c r="AW311" s="13" t="s">
        <v>36</v>
      </c>
      <c r="AX311" s="13" t="s">
        <v>81</v>
      </c>
      <c r="AY311" s="155" t="s">
        <v>127</v>
      </c>
    </row>
    <row r="312" spans="2:51" s="14" customFormat="1">
      <c r="B312" s="161"/>
      <c r="D312" s="148" t="s">
        <v>135</v>
      </c>
      <c r="E312" s="162" t="s">
        <v>1</v>
      </c>
      <c r="F312" s="163" t="s">
        <v>138</v>
      </c>
      <c r="H312" s="164">
        <v>7.2</v>
      </c>
      <c r="I312" s="165"/>
      <c r="L312" s="161"/>
      <c r="M312" s="166"/>
      <c r="T312" s="167"/>
      <c r="AT312" s="162" t="s">
        <v>135</v>
      </c>
      <c r="AU312" s="162" t="s">
        <v>91</v>
      </c>
      <c r="AV312" s="14" t="s">
        <v>139</v>
      </c>
      <c r="AW312" s="14" t="s">
        <v>36</v>
      </c>
      <c r="AX312" s="14" t="s">
        <v>81</v>
      </c>
      <c r="AY312" s="162" t="s">
        <v>127</v>
      </c>
    </row>
    <row r="313" spans="2:51" s="12" customFormat="1">
      <c r="B313" s="147"/>
      <c r="D313" s="148" t="s">
        <v>135</v>
      </c>
      <c r="E313" s="149" t="s">
        <v>1</v>
      </c>
      <c r="F313" s="150" t="s">
        <v>157</v>
      </c>
      <c r="H313" s="149" t="s">
        <v>1</v>
      </c>
      <c r="I313" s="151"/>
      <c r="L313" s="147"/>
      <c r="M313" s="152"/>
      <c r="T313" s="153"/>
      <c r="AT313" s="149" t="s">
        <v>135</v>
      </c>
      <c r="AU313" s="149" t="s">
        <v>91</v>
      </c>
      <c r="AV313" s="12" t="s">
        <v>89</v>
      </c>
      <c r="AW313" s="12" t="s">
        <v>36</v>
      </c>
      <c r="AX313" s="12" t="s">
        <v>81</v>
      </c>
      <c r="AY313" s="149" t="s">
        <v>127</v>
      </c>
    </row>
    <row r="314" spans="2:51" s="13" customFormat="1">
      <c r="B314" s="154"/>
      <c r="D314" s="148" t="s">
        <v>135</v>
      </c>
      <c r="E314" s="155" t="s">
        <v>1</v>
      </c>
      <c r="F314" s="156" t="s">
        <v>234</v>
      </c>
      <c r="H314" s="157">
        <v>6.4</v>
      </c>
      <c r="I314" s="158"/>
      <c r="L314" s="154"/>
      <c r="M314" s="159"/>
      <c r="T314" s="160"/>
      <c r="AT314" s="155" t="s">
        <v>135</v>
      </c>
      <c r="AU314" s="155" t="s">
        <v>91</v>
      </c>
      <c r="AV314" s="13" t="s">
        <v>91</v>
      </c>
      <c r="AW314" s="13" t="s">
        <v>36</v>
      </c>
      <c r="AX314" s="13" t="s">
        <v>81</v>
      </c>
      <c r="AY314" s="155" t="s">
        <v>127</v>
      </c>
    </row>
    <row r="315" spans="2:51" s="13" customFormat="1">
      <c r="B315" s="154"/>
      <c r="D315" s="148" t="s">
        <v>135</v>
      </c>
      <c r="E315" s="155" t="s">
        <v>1</v>
      </c>
      <c r="F315" s="156" t="s">
        <v>139</v>
      </c>
      <c r="H315" s="157">
        <v>3</v>
      </c>
      <c r="I315" s="158"/>
      <c r="L315" s="154"/>
      <c r="M315" s="159"/>
      <c r="T315" s="160"/>
      <c r="AT315" s="155" t="s">
        <v>135</v>
      </c>
      <c r="AU315" s="155" t="s">
        <v>91</v>
      </c>
      <c r="AV315" s="13" t="s">
        <v>91</v>
      </c>
      <c r="AW315" s="13" t="s">
        <v>36</v>
      </c>
      <c r="AX315" s="13" t="s">
        <v>81</v>
      </c>
      <c r="AY315" s="155" t="s">
        <v>127</v>
      </c>
    </row>
    <row r="316" spans="2:51" s="14" customFormat="1">
      <c r="B316" s="161"/>
      <c r="D316" s="148" t="s">
        <v>135</v>
      </c>
      <c r="E316" s="162" t="s">
        <v>1</v>
      </c>
      <c r="F316" s="163" t="s">
        <v>138</v>
      </c>
      <c r="H316" s="164">
        <v>9.4</v>
      </c>
      <c r="I316" s="165"/>
      <c r="L316" s="161"/>
      <c r="M316" s="166"/>
      <c r="T316" s="167"/>
      <c r="AT316" s="162" t="s">
        <v>135</v>
      </c>
      <c r="AU316" s="162" t="s">
        <v>91</v>
      </c>
      <c r="AV316" s="14" t="s">
        <v>139</v>
      </c>
      <c r="AW316" s="14" t="s">
        <v>36</v>
      </c>
      <c r="AX316" s="14" t="s">
        <v>81</v>
      </c>
      <c r="AY316" s="162" t="s">
        <v>127</v>
      </c>
    </row>
    <row r="317" spans="2:51" s="12" customFormat="1">
      <c r="B317" s="147"/>
      <c r="D317" s="148" t="s">
        <v>135</v>
      </c>
      <c r="E317" s="149" t="s">
        <v>1</v>
      </c>
      <c r="F317" s="150" t="s">
        <v>168</v>
      </c>
      <c r="H317" s="149" t="s">
        <v>1</v>
      </c>
      <c r="I317" s="151"/>
      <c r="L317" s="147"/>
      <c r="M317" s="152"/>
      <c r="T317" s="153"/>
      <c r="AT317" s="149" t="s">
        <v>135</v>
      </c>
      <c r="AU317" s="149" t="s">
        <v>91</v>
      </c>
      <c r="AV317" s="12" t="s">
        <v>89</v>
      </c>
      <c r="AW317" s="12" t="s">
        <v>36</v>
      </c>
      <c r="AX317" s="12" t="s">
        <v>81</v>
      </c>
      <c r="AY317" s="149" t="s">
        <v>127</v>
      </c>
    </row>
    <row r="318" spans="2:51" s="13" customFormat="1">
      <c r="B318" s="154"/>
      <c r="D318" s="148" t="s">
        <v>135</v>
      </c>
      <c r="E318" s="155" t="s">
        <v>1</v>
      </c>
      <c r="F318" s="156" t="s">
        <v>236</v>
      </c>
      <c r="H318" s="157">
        <v>8.5</v>
      </c>
      <c r="I318" s="158"/>
      <c r="L318" s="154"/>
      <c r="M318" s="159"/>
      <c r="T318" s="160"/>
      <c r="AT318" s="155" t="s">
        <v>135</v>
      </c>
      <c r="AU318" s="155" t="s">
        <v>91</v>
      </c>
      <c r="AV318" s="13" t="s">
        <v>91</v>
      </c>
      <c r="AW318" s="13" t="s">
        <v>36</v>
      </c>
      <c r="AX318" s="13" t="s">
        <v>81</v>
      </c>
      <c r="AY318" s="155" t="s">
        <v>127</v>
      </c>
    </row>
    <row r="319" spans="2:51" s="14" customFormat="1">
      <c r="B319" s="161"/>
      <c r="D319" s="148" t="s">
        <v>135</v>
      </c>
      <c r="E319" s="162" t="s">
        <v>1</v>
      </c>
      <c r="F319" s="163" t="s">
        <v>138</v>
      </c>
      <c r="H319" s="164">
        <v>8.5</v>
      </c>
      <c r="I319" s="165"/>
      <c r="L319" s="161"/>
      <c r="M319" s="166"/>
      <c r="T319" s="167"/>
      <c r="AT319" s="162" t="s">
        <v>135</v>
      </c>
      <c r="AU319" s="162" t="s">
        <v>91</v>
      </c>
      <c r="AV319" s="14" t="s">
        <v>139</v>
      </c>
      <c r="AW319" s="14" t="s">
        <v>36</v>
      </c>
      <c r="AX319" s="14" t="s">
        <v>81</v>
      </c>
      <c r="AY319" s="162" t="s">
        <v>127</v>
      </c>
    </row>
    <row r="320" spans="2:51" s="15" customFormat="1">
      <c r="B320" s="168"/>
      <c r="D320" s="148" t="s">
        <v>135</v>
      </c>
      <c r="E320" s="169" t="s">
        <v>1</v>
      </c>
      <c r="F320" s="170" t="s">
        <v>148</v>
      </c>
      <c r="H320" s="171">
        <v>46.5</v>
      </c>
      <c r="I320" s="172"/>
      <c r="L320" s="168"/>
      <c r="M320" s="173"/>
      <c r="T320" s="174"/>
      <c r="AT320" s="169" t="s">
        <v>135</v>
      </c>
      <c r="AU320" s="169" t="s">
        <v>91</v>
      </c>
      <c r="AV320" s="15" t="s">
        <v>133</v>
      </c>
      <c r="AW320" s="15" t="s">
        <v>36</v>
      </c>
      <c r="AX320" s="15" t="s">
        <v>89</v>
      </c>
      <c r="AY320" s="169" t="s">
        <v>127</v>
      </c>
    </row>
    <row r="321" spans="2:65" s="1" customFormat="1" ht="24.2" customHeight="1">
      <c r="B321" s="32"/>
      <c r="C321" s="133" t="s">
        <v>237</v>
      </c>
      <c r="D321" s="133" t="s">
        <v>129</v>
      </c>
      <c r="E321" s="134" t="s">
        <v>238</v>
      </c>
      <c r="F321" s="135" t="s">
        <v>239</v>
      </c>
      <c r="G321" s="136" t="s">
        <v>177</v>
      </c>
      <c r="H321" s="137">
        <v>46.5</v>
      </c>
      <c r="I321" s="138"/>
      <c r="J321" s="139">
        <f>ROUND(I321*H321,2)</f>
        <v>0</v>
      </c>
      <c r="K321" s="140"/>
      <c r="L321" s="32"/>
      <c r="M321" s="141" t="s">
        <v>1</v>
      </c>
      <c r="N321" s="142" t="s">
        <v>46</v>
      </c>
      <c r="P321" s="143">
        <f>O321*H321</f>
        <v>0</v>
      </c>
      <c r="Q321" s="143">
        <v>1.8000000000000001E-4</v>
      </c>
      <c r="R321" s="143">
        <f>Q321*H321</f>
        <v>8.3700000000000007E-3</v>
      </c>
      <c r="S321" s="143">
        <v>0</v>
      </c>
      <c r="T321" s="144">
        <f>S321*H321</f>
        <v>0</v>
      </c>
      <c r="AR321" s="145" t="s">
        <v>133</v>
      </c>
      <c r="AT321" s="145" t="s">
        <v>129</v>
      </c>
      <c r="AU321" s="145" t="s">
        <v>91</v>
      </c>
      <c r="AY321" s="17" t="s">
        <v>127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89</v>
      </c>
      <c r="BK321" s="146">
        <f>ROUND(I321*H321,2)</f>
        <v>0</v>
      </c>
      <c r="BL321" s="17" t="s">
        <v>133</v>
      </c>
      <c r="BM321" s="145" t="s">
        <v>240</v>
      </c>
    </row>
    <row r="322" spans="2:65" s="12" customFormat="1">
      <c r="B322" s="147"/>
      <c r="D322" s="148" t="s">
        <v>135</v>
      </c>
      <c r="E322" s="149" t="s">
        <v>1</v>
      </c>
      <c r="F322" s="150" t="s">
        <v>152</v>
      </c>
      <c r="H322" s="149" t="s">
        <v>1</v>
      </c>
      <c r="I322" s="151"/>
      <c r="L322" s="147"/>
      <c r="M322" s="152"/>
      <c r="T322" s="153"/>
      <c r="AT322" s="149" t="s">
        <v>135</v>
      </c>
      <c r="AU322" s="149" t="s">
        <v>91</v>
      </c>
      <c r="AV322" s="12" t="s">
        <v>89</v>
      </c>
      <c r="AW322" s="12" t="s">
        <v>36</v>
      </c>
      <c r="AX322" s="12" t="s">
        <v>81</v>
      </c>
      <c r="AY322" s="149" t="s">
        <v>127</v>
      </c>
    </row>
    <row r="323" spans="2:65" s="12" customFormat="1">
      <c r="B323" s="147"/>
      <c r="D323" s="148" t="s">
        <v>135</v>
      </c>
      <c r="E323" s="149" t="s">
        <v>1</v>
      </c>
      <c r="F323" s="150" t="s">
        <v>232</v>
      </c>
      <c r="H323" s="149" t="s">
        <v>1</v>
      </c>
      <c r="I323" s="151"/>
      <c r="L323" s="147"/>
      <c r="M323" s="152"/>
      <c r="T323" s="153"/>
      <c r="AT323" s="149" t="s">
        <v>135</v>
      </c>
      <c r="AU323" s="149" t="s">
        <v>91</v>
      </c>
      <c r="AV323" s="12" t="s">
        <v>89</v>
      </c>
      <c r="AW323" s="12" t="s">
        <v>36</v>
      </c>
      <c r="AX323" s="12" t="s">
        <v>81</v>
      </c>
      <c r="AY323" s="149" t="s">
        <v>127</v>
      </c>
    </row>
    <row r="324" spans="2:65" s="13" customFormat="1">
      <c r="B324" s="154"/>
      <c r="D324" s="148" t="s">
        <v>135</v>
      </c>
      <c r="E324" s="155" t="s">
        <v>1</v>
      </c>
      <c r="F324" s="156" t="s">
        <v>233</v>
      </c>
      <c r="H324" s="157">
        <v>6</v>
      </c>
      <c r="I324" s="158"/>
      <c r="L324" s="154"/>
      <c r="M324" s="159"/>
      <c r="T324" s="160"/>
      <c r="AT324" s="155" t="s">
        <v>135</v>
      </c>
      <c r="AU324" s="155" t="s">
        <v>91</v>
      </c>
      <c r="AV324" s="13" t="s">
        <v>91</v>
      </c>
      <c r="AW324" s="13" t="s">
        <v>36</v>
      </c>
      <c r="AX324" s="13" t="s">
        <v>81</v>
      </c>
      <c r="AY324" s="155" t="s">
        <v>127</v>
      </c>
    </row>
    <row r="325" spans="2:65" s="14" customFormat="1">
      <c r="B325" s="161"/>
      <c r="D325" s="148" t="s">
        <v>135</v>
      </c>
      <c r="E325" s="162" t="s">
        <v>1</v>
      </c>
      <c r="F325" s="163" t="s">
        <v>138</v>
      </c>
      <c r="H325" s="164">
        <v>6</v>
      </c>
      <c r="I325" s="165"/>
      <c r="L325" s="161"/>
      <c r="M325" s="166"/>
      <c r="T325" s="167"/>
      <c r="AT325" s="162" t="s">
        <v>135</v>
      </c>
      <c r="AU325" s="162" t="s">
        <v>91</v>
      </c>
      <c r="AV325" s="14" t="s">
        <v>139</v>
      </c>
      <c r="AW325" s="14" t="s">
        <v>36</v>
      </c>
      <c r="AX325" s="14" t="s">
        <v>81</v>
      </c>
      <c r="AY325" s="162" t="s">
        <v>127</v>
      </c>
    </row>
    <row r="326" spans="2:65" s="12" customFormat="1">
      <c r="B326" s="147"/>
      <c r="D326" s="148" t="s">
        <v>135</v>
      </c>
      <c r="E326" s="149" t="s">
        <v>1</v>
      </c>
      <c r="F326" s="150" t="s">
        <v>154</v>
      </c>
      <c r="H326" s="149" t="s">
        <v>1</v>
      </c>
      <c r="I326" s="151"/>
      <c r="L326" s="147"/>
      <c r="M326" s="152"/>
      <c r="T326" s="153"/>
      <c r="AT326" s="149" t="s">
        <v>135</v>
      </c>
      <c r="AU326" s="149" t="s">
        <v>91</v>
      </c>
      <c r="AV326" s="12" t="s">
        <v>89</v>
      </c>
      <c r="AW326" s="12" t="s">
        <v>36</v>
      </c>
      <c r="AX326" s="12" t="s">
        <v>81</v>
      </c>
      <c r="AY326" s="149" t="s">
        <v>127</v>
      </c>
    </row>
    <row r="327" spans="2:65" s="13" customFormat="1">
      <c r="B327" s="154"/>
      <c r="D327" s="148" t="s">
        <v>135</v>
      </c>
      <c r="E327" s="155" t="s">
        <v>1</v>
      </c>
      <c r="F327" s="156" t="s">
        <v>233</v>
      </c>
      <c r="H327" s="157">
        <v>6</v>
      </c>
      <c r="I327" s="158"/>
      <c r="L327" s="154"/>
      <c r="M327" s="159"/>
      <c r="T327" s="160"/>
      <c r="AT327" s="155" t="s">
        <v>135</v>
      </c>
      <c r="AU327" s="155" t="s">
        <v>91</v>
      </c>
      <c r="AV327" s="13" t="s">
        <v>91</v>
      </c>
      <c r="AW327" s="13" t="s">
        <v>36</v>
      </c>
      <c r="AX327" s="13" t="s">
        <v>81</v>
      </c>
      <c r="AY327" s="155" t="s">
        <v>127</v>
      </c>
    </row>
    <row r="328" spans="2:65" s="14" customFormat="1">
      <c r="B328" s="161"/>
      <c r="D328" s="148" t="s">
        <v>135</v>
      </c>
      <c r="E328" s="162" t="s">
        <v>1</v>
      </c>
      <c r="F328" s="163" t="s">
        <v>138</v>
      </c>
      <c r="H328" s="164">
        <v>6</v>
      </c>
      <c r="I328" s="165"/>
      <c r="L328" s="161"/>
      <c r="M328" s="166"/>
      <c r="T328" s="167"/>
      <c r="AT328" s="162" t="s">
        <v>135</v>
      </c>
      <c r="AU328" s="162" t="s">
        <v>91</v>
      </c>
      <c r="AV328" s="14" t="s">
        <v>139</v>
      </c>
      <c r="AW328" s="14" t="s">
        <v>36</v>
      </c>
      <c r="AX328" s="14" t="s">
        <v>81</v>
      </c>
      <c r="AY328" s="162" t="s">
        <v>127</v>
      </c>
    </row>
    <row r="329" spans="2:65" s="12" customFormat="1">
      <c r="B329" s="147"/>
      <c r="D329" s="148" t="s">
        <v>135</v>
      </c>
      <c r="E329" s="149" t="s">
        <v>1</v>
      </c>
      <c r="F329" s="150" t="s">
        <v>156</v>
      </c>
      <c r="H329" s="149" t="s">
        <v>1</v>
      </c>
      <c r="I329" s="151"/>
      <c r="L329" s="147"/>
      <c r="M329" s="152"/>
      <c r="T329" s="153"/>
      <c r="AT329" s="149" t="s">
        <v>135</v>
      </c>
      <c r="AU329" s="149" t="s">
        <v>91</v>
      </c>
      <c r="AV329" s="12" t="s">
        <v>89</v>
      </c>
      <c r="AW329" s="12" t="s">
        <v>36</v>
      </c>
      <c r="AX329" s="12" t="s">
        <v>81</v>
      </c>
      <c r="AY329" s="149" t="s">
        <v>127</v>
      </c>
    </row>
    <row r="330" spans="2:65" s="13" customFormat="1">
      <c r="B330" s="154"/>
      <c r="D330" s="148" t="s">
        <v>135</v>
      </c>
      <c r="E330" s="155" t="s">
        <v>1</v>
      </c>
      <c r="F330" s="156" t="s">
        <v>234</v>
      </c>
      <c r="H330" s="157">
        <v>6.4</v>
      </c>
      <c r="I330" s="158"/>
      <c r="L330" s="154"/>
      <c r="M330" s="159"/>
      <c r="T330" s="160"/>
      <c r="AT330" s="155" t="s">
        <v>135</v>
      </c>
      <c r="AU330" s="155" t="s">
        <v>91</v>
      </c>
      <c r="AV330" s="13" t="s">
        <v>91</v>
      </c>
      <c r="AW330" s="13" t="s">
        <v>36</v>
      </c>
      <c r="AX330" s="13" t="s">
        <v>81</v>
      </c>
      <c r="AY330" s="155" t="s">
        <v>127</v>
      </c>
    </row>
    <row r="331" spans="2:65" s="12" customFormat="1">
      <c r="B331" s="147"/>
      <c r="D331" s="148" t="s">
        <v>135</v>
      </c>
      <c r="E331" s="149" t="s">
        <v>1</v>
      </c>
      <c r="F331" s="150" t="s">
        <v>181</v>
      </c>
      <c r="H331" s="149" t="s">
        <v>1</v>
      </c>
      <c r="I331" s="151"/>
      <c r="L331" s="147"/>
      <c r="M331" s="152"/>
      <c r="T331" s="153"/>
      <c r="AT331" s="149" t="s">
        <v>135</v>
      </c>
      <c r="AU331" s="149" t="s">
        <v>91</v>
      </c>
      <c r="AV331" s="12" t="s">
        <v>89</v>
      </c>
      <c r="AW331" s="12" t="s">
        <v>36</v>
      </c>
      <c r="AX331" s="12" t="s">
        <v>81</v>
      </c>
      <c r="AY331" s="149" t="s">
        <v>127</v>
      </c>
    </row>
    <row r="332" spans="2:65" s="13" customFormat="1">
      <c r="B332" s="154"/>
      <c r="D332" s="148" t="s">
        <v>135</v>
      </c>
      <c r="E332" s="155" t="s">
        <v>1</v>
      </c>
      <c r="F332" s="156" t="s">
        <v>139</v>
      </c>
      <c r="H332" s="157">
        <v>3</v>
      </c>
      <c r="I332" s="158"/>
      <c r="L332" s="154"/>
      <c r="M332" s="159"/>
      <c r="T332" s="160"/>
      <c r="AT332" s="155" t="s">
        <v>135</v>
      </c>
      <c r="AU332" s="155" t="s">
        <v>91</v>
      </c>
      <c r="AV332" s="13" t="s">
        <v>91</v>
      </c>
      <c r="AW332" s="13" t="s">
        <v>36</v>
      </c>
      <c r="AX332" s="13" t="s">
        <v>81</v>
      </c>
      <c r="AY332" s="155" t="s">
        <v>127</v>
      </c>
    </row>
    <row r="333" spans="2:65" s="14" customFormat="1">
      <c r="B333" s="161"/>
      <c r="D333" s="148" t="s">
        <v>135</v>
      </c>
      <c r="E333" s="162" t="s">
        <v>1</v>
      </c>
      <c r="F333" s="163" t="s">
        <v>138</v>
      </c>
      <c r="H333" s="164">
        <v>9.4</v>
      </c>
      <c r="I333" s="165"/>
      <c r="L333" s="161"/>
      <c r="M333" s="166"/>
      <c r="T333" s="167"/>
      <c r="AT333" s="162" t="s">
        <v>135</v>
      </c>
      <c r="AU333" s="162" t="s">
        <v>91</v>
      </c>
      <c r="AV333" s="14" t="s">
        <v>139</v>
      </c>
      <c r="AW333" s="14" t="s">
        <v>36</v>
      </c>
      <c r="AX333" s="14" t="s">
        <v>81</v>
      </c>
      <c r="AY333" s="162" t="s">
        <v>127</v>
      </c>
    </row>
    <row r="334" spans="2:65" s="12" customFormat="1">
      <c r="B334" s="147"/>
      <c r="D334" s="148" t="s">
        <v>135</v>
      </c>
      <c r="E334" s="149" t="s">
        <v>1</v>
      </c>
      <c r="F334" s="150" t="s">
        <v>136</v>
      </c>
      <c r="H334" s="149" t="s">
        <v>1</v>
      </c>
      <c r="I334" s="151"/>
      <c r="L334" s="147"/>
      <c r="M334" s="152"/>
      <c r="T334" s="153"/>
      <c r="AT334" s="149" t="s">
        <v>135</v>
      </c>
      <c r="AU334" s="149" t="s">
        <v>91</v>
      </c>
      <c r="AV334" s="12" t="s">
        <v>89</v>
      </c>
      <c r="AW334" s="12" t="s">
        <v>36</v>
      </c>
      <c r="AX334" s="12" t="s">
        <v>81</v>
      </c>
      <c r="AY334" s="149" t="s">
        <v>127</v>
      </c>
    </row>
    <row r="335" spans="2:65" s="13" customFormat="1">
      <c r="B335" s="154"/>
      <c r="D335" s="148" t="s">
        <v>135</v>
      </c>
      <c r="E335" s="155" t="s">
        <v>1</v>
      </c>
      <c r="F335" s="156" t="s">
        <v>235</v>
      </c>
      <c r="H335" s="157">
        <v>7.2</v>
      </c>
      <c r="I335" s="158"/>
      <c r="L335" s="154"/>
      <c r="M335" s="159"/>
      <c r="T335" s="160"/>
      <c r="AT335" s="155" t="s">
        <v>135</v>
      </c>
      <c r="AU335" s="155" t="s">
        <v>91</v>
      </c>
      <c r="AV335" s="13" t="s">
        <v>91</v>
      </c>
      <c r="AW335" s="13" t="s">
        <v>36</v>
      </c>
      <c r="AX335" s="13" t="s">
        <v>81</v>
      </c>
      <c r="AY335" s="155" t="s">
        <v>127</v>
      </c>
    </row>
    <row r="336" spans="2:65" s="14" customFormat="1">
      <c r="B336" s="161"/>
      <c r="D336" s="148" t="s">
        <v>135</v>
      </c>
      <c r="E336" s="162" t="s">
        <v>1</v>
      </c>
      <c r="F336" s="163" t="s">
        <v>138</v>
      </c>
      <c r="H336" s="164">
        <v>7.2</v>
      </c>
      <c r="I336" s="165"/>
      <c r="L336" s="161"/>
      <c r="M336" s="166"/>
      <c r="T336" s="167"/>
      <c r="AT336" s="162" t="s">
        <v>135</v>
      </c>
      <c r="AU336" s="162" t="s">
        <v>91</v>
      </c>
      <c r="AV336" s="14" t="s">
        <v>139</v>
      </c>
      <c r="AW336" s="14" t="s">
        <v>36</v>
      </c>
      <c r="AX336" s="14" t="s">
        <v>81</v>
      </c>
      <c r="AY336" s="162" t="s">
        <v>127</v>
      </c>
    </row>
    <row r="337" spans="2:65" s="12" customFormat="1">
      <c r="B337" s="147"/>
      <c r="D337" s="148" t="s">
        <v>135</v>
      </c>
      <c r="E337" s="149" t="s">
        <v>1</v>
      </c>
      <c r="F337" s="150" t="s">
        <v>157</v>
      </c>
      <c r="H337" s="149" t="s">
        <v>1</v>
      </c>
      <c r="I337" s="151"/>
      <c r="L337" s="147"/>
      <c r="M337" s="152"/>
      <c r="T337" s="153"/>
      <c r="AT337" s="149" t="s">
        <v>135</v>
      </c>
      <c r="AU337" s="149" t="s">
        <v>91</v>
      </c>
      <c r="AV337" s="12" t="s">
        <v>89</v>
      </c>
      <c r="AW337" s="12" t="s">
        <v>36</v>
      </c>
      <c r="AX337" s="12" t="s">
        <v>81</v>
      </c>
      <c r="AY337" s="149" t="s">
        <v>127</v>
      </c>
    </row>
    <row r="338" spans="2:65" s="13" customFormat="1">
      <c r="B338" s="154"/>
      <c r="D338" s="148" t="s">
        <v>135</v>
      </c>
      <c r="E338" s="155" t="s">
        <v>1</v>
      </c>
      <c r="F338" s="156" t="s">
        <v>234</v>
      </c>
      <c r="H338" s="157">
        <v>6.4</v>
      </c>
      <c r="I338" s="158"/>
      <c r="L338" s="154"/>
      <c r="M338" s="159"/>
      <c r="T338" s="160"/>
      <c r="AT338" s="155" t="s">
        <v>135</v>
      </c>
      <c r="AU338" s="155" t="s">
        <v>91</v>
      </c>
      <c r="AV338" s="13" t="s">
        <v>91</v>
      </c>
      <c r="AW338" s="13" t="s">
        <v>36</v>
      </c>
      <c r="AX338" s="13" t="s">
        <v>81</v>
      </c>
      <c r="AY338" s="155" t="s">
        <v>127</v>
      </c>
    </row>
    <row r="339" spans="2:65" s="13" customFormat="1">
      <c r="B339" s="154"/>
      <c r="D339" s="148" t="s">
        <v>135</v>
      </c>
      <c r="E339" s="155" t="s">
        <v>1</v>
      </c>
      <c r="F339" s="156" t="s">
        <v>139</v>
      </c>
      <c r="H339" s="157">
        <v>3</v>
      </c>
      <c r="I339" s="158"/>
      <c r="L339" s="154"/>
      <c r="M339" s="159"/>
      <c r="T339" s="160"/>
      <c r="AT339" s="155" t="s">
        <v>135</v>
      </c>
      <c r="AU339" s="155" t="s">
        <v>91</v>
      </c>
      <c r="AV339" s="13" t="s">
        <v>91</v>
      </c>
      <c r="AW339" s="13" t="s">
        <v>36</v>
      </c>
      <c r="AX339" s="13" t="s">
        <v>81</v>
      </c>
      <c r="AY339" s="155" t="s">
        <v>127</v>
      </c>
    </row>
    <row r="340" spans="2:65" s="14" customFormat="1">
      <c r="B340" s="161"/>
      <c r="D340" s="148" t="s">
        <v>135</v>
      </c>
      <c r="E340" s="162" t="s">
        <v>1</v>
      </c>
      <c r="F340" s="163" t="s">
        <v>138</v>
      </c>
      <c r="H340" s="164">
        <v>9.4</v>
      </c>
      <c r="I340" s="165"/>
      <c r="L340" s="161"/>
      <c r="M340" s="166"/>
      <c r="T340" s="167"/>
      <c r="AT340" s="162" t="s">
        <v>135</v>
      </c>
      <c r="AU340" s="162" t="s">
        <v>91</v>
      </c>
      <c r="AV340" s="14" t="s">
        <v>139</v>
      </c>
      <c r="AW340" s="14" t="s">
        <v>36</v>
      </c>
      <c r="AX340" s="14" t="s">
        <v>81</v>
      </c>
      <c r="AY340" s="162" t="s">
        <v>127</v>
      </c>
    </row>
    <row r="341" spans="2:65" s="12" customFormat="1">
      <c r="B341" s="147"/>
      <c r="D341" s="148" t="s">
        <v>135</v>
      </c>
      <c r="E341" s="149" t="s">
        <v>1</v>
      </c>
      <c r="F341" s="150" t="s">
        <v>168</v>
      </c>
      <c r="H341" s="149" t="s">
        <v>1</v>
      </c>
      <c r="I341" s="151"/>
      <c r="L341" s="147"/>
      <c r="M341" s="152"/>
      <c r="T341" s="153"/>
      <c r="AT341" s="149" t="s">
        <v>135</v>
      </c>
      <c r="AU341" s="149" t="s">
        <v>91</v>
      </c>
      <c r="AV341" s="12" t="s">
        <v>89</v>
      </c>
      <c r="AW341" s="12" t="s">
        <v>36</v>
      </c>
      <c r="AX341" s="12" t="s">
        <v>81</v>
      </c>
      <c r="AY341" s="149" t="s">
        <v>127</v>
      </c>
    </row>
    <row r="342" spans="2:65" s="13" customFormat="1">
      <c r="B342" s="154"/>
      <c r="D342" s="148" t="s">
        <v>135</v>
      </c>
      <c r="E342" s="155" t="s">
        <v>1</v>
      </c>
      <c r="F342" s="156" t="s">
        <v>236</v>
      </c>
      <c r="H342" s="157">
        <v>8.5</v>
      </c>
      <c r="I342" s="158"/>
      <c r="L342" s="154"/>
      <c r="M342" s="159"/>
      <c r="T342" s="160"/>
      <c r="AT342" s="155" t="s">
        <v>135</v>
      </c>
      <c r="AU342" s="155" t="s">
        <v>91</v>
      </c>
      <c r="AV342" s="13" t="s">
        <v>91</v>
      </c>
      <c r="AW342" s="13" t="s">
        <v>36</v>
      </c>
      <c r="AX342" s="13" t="s">
        <v>81</v>
      </c>
      <c r="AY342" s="155" t="s">
        <v>127</v>
      </c>
    </row>
    <row r="343" spans="2:65" s="14" customFormat="1">
      <c r="B343" s="161"/>
      <c r="D343" s="148" t="s">
        <v>135</v>
      </c>
      <c r="E343" s="162" t="s">
        <v>1</v>
      </c>
      <c r="F343" s="163" t="s">
        <v>138</v>
      </c>
      <c r="H343" s="164">
        <v>8.5</v>
      </c>
      <c r="I343" s="165"/>
      <c r="L343" s="161"/>
      <c r="M343" s="166"/>
      <c r="T343" s="167"/>
      <c r="AT343" s="162" t="s">
        <v>135</v>
      </c>
      <c r="AU343" s="162" t="s">
        <v>91</v>
      </c>
      <c r="AV343" s="14" t="s">
        <v>139</v>
      </c>
      <c r="AW343" s="14" t="s">
        <v>36</v>
      </c>
      <c r="AX343" s="14" t="s">
        <v>81</v>
      </c>
      <c r="AY343" s="162" t="s">
        <v>127</v>
      </c>
    </row>
    <row r="344" spans="2:65" s="15" customFormat="1">
      <c r="B344" s="168"/>
      <c r="D344" s="148" t="s">
        <v>135</v>
      </c>
      <c r="E344" s="169" t="s">
        <v>1</v>
      </c>
      <c r="F344" s="170" t="s">
        <v>148</v>
      </c>
      <c r="H344" s="171">
        <v>46.5</v>
      </c>
      <c r="I344" s="172"/>
      <c r="L344" s="168"/>
      <c r="M344" s="173"/>
      <c r="T344" s="174"/>
      <c r="AT344" s="169" t="s">
        <v>135</v>
      </c>
      <c r="AU344" s="169" t="s">
        <v>91</v>
      </c>
      <c r="AV344" s="15" t="s">
        <v>133</v>
      </c>
      <c r="AW344" s="15" t="s">
        <v>36</v>
      </c>
      <c r="AX344" s="15" t="s">
        <v>89</v>
      </c>
      <c r="AY344" s="169" t="s">
        <v>127</v>
      </c>
    </row>
    <row r="345" spans="2:65" s="1" customFormat="1" ht="21.75" customHeight="1">
      <c r="B345" s="32"/>
      <c r="C345" s="133" t="s">
        <v>241</v>
      </c>
      <c r="D345" s="133" t="s">
        <v>129</v>
      </c>
      <c r="E345" s="134" t="s">
        <v>242</v>
      </c>
      <c r="F345" s="135" t="s">
        <v>243</v>
      </c>
      <c r="G345" s="136" t="s">
        <v>177</v>
      </c>
      <c r="H345" s="137">
        <v>53.1</v>
      </c>
      <c r="I345" s="138"/>
      <c r="J345" s="139">
        <f>ROUND(I345*H345,2)</f>
        <v>0</v>
      </c>
      <c r="K345" s="140"/>
      <c r="L345" s="32"/>
      <c r="M345" s="141" t="s">
        <v>1</v>
      </c>
      <c r="N345" s="142" t="s">
        <v>46</v>
      </c>
      <c r="P345" s="143">
        <f>O345*H345</f>
        <v>0</v>
      </c>
      <c r="Q345" s="143">
        <v>0</v>
      </c>
      <c r="R345" s="143">
        <f>Q345*H345</f>
        <v>0</v>
      </c>
      <c r="S345" s="143">
        <v>0</v>
      </c>
      <c r="T345" s="144">
        <f>S345*H345</f>
        <v>0</v>
      </c>
      <c r="AR345" s="145" t="s">
        <v>133</v>
      </c>
      <c r="AT345" s="145" t="s">
        <v>129</v>
      </c>
      <c r="AU345" s="145" t="s">
        <v>91</v>
      </c>
      <c r="AY345" s="17" t="s">
        <v>127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89</v>
      </c>
      <c r="BK345" s="146">
        <f>ROUND(I345*H345,2)</f>
        <v>0</v>
      </c>
      <c r="BL345" s="17" t="s">
        <v>133</v>
      </c>
      <c r="BM345" s="145" t="s">
        <v>244</v>
      </c>
    </row>
    <row r="346" spans="2:65" s="12" customFormat="1">
      <c r="B346" s="147"/>
      <c r="D346" s="148" t="s">
        <v>135</v>
      </c>
      <c r="E346" s="149" t="s">
        <v>1</v>
      </c>
      <c r="F346" s="150" t="s">
        <v>152</v>
      </c>
      <c r="H346" s="149" t="s">
        <v>1</v>
      </c>
      <c r="I346" s="151"/>
      <c r="L346" s="147"/>
      <c r="M346" s="152"/>
      <c r="T346" s="153"/>
      <c r="AT346" s="149" t="s">
        <v>135</v>
      </c>
      <c r="AU346" s="149" t="s">
        <v>91</v>
      </c>
      <c r="AV346" s="12" t="s">
        <v>89</v>
      </c>
      <c r="AW346" s="12" t="s">
        <v>36</v>
      </c>
      <c r="AX346" s="12" t="s">
        <v>81</v>
      </c>
      <c r="AY346" s="149" t="s">
        <v>127</v>
      </c>
    </row>
    <row r="347" spans="2:65" s="13" customFormat="1">
      <c r="B347" s="154"/>
      <c r="D347" s="148" t="s">
        <v>135</v>
      </c>
      <c r="E347" s="155" t="s">
        <v>1</v>
      </c>
      <c r="F347" s="156" t="s">
        <v>233</v>
      </c>
      <c r="H347" s="157">
        <v>6</v>
      </c>
      <c r="I347" s="158"/>
      <c r="L347" s="154"/>
      <c r="M347" s="159"/>
      <c r="T347" s="160"/>
      <c r="AT347" s="155" t="s">
        <v>135</v>
      </c>
      <c r="AU347" s="155" t="s">
        <v>91</v>
      </c>
      <c r="AV347" s="13" t="s">
        <v>91</v>
      </c>
      <c r="AW347" s="13" t="s">
        <v>36</v>
      </c>
      <c r="AX347" s="13" t="s">
        <v>81</v>
      </c>
      <c r="AY347" s="155" t="s">
        <v>127</v>
      </c>
    </row>
    <row r="348" spans="2:65" s="14" customFormat="1">
      <c r="B348" s="161"/>
      <c r="D348" s="148" t="s">
        <v>135</v>
      </c>
      <c r="E348" s="162" t="s">
        <v>1</v>
      </c>
      <c r="F348" s="163" t="s">
        <v>138</v>
      </c>
      <c r="H348" s="164">
        <v>6</v>
      </c>
      <c r="I348" s="165"/>
      <c r="L348" s="161"/>
      <c r="M348" s="166"/>
      <c r="T348" s="167"/>
      <c r="AT348" s="162" t="s">
        <v>135</v>
      </c>
      <c r="AU348" s="162" t="s">
        <v>91</v>
      </c>
      <c r="AV348" s="14" t="s">
        <v>139</v>
      </c>
      <c r="AW348" s="14" t="s">
        <v>36</v>
      </c>
      <c r="AX348" s="14" t="s">
        <v>81</v>
      </c>
      <c r="AY348" s="162" t="s">
        <v>127</v>
      </c>
    </row>
    <row r="349" spans="2:65" s="12" customFormat="1">
      <c r="B349" s="147"/>
      <c r="D349" s="148" t="s">
        <v>135</v>
      </c>
      <c r="E349" s="149" t="s">
        <v>1</v>
      </c>
      <c r="F349" s="150" t="s">
        <v>154</v>
      </c>
      <c r="H349" s="149" t="s">
        <v>1</v>
      </c>
      <c r="I349" s="151"/>
      <c r="L349" s="147"/>
      <c r="M349" s="152"/>
      <c r="T349" s="153"/>
      <c r="AT349" s="149" t="s">
        <v>135</v>
      </c>
      <c r="AU349" s="149" t="s">
        <v>91</v>
      </c>
      <c r="AV349" s="12" t="s">
        <v>89</v>
      </c>
      <c r="AW349" s="12" t="s">
        <v>36</v>
      </c>
      <c r="AX349" s="12" t="s">
        <v>81</v>
      </c>
      <c r="AY349" s="149" t="s">
        <v>127</v>
      </c>
    </row>
    <row r="350" spans="2:65" s="13" customFormat="1">
      <c r="B350" s="154"/>
      <c r="D350" s="148" t="s">
        <v>135</v>
      </c>
      <c r="E350" s="155" t="s">
        <v>1</v>
      </c>
      <c r="F350" s="156" t="s">
        <v>233</v>
      </c>
      <c r="H350" s="157">
        <v>6</v>
      </c>
      <c r="I350" s="158"/>
      <c r="L350" s="154"/>
      <c r="M350" s="159"/>
      <c r="T350" s="160"/>
      <c r="AT350" s="155" t="s">
        <v>135</v>
      </c>
      <c r="AU350" s="155" t="s">
        <v>91</v>
      </c>
      <c r="AV350" s="13" t="s">
        <v>91</v>
      </c>
      <c r="AW350" s="13" t="s">
        <v>36</v>
      </c>
      <c r="AX350" s="13" t="s">
        <v>81</v>
      </c>
      <c r="AY350" s="155" t="s">
        <v>127</v>
      </c>
    </row>
    <row r="351" spans="2:65" s="14" customFormat="1">
      <c r="B351" s="161"/>
      <c r="D351" s="148" t="s">
        <v>135</v>
      </c>
      <c r="E351" s="162" t="s">
        <v>1</v>
      </c>
      <c r="F351" s="163" t="s">
        <v>138</v>
      </c>
      <c r="H351" s="164">
        <v>6</v>
      </c>
      <c r="I351" s="165"/>
      <c r="L351" s="161"/>
      <c r="M351" s="166"/>
      <c r="T351" s="167"/>
      <c r="AT351" s="162" t="s">
        <v>135</v>
      </c>
      <c r="AU351" s="162" t="s">
        <v>91</v>
      </c>
      <c r="AV351" s="14" t="s">
        <v>139</v>
      </c>
      <c r="AW351" s="14" t="s">
        <v>36</v>
      </c>
      <c r="AX351" s="14" t="s">
        <v>81</v>
      </c>
      <c r="AY351" s="162" t="s">
        <v>127</v>
      </c>
    </row>
    <row r="352" spans="2:65" s="12" customFormat="1">
      <c r="B352" s="147"/>
      <c r="D352" s="148" t="s">
        <v>135</v>
      </c>
      <c r="E352" s="149" t="s">
        <v>1</v>
      </c>
      <c r="F352" s="150" t="s">
        <v>156</v>
      </c>
      <c r="H352" s="149" t="s">
        <v>1</v>
      </c>
      <c r="I352" s="151"/>
      <c r="L352" s="147"/>
      <c r="M352" s="152"/>
      <c r="T352" s="153"/>
      <c r="AT352" s="149" t="s">
        <v>135</v>
      </c>
      <c r="AU352" s="149" t="s">
        <v>91</v>
      </c>
      <c r="AV352" s="12" t="s">
        <v>89</v>
      </c>
      <c r="AW352" s="12" t="s">
        <v>36</v>
      </c>
      <c r="AX352" s="12" t="s">
        <v>81</v>
      </c>
      <c r="AY352" s="149" t="s">
        <v>127</v>
      </c>
    </row>
    <row r="353" spans="2:65" s="13" customFormat="1">
      <c r="B353" s="154"/>
      <c r="D353" s="148" t="s">
        <v>135</v>
      </c>
      <c r="E353" s="155" t="s">
        <v>1</v>
      </c>
      <c r="F353" s="156" t="s">
        <v>233</v>
      </c>
      <c r="H353" s="157">
        <v>6</v>
      </c>
      <c r="I353" s="158"/>
      <c r="L353" s="154"/>
      <c r="M353" s="159"/>
      <c r="T353" s="160"/>
      <c r="AT353" s="155" t="s">
        <v>135</v>
      </c>
      <c r="AU353" s="155" t="s">
        <v>91</v>
      </c>
      <c r="AV353" s="13" t="s">
        <v>91</v>
      </c>
      <c r="AW353" s="13" t="s">
        <v>36</v>
      </c>
      <c r="AX353" s="13" t="s">
        <v>81</v>
      </c>
      <c r="AY353" s="155" t="s">
        <v>127</v>
      </c>
    </row>
    <row r="354" spans="2:65" s="12" customFormat="1">
      <c r="B354" s="147"/>
      <c r="D354" s="148" t="s">
        <v>135</v>
      </c>
      <c r="E354" s="149" t="s">
        <v>1</v>
      </c>
      <c r="F354" s="150" t="s">
        <v>181</v>
      </c>
      <c r="H354" s="149" t="s">
        <v>1</v>
      </c>
      <c r="I354" s="151"/>
      <c r="L354" s="147"/>
      <c r="M354" s="152"/>
      <c r="T354" s="153"/>
      <c r="AT354" s="149" t="s">
        <v>135</v>
      </c>
      <c r="AU354" s="149" t="s">
        <v>91</v>
      </c>
      <c r="AV354" s="12" t="s">
        <v>89</v>
      </c>
      <c r="AW354" s="12" t="s">
        <v>36</v>
      </c>
      <c r="AX354" s="12" t="s">
        <v>81</v>
      </c>
      <c r="AY354" s="149" t="s">
        <v>127</v>
      </c>
    </row>
    <row r="355" spans="2:65" s="13" customFormat="1">
      <c r="B355" s="154"/>
      <c r="D355" s="148" t="s">
        <v>135</v>
      </c>
      <c r="E355" s="155" t="s">
        <v>1</v>
      </c>
      <c r="F355" s="156" t="s">
        <v>190</v>
      </c>
      <c r="H355" s="157">
        <v>10</v>
      </c>
      <c r="I355" s="158"/>
      <c r="L355" s="154"/>
      <c r="M355" s="159"/>
      <c r="T355" s="160"/>
      <c r="AT355" s="155" t="s">
        <v>135</v>
      </c>
      <c r="AU355" s="155" t="s">
        <v>91</v>
      </c>
      <c r="AV355" s="13" t="s">
        <v>91</v>
      </c>
      <c r="AW355" s="13" t="s">
        <v>36</v>
      </c>
      <c r="AX355" s="13" t="s">
        <v>81</v>
      </c>
      <c r="AY355" s="155" t="s">
        <v>127</v>
      </c>
    </row>
    <row r="356" spans="2:65" s="14" customFormat="1">
      <c r="B356" s="161"/>
      <c r="D356" s="148" t="s">
        <v>135</v>
      </c>
      <c r="E356" s="162" t="s">
        <v>1</v>
      </c>
      <c r="F356" s="163" t="s">
        <v>138</v>
      </c>
      <c r="H356" s="164">
        <v>16</v>
      </c>
      <c r="I356" s="165"/>
      <c r="L356" s="161"/>
      <c r="M356" s="166"/>
      <c r="T356" s="167"/>
      <c r="AT356" s="162" t="s">
        <v>135</v>
      </c>
      <c r="AU356" s="162" t="s">
        <v>91</v>
      </c>
      <c r="AV356" s="14" t="s">
        <v>139</v>
      </c>
      <c r="AW356" s="14" t="s">
        <v>36</v>
      </c>
      <c r="AX356" s="14" t="s">
        <v>81</v>
      </c>
      <c r="AY356" s="162" t="s">
        <v>127</v>
      </c>
    </row>
    <row r="357" spans="2:65" s="12" customFormat="1">
      <c r="B357" s="147"/>
      <c r="D357" s="148" t="s">
        <v>135</v>
      </c>
      <c r="E357" s="149" t="s">
        <v>1</v>
      </c>
      <c r="F357" s="150" t="s">
        <v>136</v>
      </c>
      <c r="H357" s="149" t="s">
        <v>1</v>
      </c>
      <c r="I357" s="151"/>
      <c r="L357" s="147"/>
      <c r="M357" s="152"/>
      <c r="T357" s="153"/>
      <c r="AT357" s="149" t="s">
        <v>135</v>
      </c>
      <c r="AU357" s="149" t="s">
        <v>91</v>
      </c>
      <c r="AV357" s="12" t="s">
        <v>89</v>
      </c>
      <c r="AW357" s="12" t="s">
        <v>36</v>
      </c>
      <c r="AX357" s="12" t="s">
        <v>81</v>
      </c>
      <c r="AY357" s="149" t="s">
        <v>127</v>
      </c>
    </row>
    <row r="358" spans="2:65" s="13" customFormat="1">
      <c r="B358" s="154"/>
      <c r="D358" s="148" t="s">
        <v>135</v>
      </c>
      <c r="E358" s="155" t="s">
        <v>1</v>
      </c>
      <c r="F358" s="156" t="s">
        <v>235</v>
      </c>
      <c r="H358" s="157">
        <v>7.2</v>
      </c>
      <c r="I358" s="158"/>
      <c r="L358" s="154"/>
      <c r="M358" s="159"/>
      <c r="T358" s="160"/>
      <c r="AT358" s="155" t="s">
        <v>135</v>
      </c>
      <c r="AU358" s="155" t="s">
        <v>91</v>
      </c>
      <c r="AV358" s="13" t="s">
        <v>91</v>
      </c>
      <c r="AW358" s="13" t="s">
        <v>36</v>
      </c>
      <c r="AX358" s="13" t="s">
        <v>81</v>
      </c>
      <c r="AY358" s="155" t="s">
        <v>127</v>
      </c>
    </row>
    <row r="359" spans="2:65" s="14" customFormat="1">
      <c r="B359" s="161"/>
      <c r="D359" s="148" t="s">
        <v>135</v>
      </c>
      <c r="E359" s="162" t="s">
        <v>1</v>
      </c>
      <c r="F359" s="163" t="s">
        <v>138</v>
      </c>
      <c r="H359" s="164">
        <v>7.2</v>
      </c>
      <c r="I359" s="165"/>
      <c r="L359" s="161"/>
      <c r="M359" s="166"/>
      <c r="T359" s="167"/>
      <c r="AT359" s="162" t="s">
        <v>135</v>
      </c>
      <c r="AU359" s="162" t="s">
        <v>91</v>
      </c>
      <c r="AV359" s="14" t="s">
        <v>139</v>
      </c>
      <c r="AW359" s="14" t="s">
        <v>36</v>
      </c>
      <c r="AX359" s="14" t="s">
        <v>81</v>
      </c>
      <c r="AY359" s="162" t="s">
        <v>127</v>
      </c>
    </row>
    <row r="360" spans="2:65" s="12" customFormat="1">
      <c r="B360" s="147"/>
      <c r="D360" s="148" t="s">
        <v>135</v>
      </c>
      <c r="E360" s="149" t="s">
        <v>1</v>
      </c>
      <c r="F360" s="150" t="s">
        <v>157</v>
      </c>
      <c r="H360" s="149" t="s">
        <v>1</v>
      </c>
      <c r="I360" s="151"/>
      <c r="L360" s="147"/>
      <c r="M360" s="152"/>
      <c r="T360" s="153"/>
      <c r="AT360" s="149" t="s">
        <v>135</v>
      </c>
      <c r="AU360" s="149" t="s">
        <v>91</v>
      </c>
      <c r="AV360" s="12" t="s">
        <v>89</v>
      </c>
      <c r="AW360" s="12" t="s">
        <v>36</v>
      </c>
      <c r="AX360" s="12" t="s">
        <v>81</v>
      </c>
      <c r="AY360" s="149" t="s">
        <v>127</v>
      </c>
    </row>
    <row r="361" spans="2:65" s="13" customFormat="1">
      <c r="B361" s="154"/>
      <c r="D361" s="148" t="s">
        <v>135</v>
      </c>
      <c r="E361" s="155" t="s">
        <v>1</v>
      </c>
      <c r="F361" s="156" t="s">
        <v>234</v>
      </c>
      <c r="H361" s="157">
        <v>6.4</v>
      </c>
      <c r="I361" s="158"/>
      <c r="L361" s="154"/>
      <c r="M361" s="159"/>
      <c r="T361" s="160"/>
      <c r="AT361" s="155" t="s">
        <v>135</v>
      </c>
      <c r="AU361" s="155" t="s">
        <v>91</v>
      </c>
      <c r="AV361" s="13" t="s">
        <v>91</v>
      </c>
      <c r="AW361" s="13" t="s">
        <v>36</v>
      </c>
      <c r="AX361" s="13" t="s">
        <v>81</v>
      </c>
      <c r="AY361" s="155" t="s">
        <v>127</v>
      </c>
    </row>
    <row r="362" spans="2:65" s="13" customFormat="1">
      <c r="B362" s="154"/>
      <c r="D362" s="148" t="s">
        <v>135</v>
      </c>
      <c r="E362" s="155" t="s">
        <v>1</v>
      </c>
      <c r="F362" s="156" t="s">
        <v>139</v>
      </c>
      <c r="H362" s="157">
        <v>3</v>
      </c>
      <c r="I362" s="158"/>
      <c r="L362" s="154"/>
      <c r="M362" s="159"/>
      <c r="T362" s="160"/>
      <c r="AT362" s="155" t="s">
        <v>135</v>
      </c>
      <c r="AU362" s="155" t="s">
        <v>91</v>
      </c>
      <c r="AV362" s="13" t="s">
        <v>91</v>
      </c>
      <c r="AW362" s="13" t="s">
        <v>36</v>
      </c>
      <c r="AX362" s="13" t="s">
        <v>81</v>
      </c>
      <c r="AY362" s="155" t="s">
        <v>127</v>
      </c>
    </row>
    <row r="363" spans="2:65" s="14" customFormat="1">
      <c r="B363" s="161"/>
      <c r="D363" s="148" t="s">
        <v>135</v>
      </c>
      <c r="E363" s="162" t="s">
        <v>1</v>
      </c>
      <c r="F363" s="163" t="s">
        <v>138</v>
      </c>
      <c r="H363" s="164">
        <v>9.4</v>
      </c>
      <c r="I363" s="165"/>
      <c r="L363" s="161"/>
      <c r="M363" s="166"/>
      <c r="T363" s="167"/>
      <c r="AT363" s="162" t="s">
        <v>135</v>
      </c>
      <c r="AU363" s="162" t="s">
        <v>91</v>
      </c>
      <c r="AV363" s="14" t="s">
        <v>139</v>
      </c>
      <c r="AW363" s="14" t="s">
        <v>36</v>
      </c>
      <c r="AX363" s="14" t="s">
        <v>81</v>
      </c>
      <c r="AY363" s="162" t="s">
        <v>127</v>
      </c>
    </row>
    <row r="364" spans="2:65" s="12" customFormat="1">
      <c r="B364" s="147"/>
      <c r="D364" s="148" t="s">
        <v>135</v>
      </c>
      <c r="E364" s="149" t="s">
        <v>1</v>
      </c>
      <c r="F364" s="150" t="s">
        <v>168</v>
      </c>
      <c r="H364" s="149" t="s">
        <v>1</v>
      </c>
      <c r="I364" s="151"/>
      <c r="L364" s="147"/>
      <c r="M364" s="152"/>
      <c r="T364" s="153"/>
      <c r="AT364" s="149" t="s">
        <v>135</v>
      </c>
      <c r="AU364" s="149" t="s">
        <v>91</v>
      </c>
      <c r="AV364" s="12" t="s">
        <v>89</v>
      </c>
      <c r="AW364" s="12" t="s">
        <v>36</v>
      </c>
      <c r="AX364" s="12" t="s">
        <v>81</v>
      </c>
      <c r="AY364" s="149" t="s">
        <v>127</v>
      </c>
    </row>
    <row r="365" spans="2:65" s="13" customFormat="1">
      <c r="B365" s="154"/>
      <c r="D365" s="148" t="s">
        <v>135</v>
      </c>
      <c r="E365" s="155" t="s">
        <v>1</v>
      </c>
      <c r="F365" s="156" t="s">
        <v>236</v>
      </c>
      <c r="H365" s="157">
        <v>8.5</v>
      </c>
      <c r="I365" s="158"/>
      <c r="L365" s="154"/>
      <c r="M365" s="159"/>
      <c r="T365" s="160"/>
      <c r="AT365" s="155" t="s">
        <v>135</v>
      </c>
      <c r="AU365" s="155" t="s">
        <v>91</v>
      </c>
      <c r="AV365" s="13" t="s">
        <v>91</v>
      </c>
      <c r="AW365" s="13" t="s">
        <v>36</v>
      </c>
      <c r="AX365" s="13" t="s">
        <v>81</v>
      </c>
      <c r="AY365" s="155" t="s">
        <v>127</v>
      </c>
    </row>
    <row r="366" spans="2:65" s="14" customFormat="1">
      <c r="B366" s="161"/>
      <c r="D366" s="148" t="s">
        <v>135</v>
      </c>
      <c r="E366" s="162" t="s">
        <v>1</v>
      </c>
      <c r="F366" s="163" t="s">
        <v>138</v>
      </c>
      <c r="H366" s="164">
        <v>8.5</v>
      </c>
      <c r="I366" s="165"/>
      <c r="L366" s="161"/>
      <c r="M366" s="166"/>
      <c r="T366" s="167"/>
      <c r="AT366" s="162" t="s">
        <v>135</v>
      </c>
      <c r="AU366" s="162" t="s">
        <v>91</v>
      </c>
      <c r="AV366" s="14" t="s">
        <v>139</v>
      </c>
      <c r="AW366" s="14" t="s">
        <v>36</v>
      </c>
      <c r="AX366" s="14" t="s">
        <v>81</v>
      </c>
      <c r="AY366" s="162" t="s">
        <v>127</v>
      </c>
    </row>
    <row r="367" spans="2:65" s="15" customFormat="1">
      <c r="B367" s="168"/>
      <c r="D367" s="148" t="s">
        <v>135</v>
      </c>
      <c r="E367" s="169" t="s">
        <v>1</v>
      </c>
      <c r="F367" s="170" t="s">
        <v>148</v>
      </c>
      <c r="H367" s="171">
        <v>53.1</v>
      </c>
      <c r="I367" s="172"/>
      <c r="L367" s="168"/>
      <c r="M367" s="173"/>
      <c r="T367" s="174"/>
      <c r="AT367" s="169" t="s">
        <v>135</v>
      </c>
      <c r="AU367" s="169" t="s">
        <v>91</v>
      </c>
      <c r="AV367" s="15" t="s">
        <v>133</v>
      </c>
      <c r="AW367" s="15" t="s">
        <v>36</v>
      </c>
      <c r="AX367" s="15" t="s">
        <v>89</v>
      </c>
      <c r="AY367" s="169" t="s">
        <v>127</v>
      </c>
    </row>
    <row r="368" spans="2:65" s="1" customFormat="1" ht="24.2" customHeight="1">
      <c r="B368" s="32"/>
      <c r="C368" s="133" t="s">
        <v>217</v>
      </c>
      <c r="D368" s="133" t="s">
        <v>129</v>
      </c>
      <c r="E368" s="134" t="s">
        <v>245</v>
      </c>
      <c r="F368" s="135" t="s">
        <v>246</v>
      </c>
      <c r="G368" s="136" t="s">
        <v>177</v>
      </c>
      <c r="H368" s="137">
        <v>190</v>
      </c>
      <c r="I368" s="138"/>
      <c r="J368" s="139">
        <f>ROUND(I368*H368,2)</f>
        <v>0</v>
      </c>
      <c r="K368" s="140"/>
      <c r="L368" s="32"/>
      <c r="M368" s="141" t="s">
        <v>1</v>
      </c>
      <c r="N368" s="142" t="s">
        <v>46</v>
      </c>
      <c r="P368" s="143">
        <f>O368*H368</f>
        <v>0</v>
      </c>
      <c r="Q368" s="143">
        <v>0</v>
      </c>
      <c r="R368" s="143">
        <f>Q368*H368</f>
        <v>0</v>
      </c>
      <c r="S368" s="143">
        <v>9.7000000000000003E-2</v>
      </c>
      <c r="T368" s="144">
        <f>S368*H368</f>
        <v>18.43</v>
      </c>
      <c r="AR368" s="145" t="s">
        <v>133</v>
      </c>
      <c r="AT368" s="145" t="s">
        <v>129</v>
      </c>
      <c r="AU368" s="145" t="s">
        <v>91</v>
      </c>
      <c r="AY368" s="17" t="s">
        <v>127</v>
      </c>
      <c r="BE368" s="146">
        <f>IF(N368="základní",J368,0)</f>
        <v>0</v>
      </c>
      <c r="BF368" s="146">
        <f>IF(N368="snížená",J368,0)</f>
        <v>0</v>
      </c>
      <c r="BG368" s="146">
        <f>IF(N368="zákl. přenesená",J368,0)</f>
        <v>0</v>
      </c>
      <c r="BH368" s="146">
        <f>IF(N368="sníž. přenesená",J368,0)</f>
        <v>0</v>
      </c>
      <c r="BI368" s="146">
        <f>IF(N368="nulová",J368,0)</f>
        <v>0</v>
      </c>
      <c r="BJ368" s="17" t="s">
        <v>89</v>
      </c>
      <c r="BK368" s="146">
        <f>ROUND(I368*H368,2)</f>
        <v>0</v>
      </c>
      <c r="BL368" s="17" t="s">
        <v>133</v>
      </c>
      <c r="BM368" s="145" t="s">
        <v>247</v>
      </c>
    </row>
    <row r="369" spans="2:65" s="12" customFormat="1">
      <c r="B369" s="147"/>
      <c r="D369" s="148" t="s">
        <v>135</v>
      </c>
      <c r="E369" s="149" t="s">
        <v>1</v>
      </c>
      <c r="F369" s="150" t="s">
        <v>152</v>
      </c>
      <c r="H369" s="149" t="s">
        <v>1</v>
      </c>
      <c r="I369" s="151"/>
      <c r="L369" s="147"/>
      <c r="M369" s="152"/>
      <c r="T369" s="153"/>
      <c r="AT369" s="149" t="s">
        <v>135</v>
      </c>
      <c r="AU369" s="149" t="s">
        <v>91</v>
      </c>
      <c r="AV369" s="12" t="s">
        <v>89</v>
      </c>
      <c r="AW369" s="12" t="s">
        <v>36</v>
      </c>
      <c r="AX369" s="12" t="s">
        <v>81</v>
      </c>
      <c r="AY369" s="149" t="s">
        <v>127</v>
      </c>
    </row>
    <row r="370" spans="2:65" s="13" customFormat="1">
      <c r="B370" s="154"/>
      <c r="D370" s="148" t="s">
        <v>135</v>
      </c>
      <c r="E370" s="155" t="s">
        <v>1</v>
      </c>
      <c r="F370" s="156" t="s">
        <v>248</v>
      </c>
      <c r="H370" s="157">
        <v>64</v>
      </c>
      <c r="I370" s="158"/>
      <c r="L370" s="154"/>
      <c r="M370" s="159"/>
      <c r="T370" s="160"/>
      <c r="AT370" s="155" t="s">
        <v>135</v>
      </c>
      <c r="AU370" s="155" t="s">
        <v>91</v>
      </c>
      <c r="AV370" s="13" t="s">
        <v>91</v>
      </c>
      <c r="AW370" s="13" t="s">
        <v>36</v>
      </c>
      <c r="AX370" s="13" t="s">
        <v>81</v>
      </c>
      <c r="AY370" s="155" t="s">
        <v>127</v>
      </c>
    </row>
    <row r="371" spans="2:65" s="14" customFormat="1">
      <c r="B371" s="161"/>
      <c r="D371" s="148" t="s">
        <v>135</v>
      </c>
      <c r="E371" s="162" t="s">
        <v>1</v>
      </c>
      <c r="F371" s="163" t="s">
        <v>138</v>
      </c>
      <c r="H371" s="164">
        <v>64</v>
      </c>
      <c r="I371" s="165"/>
      <c r="L371" s="161"/>
      <c r="M371" s="166"/>
      <c r="T371" s="167"/>
      <c r="AT371" s="162" t="s">
        <v>135</v>
      </c>
      <c r="AU371" s="162" t="s">
        <v>91</v>
      </c>
      <c r="AV371" s="14" t="s">
        <v>139</v>
      </c>
      <c r="AW371" s="14" t="s">
        <v>36</v>
      </c>
      <c r="AX371" s="14" t="s">
        <v>81</v>
      </c>
      <c r="AY371" s="162" t="s">
        <v>127</v>
      </c>
    </row>
    <row r="372" spans="2:65" s="12" customFormat="1">
      <c r="B372" s="147"/>
      <c r="D372" s="148" t="s">
        <v>135</v>
      </c>
      <c r="E372" s="149" t="s">
        <v>1</v>
      </c>
      <c r="F372" s="150" t="s">
        <v>154</v>
      </c>
      <c r="H372" s="149" t="s">
        <v>1</v>
      </c>
      <c r="I372" s="151"/>
      <c r="L372" s="147"/>
      <c r="M372" s="152"/>
      <c r="T372" s="153"/>
      <c r="AT372" s="149" t="s">
        <v>135</v>
      </c>
      <c r="AU372" s="149" t="s">
        <v>91</v>
      </c>
      <c r="AV372" s="12" t="s">
        <v>89</v>
      </c>
      <c r="AW372" s="12" t="s">
        <v>36</v>
      </c>
      <c r="AX372" s="12" t="s">
        <v>81</v>
      </c>
      <c r="AY372" s="149" t="s">
        <v>127</v>
      </c>
    </row>
    <row r="373" spans="2:65" s="13" customFormat="1">
      <c r="B373" s="154"/>
      <c r="D373" s="148" t="s">
        <v>135</v>
      </c>
      <c r="E373" s="155" t="s">
        <v>1</v>
      </c>
      <c r="F373" s="156" t="s">
        <v>249</v>
      </c>
      <c r="H373" s="157">
        <v>20</v>
      </c>
      <c r="I373" s="158"/>
      <c r="L373" s="154"/>
      <c r="M373" s="159"/>
      <c r="T373" s="160"/>
      <c r="AT373" s="155" t="s">
        <v>135</v>
      </c>
      <c r="AU373" s="155" t="s">
        <v>91</v>
      </c>
      <c r="AV373" s="13" t="s">
        <v>91</v>
      </c>
      <c r="AW373" s="13" t="s">
        <v>36</v>
      </c>
      <c r="AX373" s="13" t="s">
        <v>81</v>
      </c>
      <c r="AY373" s="155" t="s">
        <v>127</v>
      </c>
    </row>
    <row r="374" spans="2:65" s="14" customFormat="1">
      <c r="B374" s="161"/>
      <c r="D374" s="148" t="s">
        <v>135</v>
      </c>
      <c r="E374" s="162" t="s">
        <v>1</v>
      </c>
      <c r="F374" s="163" t="s">
        <v>138</v>
      </c>
      <c r="H374" s="164">
        <v>20</v>
      </c>
      <c r="I374" s="165"/>
      <c r="L374" s="161"/>
      <c r="M374" s="166"/>
      <c r="T374" s="167"/>
      <c r="AT374" s="162" t="s">
        <v>135</v>
      </c>
      <c r="AU374" s="162" t="s">
        <v>91</v>
      </c>
      <c r="AV374" s="14" t="s">
        <v>139</v>
      </c>
      <c r="AW374" s="14" t="s">
        <v>36</v>
      </c>
      <c r="AX374" s="14" t="s">
        <v>81</v>
      </c>
      <c r="AY374" s="162" t="s">
        <v>127</v>
      </c>
    </row>
    <row r="375" spans="2:65" s="12" customFormat="1">
      <c r="B375" s="147"/>
      <c r="D375" s="148" t="s">
        <v>135</v>
      </c>
      <c r="E375" s="149" t="s">
        <v>1</v>
      </c>
      <c r="F375" s="150" t="s">
        <v>156</v>
      </c>
      <c r="H375" s="149" t="s">
        <v>1</v>
      </c>
      <c r="I375" s="151"/>
      <c r="L375" s="147"/>
      <c r="M375" s="152"/>
      <c r="T375" s="153"/>
      <c r="AT375" s="149" t="s">
        <v>135</v>
      </c>
      <c r="AU375" s="149" t="s">
        <v>91</v>
      </c>
      <c r="AV375" s="12" t="s">
        <v>89</v>
      </c>
      <c r="AW375" s="12" t="s">
        <v>36</v>
      </c>
      <c r="AX375" s="12" t="s">
        <v>81</v>
      </c>
      <c r="AY375" s="149" t="s">
        <v>127</v>
      </c>
    </row>
    <row r="376" spans="2:65" s="13" customFormat="1">
      <c r="B376" s="154"/>
      <c r="D376" s="148" t="s">
        <v>135</v>
      </c>
      <c r="E376" s="155" t="s">
        <v>1</v>
      </c>
      <c r="F376" s="156" t="s">
        <v>248</v>
      </c>
      <c r="H376" s="157">
        <v>64</v>
      </c>
      <c r="I376" s="158"/>
      <c r="L376" s="154"/>
      <c r="M376" s="159"/>
      <c r="T376" s="160"/>
      <c r="AT376" s="155" t="s">
        <v>135</v>
      </c>
      <c r="AU376" s="155" t="s">
        <v>91</v>
      </c>
      <c r="AV376" s="13" t="s">
        <v>91</v>
      </c>
      <c r="AW376" s="13" t="s">
        <v>36</v>
      </c>
      <c r="AX376" s="13" t="s">
        <v>81</v>
      </c>
      <c r="AY376" s="155" t="s">
        <v>127</v>
      </c>
    </row>
    <row r="377" spans="2:65" s="14" customFormat="1">
      <c r="B377" s="161"/>
      <c r="D377" s="148" t="s">
        <v>135</v>
      </c>
      <c r="E377" s="162" t="s">
        <v>1</v>
      </c>
      <c r="F377" s="163" t="s">
        <v>138</v>
      </c>
      <c r="H377" s="164">
        <v>64</v>
      </c>
      <c r="I377" s="165"/>
      <c r="L377" s="161"/>
      <c r="M377" s="166"/>
      <c r="T377" s="167"/>
      <c r="AT377" s="162" t="s">
        <v>135</v>
      </c>
      <c r="AU377" s="162" t="s">
        <v>91</v>
      </c>
      <c r="AV377" s="14" t="s">
        <v>139</v>
      </c>
      <c r="AW377" s="14" t="s">
        <v>36</v>
      </c>
      <c r="AX377" s="14" t="s">
        <v>81</v>
      </c>
      <c r="AY377" s="162" t="s">
        <v>127</v>
      </c>
    </row>
    <row r="378" spans="2:65" s="12" customFormat="1">
      <c r="B378" s="147"/>
      <c r="D378" s="148" t="s">
        <v>135</v>
      </c>
      <c r="E378" s="149" t="s">
        <v>1</v>
      </c>
      <c r="F378" s="150" t="s">
        <v>157</v>
      </c>
      <c r="H378" s="149" t="s">
        <v>1</v>
      </c>
      <c r="I378" s="151"/>
      <c r="L378" s="147"/>
      <c r="M378" s="152"/>
      <c r="T378" s="153"/>
      <c r="AT378" s="149" t="s">
        <v>135</v>
      </c>
      <c r="AU378" s="149" t="s">
        <v>91</v>
      </c>
      <c r="AV378" s="12" t="s">
        <v>89</v>
      </c>
      <c r="AW378" s="12" t="s">
        <v>36</v>
      </c>
      <c r="AX378" s="12" t="s">
        <v>81</v>
      </c>
      <c r="AY378" s="149" t="s">
        <v>127</v>
      </c>
    </row>
    <row r="379" spans="2:65" s="13" customFormat="1">
      <c r="B379" s="154"/>
      <c r="D379" s="148" t="s">
        <v>135</v>
      </c>
      <c r="E379" s="155" t="s">
        <v>1</v>
      </c>
      <c r="F379" s="156" t="s">
        <v>250</v>
      </c>
      <c r="H379" s="157">
        <v>42</v>
      </c>
      <c r="I379" s="158"/>
      <c r="L379" s="154"/>
      <c r="M379" s="159"/>
      <c r="T379" s="160"/>
      <c r="AT379" s="155" t="s">
        <v>135</v>
      </c>
      <c r="AU379" s="155" t="s">
        <v>91</v>
      </c>
      <c r="AV379" s="13" t="s">
        <v>91</v>
      </c>
      <c r="AW379" s="13" t="s">
        <v>36</v>
      </c>
      <c r="AX379" s="13" t="s">
        <v>81</v>
      </c>
      <c r="AY379" s="155" t="s">
        <v>127</v>
      </c>
    </row>
    <row r="380" spans="2:65" s="14" customFormat="1">
      <c r="B380" s="161"/>
      <c r="D380" s="148" t="s">
        <v>135</v>
      </c>
      <c r="E380" s="162" t="s">
        <v>1</v>
      </c>
      <c r="F380" s="163" t="s">
        <v>138</v>
      </c>
      <c r="H380" s="164">
        <v>42</v>
      </c>
      <c r="I380" s="165"/>
      <c r="L380" s="161"/>
      <c r="M380" s="166"/>
      <c r="T380" s="167"/>
      <c r="AT380" s="162" t="s">
        <v>135</v>
      </c>
      <c r="AU380" s="162" t="s">
        <v>91</v>
      </c>
      <c r="AV380" s="14" t="s">
        <v>139</v>
      </c>
      <c r="AW380" s="14" t="s">
        <v>36</v>
      </c>
      <c r="AX380" s="14" t="s">
        <v>81</v>
      </c>
      <c r="AY380" s="162" t="s">
        <v>127</v>
      </c>
    </row>
    <row r="381" spans="2:65" s="15" customFormat="1">
      <c r="B381" s="168"/>
      <c r="D381" s="148" t="s">
        <v>135</v>
      </c>
      <c r="E381" s="169" t="s">
        <v>1</v>
      </c>
      <c r="F381" s="170" t="s">
        <v>148</v>
      </c>
      <c r="H381" s="171">
        <v>190</v>
      </c>
      <c r="I381" s="172"/>
      <c r="L381" s="168"/>
      <c r="M381" s="173"/>
      <c r="T381" s="174"/>
      <c r="AT381" s="169" t="s">
        <v>135</v>
      </c>
      <c r="AU381" s="169" t="s">
        <v>91</v>
      </c>
      <c r="AV381" s="15" t="s">
        <v>133</v>
      </c>
      <c r="AW381" s="15" t="s">
        <v>36</v>
      </c>
      <c r="AX381" s="15" t="s">
        <v>89</v>
      </c>
      <c r="AY381" s="169" t="s">
        <v>127</v>
      </c>
    </row>
    <row r="382" spans="2:65" s="1" customFormat="1" ht="24.2" customHeight="1">
      <c r="B382" s="32"/>
      <c r="C382" s="133" t="s">
        <v>251</v>
      </c>
      <c r="D382" s="133" t="s">
        <v>129</v>
      </c>
      <c r="E382" s="134" t="s">
        <v>252</v>
      </c>
      <c r="F382" s="135" t="s">
        <v>253</v>
      </c>
      <c r="G382" s="136" t="s">
        <v>132</v>
      </c>
      <c r="H382" s="137">
        <v>872.15</v>
      </c>
      <c r="I382" s="138"/>
      <c r="J382" s="139">
        <f>ROUND(I382*H382,2)</f>
        <v>0</v>
      </c>
      <c r="K382" s="140"/>
      <c r="L382" s="32"/>
      <c r="M382" s="141" t="s">
        <v>1</v>
      </c>
      <c r="N382" s="142" t="s">
        <v>46</v>
      </c>
      <c r="P382" s="143">
        <f>O382*H382</f>
        <v>0</v>
      </c>
      <c r="Q382" s="143">
        <v>0</v>
      </c>
      <c r="R382" s="143">
        <f>Q382*H382</f>
        <v>0</v>
      </c>
      <c r="S382" s="143">
        <v>0.02</v>
      </c>
      <c r="T382" s="144">
        <f>S382*H382</f>
        <v>17.443000000000001</v>
      </c>
      <c r="AR382" s="145" t="s">
        <v>133</v>
      </c>
      <c r="AT382" s="145" t="s">
        <v>129</v>
      </c>
      <c r="AU382" s="145" t="s">
        <v>91</v>
      </c>
      <c r="AY382" s="17" t="s">
        <v>127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7" t="s">
        <v>89</v>
      </c>
      <c r="BK382" s="146">
        <f>ROUND(I382*H382,2)</f>
        <v>0</v>
      </c>
      <c r="BL382" s="17" t="s">
        <v>133</v>
      </c>
      <c r="BM382" s="145" t="s">
        <v>254</v>
      </c>
    </row>
    <row r="383" spans="2:65" s="12" customFormat="1">
      <c r="B383" s="147"/>
      <c r="D383" s="148" t="s">
        <v>135</v>
      </c>
      <c r="E383" s="149" t="s">
        <v>1</v>
      </c>
      <c r="F383" s="150" t="s">
        <v>152</v>
      </c>
      <c r="H383" s="149" t="s">
        <v>1</v>
      </c>
      <c r="I383" s="151"/>
      <c r="L383" s="147"/>
      <c r="M383" s="152"/>
      <c r="T383" s="153"/>
      <c r="AT383" s="149" t="s">
        <v>135</v>
      </c>
      <c r="AU383" s="149" t="s">
        <v>91</v>
      </c>
      <c r="AV383" s="12" t="s">
        <v>89</v>
      </c>
      <c r="AW383" s="12" t="s">
        <v>36</v>
      </c>
      <c r="AX383" s="12" t="s">
        <v>81</v>
      </c>
      <c r="AY383" s="149" t="s">
        <v>127</v>
      </c>
    </row>
    <row r="384" spans="2:65" s="13" customFormat="1">
      <c r="B384" s="154"/>
      <c r="D384" s="148" t="s">
        <v>135</v>
      </c>
      <c r="E384" s="155" t="s">
        <v>1</v>
      </c>
      <c r="F384" s="156" t="s">
        <v>197</v>
      </c>
      <c r="H384" s="157">
        <v>192</v>
      </c>
      <c r="I384" s="158"/>
      <c r="L384" s="154"/>
      <c r="M384" s="159"/>
      <c r="T384" s="160"/>
      <c r="AT384" s="155" t="s">
        <v>135</v>
      </c>
      <c r="AU384" s="155" t="s">
        <v>91</v>
      </c>
      <c r="AV384" s="13" t="s">
        <v>91</v>
      </c>
      <c r="AW384" s="13" t="s">
        <v>36</v>
      </c>
      <c r="AX384" s="13" t="s">
        <v>81</v>
      </c>
      <c r="AY384" s="155" t="s">
        <v>127</v>
      </c>
    </row>
    <row r="385" spans="2:51" s="14" customFormat="1">
      <c r="B385" s="161"/>
      <c r="D385" s="148" t="s">
        <v>135</v>
      </c>
      <c r="E385" s="162" t="s">
        <v>1</v>
      </c>
      <c r="F385" s="163" t="s">
        <v>138</v>
      </c>
      <c r="H385" s="164">
        <v>192</v>
      </c>
      <c r="I385" s="165"/>
      <c r="L385" s="161"/>
      <c r="M385" s="166"/>
      <c r="T385" s="167"/>
      <c r="AT385" s="162" t="s">
        <v>135</v>
      </c>
      <c r="AU385" s="162" t="s">
        <v>91</v>
      </c>
      <c r="AV385" s="14" t="s">
        <v>139</v>
      </c>
      <c r="AW385" s="14" t="s">
        <v>36</v>
      </c>
      <c r="AX385" s="14" t="s">
        <v>81</v>
      </c>
      <c r="AY385" s="162" t="s">
        <v>127</v>
      </c>
    </row>
    <row r="386" spans="2:51" s="12" customFormat="1">
      <c r="B386" s="147"/>
      <c r="D386" s="148" t="s">
        <v>135</v>
      </c>
      <c r="E386" s="149" t="s">
        <v>1</v>
      </c>
      <c r="F386" s="150" t="s">
        <v>154</v>
      </c>
      <c r="H386" s="149" t="s">
        <v>1</v>
      </c>
      <c r="I386" s="151"/>
      <c r="L386" s="147"/>
      <c r="M386" s="152"/>
      <c r="T386" s="153"/>
      <c r="AT386" s="149" t="s">
        <v>135</v>
      </c>
      <c r="AU386" s="149" t="s">
        <v>91</v>
      </c>
      <c r="AV386" s="12" t="s">
        <v>89</v>
      </c>
      <c r="AW386" s="12" t="s">
        <v>36</v>
      </c>
      <c r="AX386" s="12" t="s">
        <v>81</v>
      </c>
      <c r="AY386" s="149" t="s">
        <v>127</v>
      </c>
    </row>
    <row r="387" spans="2:51" s="13" customFormat="1">
      <c r="B387" s="154"/>
      <c r="D387" s="148" t="s">
        <v>135</v>
      </c>
      <c r="E387" s="155" t="s">
        <v>1</v>
      </c>
      <c r="F387" s="156" t="s">
        <v>198</v>
      </c>
      <c r="H387" s="157">
        <v>60</v>
      </c>
      <c r="I387" s="158"/>
      <c r="L387" s="154"/>
      <c r="M387" s="159"/>
      <c r="T387" s="160"/>
      <c r="AT387" s="155" t="s">
        <v>135</v>
      </c>
      <c r="AU387" s="155" t="s">
        <v>91</v>
      </c>
      <c r="AV387" s="13" t="s">
        <v>91</v>
      </c>
      <c r="AW387" s="13" t="s">
        <v>36</v>
      </c>
      <c r="AX387" s="13" t="s">
        <v>81</v>
      </c>
      <c r="AY387" s="155" t="s">
        <v>127</v>
      </c>
    </row>
    <row r="388" spans="2:51" s="14" customFormat="1">
      <c r="B388" s="161"/>
      <c r="D388" s="148" t="s">
        <v>135</v>
      </c>
      <c r="E388" s="162" t="s">
        <v>1</v>
      </c>
      <c r="F388" s="163" t="s">
        <v>138</v>
      </c>
      <c r="H388" s="164">
        <v>60</v>
      </c>
      <c r="I388" s="165"/>
      <c r="L388" s="161"/>
      <c r="M388" s="166"/>
      <c r="T388" s="167"/>
      <c r="AT388" s="162" t="s">
        <v>135</v>
      </c>
      <c r="AU388" s="162" t="s">
        <v>91</v>
      </c>
      <c r="AV388" s="14" t="s">
        <v>139</v>
      </c>
      <c r="AW388" s="14" t="s">
        <v>36</v>
      </c>
      <c r="AX388" s="14" t="s">
        <v>81</v>
      </c>
      <c r="AY388" s="162" t="s">
        <v>127</v>
      </c>
    </row>
    <row r="389" spans="2:51" s="12" customFormat="1">
      <c r="B389" s="147"/>
      <c r="D389" s="148" t="s">
        <v>135</v>
      </c>
      <c r="E389" s="149" t="s">
        <v>1</v>
      </c>
      <c r="F389" s="150" t="s">
        <v>156</v>
      </c>
      <c r="H389" s="149" t="s">
        <v>1</v>
      </c>
      <c r="I389" s="151"/>
      <c r="L389" s="147"/>
      <c r="M389" s="152"/>
      <c r="T389" s="153"/>
      <c r="AT389" s="149" t="s">
        <v>135</v>
      </c>
      <c r="AU389" s="149" t="s">
        <v>91</v>
      </c>
      <c r="AV389" s="12" t="s">
        <v>89</v>
      </c>
      <c r="AW389" s="12" t="s">
        <v>36</v>
      </c>
      <c r="AX389" s="12" t="s">
        <v>81</v>
      </c>
      <c r="AY389" s="149" t="s">
        <v>127</v>
      </c>
    </row>
    <row r="390" spans="2:51" s="13" customFormat="1">
      <c r="B390" s="154"/>
      <c r="D390" s="148" t="s">
        <v>135</v>
      </c>
      <c r="E390" s="155" t="s">
        <v>1</v>
      </c>
      <c r="F390" s="156" t="s">
        <v>199</v>
      </c>
      <c r="H390" s="157">
        <v>204.8</v>
      </c>
      <c r="I390" s="158"/>
      <c r="L390" s="154"/>
      <c r="M390" s="159"/>
      <c r="T390" s="160"/>
      <c r="AT390" s="155" t="s">
        <v>135</v>
      </c>
      <c r="AU390" s="155" t="s">
        <v>91</v>
      </c>
      <c r="AV390" s="13" t="s">
        <v>91</v>
      </c>
      <c r="AW390" s="13" t="s">
        <v>36</v>
      </c>
      <c r="AX390" s="13" t="s">
        <v>81</v>
      </c>
      <c r="AY390" s="155" t="s">
        <v>127</v>
      </c>
    </row>
    <row r="391" spans="2:51" s="12" customFormat="1">
      <c r="B391" s="147"/>
      <c r="D391" s="148" t="s">
        <v>135</v>
      </c>
      <c r="E391" s="149" t="s">
        <v>1</v>
      </c>
      <c r="F391" s="150" t="s">
        <v>181</v>
      </c>
      <c r="H391" s="149" t="s">
        <v>1</v>
      </c>
      <c r="I391" s="151"/>
      <c r="L391" s="147"/>
      <c r="M391" s="152"/>
      <c r="T391" s="153"/>
      <c r="AT391" s="149" t="s">
        <v>135</v>
      </c>
      <c r="AU391" s="149" t="s">
        <v>91</v>
      </c>
      <c r="AV391" s="12" t="s">
        <v>89</v>
      </c>
      <c r="AW391" s="12" t="s">
        <v>36</v>
      </c>
      <c r="AX391" s="12" t="s">
        <v>81</v>
      </c>
      <c r="AY391" s="149" t="s">
        <v>127</v>
      </c>
    </row>
    <row r="392" spans="2:51" s="13" customFormat="1">
      <c r="B392" s="154"/>
      <c r="D392" s="148" t="s">
        <v>135</v>
      </c>
      <c r="E392" s="155" t="s">
        <v>1</v>
      </c>
      <c r="F392" s="156" t="s">
        <v>190</v>
      </c>
      <c r="H392" s="157">
        <v>10</v>
      </c>
      <c r="I392" s="158"/>
      <c r="L392" s="154"/>
      <c r="M392" s="159"/>
      <c r="T392" s="160"/>
      <c r="AT392" s="155" t="s">
        <v>135</v>
      </c>
      <c r="AU392" s="155" t="s">
        <v>91</v>
      </c>
      <c r="AV392" s="13" t="s">
        <v>91</v>
      </c>
      <c r="AW392" s="13" t="s">
        <v>36</v>
      </c>
      <c r="AX392" s="13" t="s">
        <v>81</v>
      </c>
      <c r="AY392" s="155" t="s">
        <v>127</v>
      </c>
    </row>
    <row r="393" spans="2:51" s="14" customFormat="1">
      <c r="B393" s="161"/>
      <c r="D393" s="148" t="s">
        <v>135</v>
      </c>
      <c r="E393" s="162" t="s">
        <v>1</v>
      </c>
      <c r="F393" s="163" t="s">
        <v>138</v>
      </c>
      <c r="H393" s="164">
        <v>214.8</v>
      </c>
      <c r="I393" s="165"/>
      <c r="L393" s="161"/>
      <c r="M393" s="166"/>
      <c r="T393" s="167"/>
      <c r="AT393" s="162" t="s">
        <v>135</v>
      </c>
      <c r="AU393" s="162" t="s">
        <v>91</v>
      </c>
      <c r="AV393" s="14" t="s">
        <v>139</v>
      </c>
      <c r="AW393" s="14" t="s">
        <v>36</v>
      </c>
      <c r="AX393" s="14" t="s">
        <v>81</v>
      </c>
      <c r="AY393" s="162" t="s">
        <v>127</v>
      </c>
    </row>
    <row r="394" spans="2:51" s="12" customFormat="1">
      <c r="B394" s="147"/>
      <c r="D394" s="148" t="s">
        <v>135</v>
      </c>
      <c r="E394" s="149" t="s">
        <v>1</v>
      </c>
      <c r="F394" s="150" t="s">
        <v>136</v>
      </c>
      <c r="H394" s="149" t="s">
        <v>1</v>
      </c>
      <c r="I394" s="151"/>
      <c r="L394" s="147"/>
      <c r="M394" s="152"/>
      <c r="T394" s="153"/>
      <c r="AT394" s="149" t="s">
        <v>135</v>
      </c>
      <c r="AU394" s="149" t="s">
        <v>91</v>
      </c>
      <c r="AV394" s="12" t="s">
        <v>89</v>
      </c>
      <c r="AW394" s="12" t="s">
        <v>36</v>
      </c>
      <c r="AX394" s="12" t="s">
        <v>81</v>
      </c>
      <c r="AY394" s="149" t="s">
        <v>127</v>
      </c>
    </row>
    <row r="395" spans="2:51" s="13" customFormat="1">
      <c r="B395" s="154"/>
      <c r="D395" s="148" t="s">
        <v>135</v>
      </c>
      <c r="E395" s="155" t="s">
        <v>1</v>
      </c>
      <c r="F395" s="156" t="s">
        <v>200</v>
      </c>
      <c r="H395" s="157">
        <v>241.2</v>
      </c>
      <c r="I395" s="158"/>
      <c r="L395" s="154"/>
      <c r="M395" s="159"/>
      <c r="T395" s="160"/>
      <c r="AT395" s="155" t="s">
        <v>135</v>
      </c>
      <c r="AU395" s="155" t="s">
        <v>91</v>
      </c>
      <c r="AV395" s="13" t="s">
        <v>91</v>
      </c>
      <c r="AW395" s="13" t="s">
        <v>36</v>
      </c>
      <c r="AX395" s="13" t="s">
        <v>81</v>
      </c>
      <c r="AY395" s="155" t="s">
        <v>127</v>
      </c>
    </row>
    <row r="396" spans="2:51" s="14" customFormat="1">
      <c r="B396" s="161"/>
      <c r="D396" s="148" t="s">
        <v>135</v>
      </c>
      <c r="E396" s="162" t="s">
        <v>1</v>
      </c>
      <c r="F396" s="163" t="s">
        <v>138</v>
      </c>
      <c r="H396" s="164">
        <v>241.2</v>
      </c>
      <c r="I396" s="165"/>
      <c r="L396" s="161"/>
      <c r="M396" s="166"/>
      <c r="T396" s="167"/>
      <c r="AT396" s="162" t="s">
        <v>135</v>
      </c>
      <c r="AU396" s="162" t="s">
        <v>91</v>
      </c>
      <c r="AV396" s="14" t="s">
        <v>139</v>
      </c>
      <c r="AW396" s="14" t="s">
        <v>36</v>
      </c>
      <c r="AX396" s="14" t="s">
        <v>81</v>
      </c>
      <c r="AY396" s="162" t="s">
        <v>127</v>
      </c>
    </row>
    <row r="397" spans="2:51" s="12" customFormat="1">
      <c r="B397" s="147"/>
      <c r="D397" s="148" t="s">
        <v>135</v>
      </c>
      <c r="E397" s="149" t="s">
        <v>1</v>
      </c>
      <c r="F397" s="150" t="s">
        <v>157</v>
      </c>
      <c r="H397" s="149" t="s">
        <v>1</v>
      </c>
      <c r="I397" s="151"/>
      <c r="L397" s="147"/>
      <c r="M397" s="152"/>
      <c r="T397" s="153"/>
      <c r="AT397" s="149" t="s">
        <v>135</v>
      </c>
      <c r="AU397" s="149" t="s">
        <v>91</v>
      </c>
      <c r="AV397" s="12" t="s">
        <v>89</v>
      </c>
      <c r="AW397" s="12" t="s">
        <v>36</v>
      </c>
      <c r="AX397" s="12" t="s">
        <v>81</v>
      </c>
      <c r="AY397" s="149" t="s">
        <v>127</v>
      </c>
    </row>
    <row r="398" spans="2:51" s="13" customFormat="1">
      <c r="B398" s="154"/>
      <c r="D398" s="148" t="s">
        <v>135</v>
      </c>
      <c r="E398" s="155" t="s">
        <v>1</v>
      </c>
      <c r="F398" s="156" t="s">
        <v>201</v>
      </c>
      <c r="H398" s="157">
        <v>134.4</v>
      </c>
      <c r="I398" s="158"/>
      <c r="L398" s="154"/>
      <c r="M398" s="159"/>
      <c r="T398" s="160"/>
      <c r="AT398" s="155" t="s">
        <v>135</v>
      </c>
      <c r="AU398" s="155" t="s">
        <v>91</v>
      </c>
      <c r="AV398" s="13" t="s">
        <v>91</v>
      </c>
      <c r="AW398" s="13" t="s">
        <v>36</v>
      </c>
      <c r="AX398" s="13" t="s">
        <v>81</v>
      </c>
      <c r="AY398" s="155" t="s">
        <v>127</v>
      </c>
    </row>
    <row r="399" spans="2:51" s="14" customFormat="1">
      <c r="B399" s="161"/>
      <c r="D399" s="148" t="s">
        <v>135</v>
      </c>
      <c r="E399" s="162" t="s">
        <v>1</v>
      </c>
      <c r="F399" s="163" t="s">
        <v>138</v>
      </c>
      <c r="H399" s="164">
        <v>134.4</v>
      </c>
      <c r="I399" s="165"/>
      <c r="L399" s="161"/>
      <c r="M399" s="166"/>
      <c r="T399" s="167"/>
      <c r="AT399" s="162" t="s">
        <v>135</v>
      </c>
      <c r="AU399" s="162" t="s">
        <v>91</v>
      </c>
      <c r="AV399" s="14" t="s">
        <v>139</v>
      </c>
      <c r="AW399" s="14" t="s">
        <v>36</v>
      </c>
      <c r="AX399" s="14" t="s">
        <v>81</v>
      </c>
      <c r="AY399" s="162" t="s">
        <v>127</v>
      </c>
    </row>
    <row r="400" spans="2:51" s="12" customFormat="1">
      <c r="B400" s="147"/>
      <c r="D400" s="148" t="s">
        <v>135</v>
      </c>
      <c r="E400" s="149" t="s">
        <v>1</v>
      </c>
      <c r="F400" s="150" t="s">
        <v>168</v>
      </c>
      <c r="H400" s="149" t="s">
        <v>1</v>
      </c>
      <c r="I400" s="151"/>
      <c r="L400" s="147"/>
      <c r="M400" s="152"/>
      <c r="T400" s="153"/>
      <c r="AT400" s="149" t="s">
        <v>135</v>
      </c>
      <c r="AU400" s="149" t="s">
        <v>91</v>
      </c>
      <c r="AV400" s="12" t="s">
        <v>89</v>
      </c>
      <c r="AW400" s="12" t="s">
        <v>36</v>
      </c>
      <c r="AX400" s="12" t="s">
        <v>81</v>
      </c>
      <c r="AY400" s="149" t="s">
        <v>127</v>
      </c>
    </row>
    <row r="401" spans="2:65" s="13" customFormat="1">
      <c r="B401" s="154"/>
      <c r="D401" s="148" t="s">
        <v>135</v>
      </c>
      <c r="E401" s="155" t="s">
        <v>1</v>
      </c>
      <c r="F401" s="156" t="s">
        <v>202</v>
      </c>
      <c r="H401" s="157">
        <v>29.75</v>
      </c>
      <c r="I401" s="158"/>
      <c r="L401" s="154"/>
      <c r="M401" s="159"/>
      <c r="T401" s="160"/>
      <c r="AT401" s="155" t="s">
        <v>135</v>
      </c>
      <c r="AU401" s="155" t="s">
        <v>91</v>
      </c>
      <c r="AV401" s="13" t="s">
        <v>91</v>
      </c>
      <c r="AW401" s="13" t="s">
        <v>36</v>
      </c>
      <c r="AX401" s="13" t="s">
        <v>81</v>
      </c>
      <c r="AY401" s="155" t="s">
        <v>127</v>
      </c>
    </row>
    <row r="402" spans="2:65" s="14" customFormat="1">
      <c r="B402" s="161"/>
      <c r="D402" s="148" t="s">
        <v>135</v>
      </c>
      <c r="E402" s="162" t="s">
        <v>1</v>
      </c>
      <c r="F402" s="163" t="s">
        <v>138</v>
      </c>
      <c r="H402" s="164">
        <v>29.75</v>
      </c>
      <c r="I402" s="165"/>
      <c r="L402" s="161"/>
      <c r="M402" s="166"/>
      <c r="T402" s="167"/>
      <c r="AT402" s="162" t="s">
        <v>135</v>
      </c>
      <c r="AU402" s="162" t="s">
        <v>91</v>
      </c>
      <c r="AV402" s="14" t="s">
        <v>139</v>
      </c>
      <c r="AW402" s="14" t="s">
        <v>36</v>
      </c>
      <c r="AX402" s="14" t="s">
        <v>81</v>
      </c>
      <c r="AY402" s="162" t="s">
        <v>127</v>
      </c>
    </row>
    <row r="403" spans="2:65" s="15" customFormat="1">
      <c r="B403" s="168"/>
      <c r="D403" s="148" t="s">
        <v>135</v>
      </c>
      <c r="E403" s="169" t="s">
        <v>1</v>
      </c>
      <c r="F403" s="170" t="s">
        <v>148</v>
      </c>
      <c r="H403" s="171">
        <v>872.15</v>
      </c>
      <c r="I403" s="172"/>
      <c r="L403" s="168"/>
      <c r="M403" s="173"/>
      <c r="T403" s="174"/>
      <c r="AT403" s="169" t="s">
        <v>135</v>
      </c>
      <c r="AU403" s="169" t="s">
        <v>91</v>
      </c>
      <c r="AV403" s="15" t="s">
        <v>133</v>
      </c>
      <c r="AW403" s="15" t="s">
        <v>36</v>
      </c>
      <c r="AX403" s="15" t="s">
        <v>89</v>
      </c>
      <c r="AY403" s="169" t="s">
        <v>127</v>
      </c>
    </row>
    <row r="404" spans="2:65" s="1" customFormat="1" ht="16.5" customHeight="1">
      <c r="B404" s="32"/>
      <c r="C404" s="133" t="s">
        <v>249</v>
      </c>
      <c r="D404" s="133" t="s">
        <v>129</v>
      </c>
      <c r="E404" s="134" t="s">
        <v>255</v>
      </c>
      <c r="F404" s="135" t="s">
        <v>256</v>
      </c>
      <c r="G404" s="136" t="s">
        <v>132</v>
      </c>
      <c r="H404" s="137">
        <v>862.15</v>
      </c>
      <c r="I404" s="138"/>
      <c r="J404" s="139">
        <f>ROUND(I404*H404,2)</f>
        <v>0</v>
      </c>
      <c r="K404" s="140"/>
      <c r="L404" s="32"/>
      <c r="M404" s="141" t="s">
        <v>1</v>
      </c>
      <c r="N404" s="142" t="s">
        <v>46</v>
      </c>
      <c r="P404" s="143">
        <f>O404*H404</f>
        <v>0</v>
      </c>
      <c r="Q404" s="143">
        <v>0</v>
      </c>
      <c r="R404" s="143">
        <f>Q404*H404</f>
        <v>0</v>
      </c>
      <c r="S404" s="143">
        <v>3.0000000000000001E-3</v>
      </c>
      <c r="T404" s="144">
        <f>S404*H404</f>
        <v>2.5864500000000001</v>
      </c>
      <c r="AR404" s="145" t="s">
        <v>133</v>
      </c>
      <c r="AT404" s="145" t="s">
        <v>129</v>
      </c>
      <c r="AU404" s="145" t="s">
        <v>91</v>
      </c>
      <c r="AY404" s="17" t="s">
        <v>127</v>
      </c>
      <c r="BE404" s="146">
        <f>IF(N404="základní",J404,0)</f>
        <v>0</v>
      </c>
      <c r="BF404" s="146">
        <f>IF(N404="snížená",J404,0)</f>
        <v>0</v>
      </c>
      <c r="BG404" s="146">
        <f>IF(N404="zákl. přenesená",J404,0)</f>
        <v>0</v>
      </c>
      <c r="BH404" s="146">
        <f>IF(N404="sníž. přenesená",J404,0)</f>
        <v>0</v>
      </c>
      <c r="BI404" s="146">
        <f>IF(N404="nulová",J404,0)</f>
        <v>0</v>
      </c>
      <c r="BJ404" s="17" t="s">
        <v>89</v>
      </c>
      <c r="BK404" s="146">
        <f>ROUND(I404*H404,2)</f>
        <v>0</v>
      </c>
      <c r="BL404" s="17" t="s">
        <v>133</v>
      </c>
      <c r="BM404" s="145" t="s">
        <v>257</v>
      </c>
    </row>
    <row r="405" spans="2:65" s="12" customFormat="1">
      <c r="B405" s="147"/>
      <c r="D405" s="148" t="s">
        <v>135</v>
      </c>
      <c r="E405" s="149" t="s">
        <v>1</v>
      </c>
      <c r="F405" s="150" t="s">
        <v>152</v>
      </c>
      <c r="H405" s="149" t="s">
        <v>1</v>
      </c>
      <c r="I405" s="151"/>
      <c r="L405" s="147"/>
      <c r="M405" s="152"/>
      <c r="T405" s="153"/>
      <c r="AT405" s="149" t="s">
        <v>135</v>
      </c>
      <c r="AU405" s="149" t="s">
        <v>91</v>
      </c>
      <c r="AV405" s="12" t="s">
        <v>89</v>
      </c>
      <c r="AW405" s="12" t="s">
        <v>36</v>
      </c>
      <c r="AX405" s="12" t="s">
        <v>81</v>
      </c>
      <c r="AY405" s="149" t="s">
        <v>127</v>
      </c>
    </row>
    <row r="406" spans="2:65" s="13" customFormat="1">
      <c r="B406" s="154"/>
      <c r="D406" s="148" t="s">
        <v>135</v>
      </c>
      <c r="E406" s="155" t="s">
        <v>1</v>
      </c>
      <c r="F406" s="156" t="s">
        <v>197</v>
      </c>
      <c r="H406" s="157">
        <v>192</v>
      </c>
      <c r="I406" s="158"/>
      <c r="L406" s="154"/>
      <c r="M406" s="159"/>
      <c r="T406" s="160"/>
      <c r="AT406" s="155" t="s">
        <v>135</v>
      </c>
      <c r="AU406" s="155" t="s">
        <v>91</v>
      </c>
      <c r="AV406" s="13" t="s">
        <v>91</v>
      </c>
      <c r="AW406" s="13" t="s">
        <v>36</v>
      </c>
      <c r="AX406" s="13" t="s">
        <v>81</v>
      </c>
      <c r="AY406" s="155" t="s">
        <v>127</v>
      </c>
    </row>
    <row r="407" spans="2:65" s="14" customFormat="1">
      <c r="B407" s="161"/>
      <c r="D407" s="148" t="s">
        <v>135</v>
      </c>
      <c r="E407" s="162" t="s">
        <v>1</v>
      </c>
      <c r="F407" s="163" t="s">
        <v>138</v>
      </c>
      <c r="H407" s="164">
        <v>192</v>
      </c>
      <c r="I407" s="165"/>
      <c r="L407" s="161"/>
      <c r="M407" s="166"/>
      <c r="T407" s="167"/>
      <c r="AT407" s="162" t="s">
        <v>135</v>
      </c>
      <c r="AU407" s="162" t="s">
        <v>91</v>
      </c>
      <c r="AV407" s="14" t="s">
        <v>139</v>
      </c>
      <c r="AW407" s="14" t="s">
        <v>36</v>
      </c>
      <c r="AX407" s="14" t="s">
        <v>81</v>
      </c>
      <c r="AY407" s="162" t="s">
        <v>127</v>
      </c>
    </row>
    <row r="408" spans="2:65" s="12" customFormat="1">
      <c r="B408" s="147"/>
      <c r="D408" s="148" t="s">
        <v>135</v>
      </c>
      <c r="E408" s="149" t="s">
        <v>1</v>
      </c>
      <c r="F408" s="150" t="s">
        <v>154</v>
      </c>
      <c r="H408" s="149" t="s">
        <v>1</v>
      </c>
      <c r="I408" s="151"/>
      <c r="L408" s="147"/>
      <c r="M408" s="152"/>
      <c r="T408" s="153"/>
      <c r="AT408" s="149" t="s">
        <v>135</v>
      </c>
      <c r="AU408" s="149" t="s">
        <v>91</v>
      </c>
      <c r="AV408" s="12" t="s">
        <v>89</v>
      </c>
      <c r="AW408" s="12" t="s">
        <v>36</v>
      </c>
      <c r="AX408" s="12" t="s">
        <v>81</v>
      </c>
      <c r="AY408" s="149" t="s">
        <v>127</v>
      </c>
    </row>
    <row r="409" spans="2:65" s="13" customFormat="1">
      <c r="B409" s="154"/>
      <c r="D409" s="148" t="s">
        <v>135</v>
      </c>
      <c r="E409" s="155" t="s">
        <v>1</v>
      </c>
      <c r="F409" s="156" t="s">
        <v>198</v>
      </c>
      <c r="H409" s="157">
        <v>60</v>
      </c>
      <c r="I409" s="158"/>
      <c r="L409" s="154"/>
      <c r="M409" s="159"/>
      <c r="T409" s="160"/>
      <c r="AT409" s="155" t="s">
        <v>135</v>
      </c>
      <c r="AU409" s="155" t="s">
        <v>91</v>
      </c>
      <c r="AV409" s="13" t="s">
        <v>91</v>
      </c>
      <c r="AW409" s="13" t="s">
        <v>36</v>
      </c>
      <c r="AX409" s="13" t="s">
        <v>81</v>
      </c>
      <c r="AY409" s="155" t="s">
        <v>127</v>
      </c>
    </row>
    <row r="410" spans="2:65" s="14" customFormat="1">
      <c r="B410" s="161"/>
      <c r="D410" s="148" t="s">
        <v>135</v>
      </c>
      <c r="E410" s="162" t="s">
        <v>1</v>
      </c>
      <c r="F410" s="163" t="s">
        <v>138</v>
      </c>
      <c r="H410" s="164">
        <v>60</v>
      </c>
      <c r="I410" s="165"/>
      <c r="L410" s="161"/>
      <c r="M410" s="166"/>
      <c r="T410" s="167"/>
      <c r="AT410" s="162" t="s">
        <v>135</v>
      </c>
      <c r="AU410" s="162" t="s">
        <v>91</v>
      </c>
      <c r="AV410" s="14" t="s">
        <v>139</v>
      </c>
      <c r="AW410" s="14" t="s">
        <v>36</v>
      </c>
      <c r="AX410" s="14" t="s">
        <v>81</v>
      </c>
      <c r="AY410" s="162" t="s">
        <v>127</v>
      </c>
    </row>
    <row r="411" spans="2:65" s="12" customFormat="1">
      <c r="B411" s="147"/>
      <c r="D411" s="148" t="s">
        <v>135</v>
      </c>
      <c r="E411" s="149" t="s">
        <v>1</v>
      </c>
      <c r="F411" s="150" t="s">
        <v>156</v>
      </c>
      <c r="H411" s="149" t="s">
        <v>1</v>
      </c>
      <c r="I411" s="151"/>
      <c r="L411" s="147"/>
      <c r="M411" s="152"/>
      <c r="T411" s="153"/>
      <c r="AT411" s="149" t="s">
        <v>135</v>
      </c>
      <c r="AU411" s="149" t="s">
        <v>91</v>
      </c>
      <c r="AV411" s="12" t="s">
        <v>89</v>
      </c>
      <c r="AW411" s="12" t="s">
        <v>36</v>
      </c>
      <c r="AX411" s="12" t="s">
        <v>81</v>
      </c>
      <c r="AY411" s="149" t="s">
        <v>127</v>
      </c>
    </row>
    <row r="412" spans="2:65" s="13" customFormat="1">
      <c r="B412" s="154"/>
      <c r="D412" s="148" t="s">
        <v>135</v>
      </c>
      <c r="E412" s="155" t="s">
        <v>1</v>
      </c>
      <c r="F412" s="156" t="s">
        <v>199</v>
      </c>
      <c r="H412" s="157">
        <v>204.8</v>
      </c>
      <c r="I412" s="158"/>
      <c r="L412" s="154"/>
      <c r="M412" s="159"/>
      <c r="T412" s="160"/>
      <c r="AT412" s="155" t="s">
        <v>135</v>
      </c>
      <c r="AU412" s="155" t="s">
        <v>91</v>
      </c>
      <c r="AV412" s="13" t="s">
        <v>91</v>
      </c>
      <c r="AW412" s="13" t="s">
        <v>36</v>
      </c>
      <c r="AX412" s="13" t="s">
        <v>81</v>
      </c>
      <c r="AY412" s="155" t="s">
        <v>127</v>
      </c>
    </row>
    <row r="413" spans="2:65" s="14" customFormat="1">
      <c r="B413" s="161"/>
      <c r="D413" s="148" t="s">
        <v>135</v>
      </c>
      <c r="E413" s="162" t="s">
        <v>1</v>
      </c>
      <c r="F413" s="163" t="s">
        <v>138</v>
      </c>
      <c r="H413" s="164">
        <v>204.8</v>
      </c>
      <c r="I413" s="165"/>
      <c r="L413" s="161"/>
      <c r="M413" s="166"/>
      <c r="T413" s="167"/>
      <c r="AT413" s="162" t="s">
        <v>135</v>
      </c>
      <c r="AU413" s="162" t="s">
        <v>91</v>
      </c>
      <c r="AV413" s="14" t="s">
        <v>139</v>
      </c>
      <c r="AW413" s="14" t="s">
        <v>36</v>
      </c>
      <c r="AX413" s="14" t="s">
        <v>81</v>
      </c>
      <c r="AY413" s="162" t="s">
        <v>127</v>
      </c>
    </row>
    <row r="414" spans="2:65" s="12" customFormat="1">
      <c r="B414" s="147"/>
      <c r="D414" s="148" t="s">
        <v>135</v>
      </c>
      <c r="E414" s="149" t="s">
        <v>1</v>
      </c>
      <c r="F414" s="150" t="s">
        <v>136</v>
      </c>
      <c r="H414" s="149" t="s">
        <v>1</v>
      </c>
      <c r="I414" s="151"/>
      <c r="L414" s="147"/>
      <c r="M414" s="152"/>
      <c r="T414" s="153"/>
      <c r="AT414" s="149" t="s">
        <v>135</v>
      </c>
      <c r="AU414" s="149" t="s">
        <v>91</v>
      </c>
      <c r="AV414" s="12" t="s">
        <v>89</v>
      </c>
      <c r="AW414" s="12" t="s">
        <v>36</v>
      </c>
      <c r="AX414" s="12" t="s">
        <v>81</v>
      </c>
      <c r="AY414" s="149" t="s">
        <v>127</v>
      </c>
    </row>
    <row r="415" spans="2:65" s="13" customFormat="1">
      <c r="B415" s="154"/>
      <c r="D415" s="148" t="s">
        <v>135</v>
      </c>
      <c r="E415" s="155" t="s">
        <v>1</v>
      </c>
      <c r="F415" s="156" t="s">
        <v>200</v>
      </c>
      <c r="H415" s="157">
        <v>241.2</v>
      </c>
      <c r="I415" s="158"/>
      <c r="L415" s="154"/>
      <c r="M415" s="159"/>
      <c r="T415" s="160"/>
      <c r="AT415" s="155" t="s">
        <v>135</v>
      </c>
      <c r="AU415" s="155" t="s">
        <v>91</v>
      </c>
      <c r="AV415" s="13" t="s">
        <v>91</v>
      </c>
      <c r="AW415" s="13" t="s">
        <v>36</v>
      </c>
      <c r="AX415" s="13" t="s">
        <v>81</v>
      </c>
      <c r="AY415" s="155" t="s">
        <v>127</v>
      </c>
    </row>
    <row r="416" spans="2:65" s="14" customFormat="1">
      <c r="B416" s="161"/>
      <c r="D416" s="148" t="s">
        <v>135</v>
      </c>
      <c r="E416" s="162" t="s">
        <v>1</v>
      </c>
      <c r="F416" s="163" t="s">
        <v>138</v>
      </c>
      <c r="H416" s="164">
        <v>241.2</v>
      </c>
      <c r="I416" s="165"/>
      <c r="L416" s="161"/>
      <c r="M416" s="166"/>
      <c r="T416" s="167"/>
      <c r="AT416" s="162" t="s">
        <v>135</v>
      </c>
      <c r="AU416" s="162" t="s">
        <v>91</v>
      </c>
      <c r="AV416" s="14" t="s">
        <v>139</v>
      </c>
      <c r="AW416" s="14" t="s">
        <v>36</v>
      </c>
      <c r="AX416" s="14" t="s">
        <v>81</v>
      </c>
      <c r="AY416" s="162" t="s">
        <v>127</v>
      </c>
    </row>
    <row r="417" spans="2:65" s="12" customFormat="1">
      <c r="B417" s="147"/>
      <c r="D417" s="148" t="s">
        <v>135</v>
      </c>
      <c r="E417" s="149" t="s">
        <v>1</v>
      </c>
      <c r="F417" s="150" t="s">
        <v>157</v>
      </c>
      <c r="H417" s="149" t="s">
        <v>1</v>
      </c>
      <c r="I417" s="151"/>
      <c r="L417" s="147"/>
      <c r="M417" s="152"/>
      <c r="T417" s="153"/>
      <c r="AT417" s="149" t="s">
        <v>135</v>
      </c>
      <c r="AU417" s="149" t="s">
        <v>91</v>
      </c>
      <c r="AV417" s="12" t="s">
        <v>89</v>
      </c>
      <c r="AW417" s="12" t="s">
        <v>36</v>
      </c>
      <c r="AX417" s="12" t="s">
        <v>81</v>
      </c>
      <c r="AY417" s="149" t="s">
        <v>127</v>
      </c>
    </row>
    <row r="418" spans="2:65" s="13" customFormat="1">
      <c r="B418" s="154"/>
      <c r="D418" s="148" t="s">
        <v>135</v>
      </c>
      <c r="E418" s="155" t="s">
        <v>1</v>
      </c>
      <c r="F418" s="156" t="s">
        <v>201</v>
      </c>
      <c r="H418" s="157">
        <v>134.4</v>
      </c>
      <c r="I418" s="158"/>
      <c r="L418" s="154"/>
      <c r="M418" s="159"/>
      <c r="T418" s="160"/>
      <c r="AT418" s="155" t="s">
        <v>135</v>
      </c>
      <c r="AU418" s="155" t="s">
        <v>91</v>
      </c>
      <c r="AV418" s="13" t="s">
        <v>91</v>
      </c>
      <c r="AW418" s="13" t="s">
        <v>36</v>
      </c>
      <c r="AX418" s="13" t="s">
        <v>81</v>
      </c>
      <c r="AY418" s="155" t="s">
        <v>127</v>
      </c>
    </row>
    <row r="419" spans="2:65" s="14" customFormat="1">
      <c r="B419" s="161"/>
      <c r="D419" s="148" t="s">
        <v>135</v>
      </c>
      <c r="E419" s="162" t="s">
        <v>1</v>
      </c>
      <c r="F419" s="163" t="s">
        <v>138</v>
      </c>
      <c r="H419" s="164">
        <v>134.4</v>
      </c>
      <c r="I419" s="165"/>
      <c r="L419" s="161"/>
      <c r="M419" s="166"/>
      <c r="T419" s="167"/>
      <c r="AT419" s="162" t="s">
        <v>135</v>
      </c>
      <c r="AU419" s="162" t="s">
        <v>91</v>
      </c>
      <c r="AV419" s="14" t="s">
        <v>139</v>
      </c>
      <c r="AW419" s="14" t="s">
        <v>36</v>
      </c>
      <c r="AX419" s="14" t="s">
        <v>81</v>
      </c>
      <c r="AY419" s="162" t="s">
        <v>127</v>
      </c>
    </row>
    <row r="420" spans="2:65" s="12" customFormat="1">
      <c r="B420" s="147"/>
      <c r="D420" s="148" t="s">
        <v>135</v>
      </c>
      <c r="E420" s="149" t="s">
        <v>1</v>
      </c>
      <c r="F420" s="150" t="s">
        <v>168</v>
      </c>
      <c r="H420" s="149" t="s">
        <v>1</v>
      </c>
      <c r="I420" s="151"/>
      <c r="L420" s="147"/>
      <c r="M420" s="152"/>
      <c r="T420" s="153"/>
      <c r="AT420" s="149" t="s">
        <v>135</v>
      </c>
      <c r="AU420" s="149" t="s">
        <v>91</v>
      </c>
      <c r="AV420" s="12" t="s">
        <v>89</v>
      </c>
      <c r="AW420" s="12" t="s">
        <v>36</v>
      </c>
      <c r="AX420" s="12" t="s">
        <v>81</v>
      </c>
      <c r="AY420" s="149" t="s">
        <v>127</v>
      </c>
    </row>
    <row r="421" spans="2:65" s="13" customFormat="1">
      <c r="B421" s="154"/>
      <c r="D421" s="148" t="s">
        <v>135</v>
      </c>
      <c r="E421" s="155" t="s">
        <v>1</v>
      </c>
      <c r="F421" s="156" t="s">
        <v>202</v>
      </c>
      <c r="H421" s="157">
        <v>29.75</v>
      </c>
      <c r="I421" s="158"/>
      <c r="L421" s="154"/>
      <c r="M421" s="159"/>
      <c r="T421" s="160"/>
      <c r="AT421" s="155" t="s">
        <v>135</v>
      </c>
      <c r="AU421" s="155" t="s">
        <v>91</v>
      </c>
      <c r="AV421" s="13" t="s">
        <v>91</v>
      </c>
      <c r="AW421" s="13" t="s">
        <v>36</v>
      </c>
      <c r="AX421" s="13" t="s">
        <v>81</v>
      </c>
      <c r="AY421" s="155" t="s">
        <v>127</v>
      </c>
    </row>
    <row r="422" spans="2:65" s="14" customFormat="1">
      <c r="B422" s="161"/>
      <c r="D422" s="148" t="s">
        <v>135</v>
      </c>
      <c r="E422" s="162" t="s">
        <v>1</v>
      </c>
      <c r="F422" s="163" t="s">
        <v>138</v>
      </c>
      <c r="H422" s="164">
        <v>29.75</v>
      </c>
      <c r="I422" s="165"/>
      <c r="L422" s="161"/>
      <c r="M422" s="166"/>
      <c r="T422" s="167"/>
      <c r="AT422" s="162" t="s">
        <v>135</v>
      </c>
      <c r="AU422" s="162" t="s">
        <v>91</v>
      </c>
      <c r="AV422" s="14" t="s">
        <v>139</v>
      </c>
      <c r="AW422" s="14" t="s">
        <v>36</v>
      </c>
      <c r="AX422" s="14" t="s">
        <v>81</v>
      </c>
      <c r="AY422" s="162" t="s">
        <v>127</v>
      </c>
    </row>
    <row r="423" spans="2:65" s="15" customFormat="1">
      <c r="B423" s="168"/>
      <c r="D423" s="148" t="s">
        <v>135</v>
      </c>
      <c r="E423" s="169" t="s">
        <v>1</v>
      </c>
      <c r="F423" s="170" t="s">
        <v>148</v>
      </c>
      <c r="H423" s="171">
        <v>862.15</v>
      </c>
      <c r="I423" s="172"/>
      <c r="L423" s="168"/>
      <c r="M423" s="173"/>
      <c r="T423" s="174"/>
      <c r="AT423" s="169" t="s">
        <v>135</v>
      </c>
      <c r="AU423" s="169" t="s">
        <v>91</v>
      </c>
      <c r="AV423" s="15" t="s">
        <v>133</v>
      </c>
      <c r="AW423" s="15" t="s">
        <v>36</v>
      </c>
      <c r="AX423" s="15" t="s">
        <v>89</v>
      </c>
      <c r="AY423" s="169" t="s">
        <v>127</v>
      </c>
    </row>
    <row r="424" spans="2:65" s="11" customFormat="1" ht="22.9" customHeight="1">
      <c r="B424" s="121"/>
      <c r="D424" s="122" t="s">
        <v>80</v>
      </c>
      <c r="E424" s="131" t="s">
        <v>258</v>
      </c>
      <c r="F424" s="131" t="s">
        <v>259</v>
      </c>
      <c r="I424" s="124"/>
      <c r="J424" s="132">
        <f>BK424</f>
        <v>0</v>
      </c>
      <c r="L424" s="121"/>
      <c r="M424" s="126"/>
      <c r="P424" s="127">
        <f>SUM(P425:P439)</f>
        <v>0</v>
      </c>
      <c r="R424" s="127">
        <f>SUM(R425:R439)</f>
        <v>0</v>
      </c>
      <c r="T424" s="128">
        <f>SUM(T425:T439)</f>
        <v>0</v>
      </c>
      <c r="AR424" s="122" t="s">
        <v>89</v>
      </c>
      <c r="AT424" s="129" t="s">
        <v>80</v>
      </c>
      <c r="AU424" s="129" t="s">
        <v>89</v>
      </c>
      <c r="AY424" s="122" t="s">
        <v>127</v>
      </c>
      <c r="BK424" s="130">
        <f>SUM(BK425:BK439)</f>
        <v>0</v>
      </c>
    </row>
    <row r="425" spans="2:65" s="1" customFormat="1" ht="24.2" customHeight="1">
      <c r="B425" s="32"/>
      <c r="C425" s="133" t="s">
        <v>7</v>
      </c>
      <c r="D425" s="133" t="s">
        <v>129</v>
      </c>
      <c r="E425" s="134" t="s">
        <v>260</v>
      </c>
      <c r="F425" s="135" t="s">
        <v>261</v>
      </c>
      <c r="G425" s="136" t="s">
        <v>262</v>
      </c>
      <c r="H425" s="137">
        <v>82</v>
      </c>
      <c r="I425" s="138"/>
      <c r="J425" s="139">
        <f>ROUND(I425*H425,2)</f>
        <v>0</v>
      </c>
      <c r="K425" s="140"/>
      <c r="L425" s="32"/>
      <c r="M425" s="141" t="s">
        <v>1</v>
      </c>
      <c r="N425" s="142" t="s">
        <v>46</v>
      </c>
      <c r="P425" s="143">
        <f>O425*H425</f>
        <v>0</v>
      </c>
      <c r="Q425" s="143">
        <v>0</v>
      </c>
      <c r="R425" s="143">
        <f>Q425*H425</f>
        <v>0</v>
      </c>
      <c r="S425" s="143">
        <v>0</v>
      </c>
      <c r="T425" s="144">
        <f>S425*H425</f>
        <v>0</v>
      </c>
      <c r="AR425" s="145" t="s">
        <v>133</v>
      </c>
      <c r="AT425" s="145" t="s">
        <v>129</v>
      </c>
      <c r="AU425" s="145" t="s">
        <v>91</v>
      </c>
      <c r="AY425" s="17" t="s">
        <v>127</v>
      </c>
      <c r="BE425" s="146">
        <f>IF(N425="základní",J425,0)</f>
        <v>0</v>
      </c>
      <c r="BF425" s="146">
        <f>IF(N425="snížená",J425,0)</f>
        <v>0</v>
      </c>
      <c r="BG425" s="146">
        <f>IF(N425="zákl. přenesená",J425,0)</f>
        <v>0</v>
      </c>
      <c r="BH425" s="146">
        <f>IF(N425="sníž. přenesená",J425,0)</f>
        <v>0</v>
      </c>
      <c r="BI425" s="146">
        <f>IF(N425="nulová",J425,0)</f>
        <v>0</v>
      </c>
      <c r="BJ425" s="17" t="s">
        <v>89</v>
      </c>
      <c r="BK425" s="146">
        <f>ROUND(I425*H425,2)</f>
        <v>0</v>
      </c>
      <c r="BL425" s="17" t="s">
        <v>133</v>
      </c>
      <c r="BM425" s="145" t="s">
        <v>263</v>
      </c>
    </row>
    <row r="426" spans="2:65" s="12" customFormat="1">
      <c r="B426" s="147"/>
      <c r="D426" s="148" t="s">
        <v>135</v>
      </c>
      <c r="E426" s="149" t="s">
        <v>1</v>
      </c>
      <c r="F426" s="150" t="s">
        <v>264</v>
      </c>
      <c r="H426" s="149" t="s">
        <v>1</v>
      </c>
      <c r="I426" s="151"/>
      <c r="L426" s="147"/>
      <c r="M426" s="152"/>
      <c r="T426" s="153"/>
      <c r="AT426" s="149" t="s">
        <v>135</v>
      </c>
      <c r="AU426" s="149" t="s">
        <v>91</v>
      </c>
      <c r="AV426" s="12" t="s">
        <v>89</v>
      </c>
      <c r="AW426" s="12" t="s">
        <v>36</v>
      </c>
      <c r="AX426" s="12" t="s">
        <v>81</v>
      </c>
      <c r="AY426" s="149" t="s">
        <v>127</v>
      </c>
    </row>
    <row r="427" spans="2:65" s="13" customFormat="1">
      <c r="B427" s="154"/>
      <c r="D427" s="148" t="s">
        <v>135</v>
      </c>
      <c r="E427" s="155" t="s">
        <v>1</v>
      </c>
      <c r="F427" s="156" t="s">
        <v>265</v>
      </c>
      <c r="H427" s="157">
        <v>82</v>
      </c>
      <c r="I427" s="158"/>
      <c r="L427" s="154"/>
      <c r="M427" s="159"/>
      <c r="T427" s="160"/>
      <c r="AT427" s="155" t="s">
        <v>135</v>
      </c>
      <c r="AU427" s="155" t="s">
        <v>91</v>
      </c>
      <c r="AV427" s="13" t="s">
        <v>91</v>
      </c>
      <c r="AW427" s="13" t="s">
        <v>36</v>
      </c>
      <c r="AX427" s="13" t="s">
        <v>81</v>
      </c>
      <c r="AY427" s="155" t="s">
        <v>127</v>
      </c>
    </row>
    <row r="428" spans="2:65" s="15" customFormat="1">
      <c r="B428" s="168"/>
      <c r="D428" s="148" t="s">
        <v>135</v>
      </c>
      <c r="E428" s="169" t="s">
        <v>1</v>
      </c>
      <c r="F428" s="170" t="s">
        <v>148</v>
      </c>
      <c r="H428" s="171">
        <v>82</v>
      </c>
      <c r="I428" s="172"/>
      <c r="L428" s="168"/>
      <c r="M428" s="173"/>
      <c r="T428" s="174"/>
      <c r="AT428" s="169" t="s">
        <v>135</v>
      </c>
      <c r="AU428" s="169" t="s">
        <v>91</v>
      </c>
      <c r="AV428" s="15" t="s">
        <v>133</v>
      </c>
      <c r="AW428" s="15" t="s">
        <v>36</v>
      </c>
      <c r="AX428" s="15" t="s">
        <v>89</v>
      </c>
      <c r="AY428" s="169" t="s">
        <v>127</v>
      </c>
    </row>
    <row r="429" spans="2:65" s="1" customFormat="1" ht="33" customHeight="1">
      <c r="B429" s="32"/>
      <c r="C429" s="133" t="s">
        <v>266</v>
      </c>
      <c r="D429" s="133" t="s">
        <v>129</v>
      </c>
      <c r="E429" s="134" t="s">
        <v>267</v>
      </c>
      <c r="F429" s="135" t="s">
        <v>268</v>
      </c>
      <c r="G429" s="136" t="s">
        <v>262</v>
      </c>
      <c r="H429" s="137">
        <v>164</v>
      </c>
      <c r="I429" s="138"/>
      <c r="J429" s="139">
        <f>ROUND(I429*H429,2)</f>
        <v>0</v>
      </c>
      <c r="K429" s="140"/>
      <c r="L429" s="32"/>
      <c r="M429" s="141" t="s">
        <v>1</v>
      </c>
      <c r="N429" s="142" t="s">
        <v>46</v>
      </c>
      <c r="P429" s="143">
        <f>O429*H429</f>
        <v>0</v>
      </c>
      <c r="Q429" s="143">
        <v>0</v>
      </c>
      <c r="R429" s="143">
        <f>Q429*H429</f>
        <v>0</v>
      </c>
      <c r="S429" s="143">
        <v>0</v>
      </c>
      <c r="T429" s="144">
        <f>S429*H429</f>
        <v>0</v>
      </c>
      <c r="AR429" s="145" t="s">
        <v>133</v>
      </c>
      <c r="AT429" s="145" t="s">
        <v>129</v>
      </c>
      <c r="AU429" s="145" t="s">
        <v>91</v>
      </c>
      <c r="AY429" s="17" t="s">
        <v>127</v>
      </c>
      <c r="BE429" s="146">
        <f>IF(N429="základní",J429,0)</f>
        <v>0</v>
      </c>
      <c r="BF429" s="146">
        <f>IF(N429="snížená",J429,0)</f>
        <v>0</v>
      </c>
      <c r="BG429" s="146">
        <f>IF(N429="zákl. přenesená",J429,0)</f>
        <v>0</v>
      </c>
      <c r="BH429" s="146">
        <f>IF(N429="sníž. přenesená",J429,0)</f>
        <v>0</v>
      </c>
      <c r="BI429" s="146">
        <f>IF(N429="nulová",J429,0)</f>
        <v>0</v>
      </c>
      <c r="BJ429" s="17" t="s">
        <v>89</v>
      </c>
      <c r="BK429" s="146">
        <f>ROUND(I429*H429,2)</f>
        <v>0</v>
      </c>
      <c r="BL429" s="17" t="s">
        <v>133</v>
      </c>
      <c r="BM429" s="145" t="s">
        <v>269</v>
      </c>
    </row>
    <row r="430" spans="2:65" s="12" customFormat="1">
      <c r="B430" s="147"/>
      <c r="D430" s="148" t="s">
        <v>135</v>
      </c>
      <c r="E430" s="149" t="s">
        <v>1</v>
      </c>
      <c r="F430" s="150" t="s">
        <v>264</v>
      </c>
      <c r="H430" s="149" t="s">
        <v>1</v>
      </c>
      <c r="I430" s="151"/>
      <c r="L430" s="147"/>
      <c r="M430" s="152"/>
      <c r="T430" s="153"/>
      <c r="AT430" s="149" t="s">
        <v>135</v>
      </c>
      <c r="AU430" s="149" t="s">
        <v>91</v>
      </c>
      <c r="AV430" s="12" t="s">
        <v>89</v>
      </c>
      <c r="AW430" s="12" t="s">
        <v>36</v>
      </c>
      <c r="AX430" s="12" t="s">
        <v>81</v>
      </c>
      <c r="AY430" s="149" t="s">
        <v>127</v>
      </c>
    </row>
    <row r="431" spans="2:65" s="13" customFormat="1">
      <c r="B431" s="154"/>
      <c r="D431" s="148" t="s">
        <v>135</v>
      </c>
      <c r="E431" s="155" t="s">
        <v>1</v>
      </c>
      <c r="F431" s="156" t="s">
        <v>265</v>
      </c>
      <c r="H431" s="157">
        <v>82</v>
      </c>
      <c r="I431" s="158"/>
      <c r="L431" s="154"/>
      <c r="M431" s="159"/>
      <c r="T431" s="160"/>
      <c r="AT431" s="155" t="s">
        <v>135</v>
      </c>
      <c r="AU431" s="155" t="s">
        <v>91</v>
      </c>
      <c r="AV431" s="13" t="s">
        <v>91</v>
      </c>
      <c r="AW431" s="13" t="s">
        <v>36</v>
      </c>
      <c r="AX431" s="13" t="s">
        <v>81</v>
      </c>
      <c r="AY431" s="155" t="s">
        <v>127</v>
      </c>
    </row>
    <row r="432" spans="2:65" s="15" customFormat="1">
      <c r="B432" s="168"/>
      <c r="D432" s="148" t="s">
        <v>135</v>
      </c>
      <c r="E432" s="169" t="s">
        <v>1</v>
      </c>
      <c r="F432" s="170" t="s">
        <v>148</v>
      </c>
      <c r="H432" s="171">
        <v>82</v>
      </c>
      <c r="I432" s="172"/>
      <c r="L432" s="168"/>
      <c r="M432" s="173"/>
      <c r="T432" s="174"/>
      <c r="AT432" s="169" t="s">
        <v>135</v>
      </c>
      <c r="AU432" s="169" t="s">
        <v>91</v>
      </c>
      <c r="AV432" s="15" t="s">
        <v>133</v>
      </c>
      <c r="AW432" s="15" t="s">
        <v>36</v>
      </c>
      <c r="AX432" s="15" t="s">
        <v>89</v>
      </c>
      <c r="AY432" s="169" t="s">
        <v>127</v>
      </c>
    </row>
    <row r="433" spans="2:65" s="13" customFormat="1">
      <c r="B433" s="154"/>
      <c r="D433" s="148" t="s">
        <v>135</v>
      </c>
      <c r="F433" s="156" t="s">
        <v>270</v>
      </c>
      <c r="H433" s="157">
        <v>164</v>
      </c>
      <c r="I433" s="158"/>
      <c r="L433" s="154"/>
      <c r="M433" s="159"/>
      <c r="T433" s="160"/>
      <c r="AT433" s="155" t="s">
        <v>135</v>
      </c>
      <c r="AU433" s="155" t="s">
        <v>91</v>
      </c>
      <c r="AV433" s="13" t="s">
        <v>91</v>
      </c>
      <c r="AW433" s="13" t="s">
        <v>4</v>
      </c>
      <c r="AX433" s="13" t="s">
        <v>89</v>
      </c>
      <c r="AY433" s="155" t="s">
        <v>127</v>
      </c>
    </row>
    <row r="434" spans="2:65" s="1" customFormat="1" ht="55.5" customHeight="1">
      <c r="B434" s="32"/>
      <c r="C434" s="133" t="s">
        <v>271</v>
      </c>
      <c r="D434" s="133" t="s">
        <v>129</v>
      </c>
      <c r="E434" s="134" t="s">
        <v>272</v>
      </c>
      <c r="F434" s="135" t="s">
        <v>273</v>
      </c>
      <c r="G434" s="136" t="s">
        <v>262</v>
      </c>
      <c r="H434" s="137">
        <v>74.459000000000003</v>
      </c>
      <c r="I434" s="138"/>
      <c r="J434" s="139">
        <f>ROUND(I434*H434,2)</f>
        <v>0</v>
      </c>
      <c r="K434" s="140"/>
      <c r="L434" s="32"/>
      <c r="M434" s="141" t="s">
        <v>1</v>
      </c>
      <c r="N434" s="142" t="s">
        <v>46</v>
      </c>
      <c r="P434" s="143">
        <f>O434*H434</f>
        <v>0</v>
      </c>
      <c r="Q434" s="143">
        <v>0</v>
      </c>
      <c r="R434" s="143">
        <f>Q434*H434</f>
        <v>0</v>
      </c>
      <c r="S434" s="143">
        <v>0</v>
      </c>
      <c r="T434" s="144">
        <f>S434*H434</f>
        <v>0</v>
      </c>
      <c r="AR434" s="145" t="s">
        <v>133</v>
      </c>
      <c r="AT434" s="145" t="s">
        <v>129</v>
      </c>
      <c r="AU434" s="145" t="s">
        <v>91</v>
      </c>
      <c r="AY434" s="17" t="s">
        <v>127</v>
      </c>
      <c r="BE434" s="146">
        <f>IF(N434="základní",J434,0)</f>
        <v>0</v>
      </c>
      <c r="BF434" s="146">
        <f>IF(N434="snížená",J434,0)</f>
        <v>0</v>
      </c>
      <c r="BG434" s="146">
        <f>IF(N434="zákl. přenesená",J434,0)</f>
        <v>0</v>
      </c>
      <c r="BH434" s="146">
        <f>IF(N434="sníž. přenesená",J434,0)</f>
        <v>0</v>
      </c>
      <c r="BI434" s="146">
        <f>IF(N434="nulová",J434,0)</f>
        <v>0</v>
      </c>
      <c r="BJ434" s="17" t="s">
        <v>89</v>
      </c>
      <c r="BK434" s="146">
        <f>ROUND(I434*H434,2)</f>
        <v>0</v>
      </c>
      <c r="BL434" s="17" t="s">
        <v>133</v>
      </c>
      <c r="BM434" s="145" t="s">
        <v>274</v>
      </c>
    </row>
    <row r="435" spans="2:65" s="13" customFormat="1">
      <c r="B435" s="154"/>
      <c r="D435" s="148" t="s">
        <v>135</v>
      </c>
      <c r="E435" s="155" t="s">
        <v>1</v>
      </c>
      <c r="F435" s="156" t="s">
        <v>275</v>
      </c>
      <c r="H435" s="157">
        <v>74.459000000000003</v>
      </c>
      <c r="I435" s="158"/>
      <c r="L435" s="154"/>
      <c r="M435" s="159"/>
      <c r="T435" s="160"/>
      <c r="AT435" s="155" t="s">
        <v>135</v>
      </c>
      <c r="AU435" s="155" t="s">
        <v>91</v>
      </c>
      <c r="AV435" s="13" t="s">
        <v>91</v>
      </c>
      <c r="AW435" s="13" t="s">
        <v>36</v>
      </c>
      <c r="AX435" s="13" t="s">
        <v>81</v>
      </c>
      <c r="AY435" s="155" t="s">
        <v>127</v>
      </c>
    </row>
    <row r="436" spans="2:65" s="15" customFormat="1">
      <c r="B436" s="168"/>
      <c r="D436" s="148" t="s">
        <v>135</v>
      </c>
      <c r="E436" s="169" t="s">
        <v>1</v>
      </c>
      <c r="F436" s="170" t="s">
        <v>148</v>
      </c>
      <c r="H436" s="171">
        <v>74.459000000000003</v>
      </c>
      <c r="I436" s="172"/>
      <c r="L436" s="168"/>
      <c r="M436" s="173"/>
      <c r="T436" s="174"/>
      <c r="AT436" s="169" t="s">
        <v>135</v>
      </c>
      <c r="AU436" s="169" t="s">
        <v>91</v>
      </c>
      <c r="AV436" s="15" t="s">
        <v>133</v>
      </c>
      <c r="AW436" s="15" t="s">
        <v>36</v>
      </c>
      <c r="AX436" s="15" t="s">
        <v>89</v>
      </c>
      <c r="AY436" s="169" t="s">
        <v>127</v>
      </c>
    </row>
    <row r="437" spans="2:65" s="1" customFormat="1" ht="49.15" customHeight="1">
      <c r="B437" s="32"/>
      <c r="C437" s="133" t="s">
        <v>276</v>
      </c>
      <c r="D437" s="133" t="s">
        <v>129</v>
      </c>
      <c r="E437" s="134" t="s">
        <v>277</v>
      </c>
      <c r="F437" s="135" t="s">
        <v>278</v>
      </c>
      <c r="G437" s="136" t="s">
        <v>262</v>
      </c>
      <c r="H437" s="137">
        <v>46</v>
      </c>
      <c r="I437" s="138"/>
      <c r="J437" s="139">
        <f>ROUND(I437*H437,2)</f>
        <v>0</v>
      </c>
      <c r="K437" s="140"/>
      <c r="L437" s="32"/>
      <c r="M437" s="141" t="s">
        <v>1</v>
      </c>
      <c r="N437" s="142" t="s">
        <v>46</v>
      </c>
      <c r="P437" s="143">
        <f>O437*H437</f>
        <v>0</v>
      </c>
      <c r="Q437" s="143">
        <v>0</v>
      </c>
      <c r="R437" s="143">
        <f>Q437*H437</f>
        <v>0</v>
      </c>
      <c r="S437" s="143">
        <v>0</v>
      </c>
      <c r="T437" s="144">
        <f>S437*H437</f>
        <v>0</v>
      </c>
      <c r="AR437" s="145" t="s">
        <v>133</v>
      </c>
      <c r="AT437" s="145" t="s">
        <v>129</v>
      </c>
      <c r="AU437" s="145" t="s">
        <v>91</v>
      </c>
      <c r="AY437" s="17" t="s">
        <v>127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7" t="s">
        <v>89</v>
      </c>
      <c r="BK437" s="146">
        <f>ROUND(I437*H437,2)</f>
        <v>0</v>
      </c>
      <c r="BL437" s="17" t="s">
        <v>133</v>
      </c>
      <c r="BM437" s="145" t="s">
        <v>279</v>
      </c>
    </row>
    <row r="438" spans="2:65" s="13" customFormat="1">
      <c r="B438" s="154"/>
      <c r="D438" s="148" t="s">
        <v>135</v>
      </c>
      <c r="E438" s="155" t="s">
        <v>1</v>
      </c>
      <c r="F438" s="156" t="s">
        <v>280</v>
      </c>
      <c r="H438" s="157">
        <v>46</v>
      </c>
      <c r="I438" s="158"/>
      <c r="L438" s="154"/>
      <c r="M438" s="159"/>
      <c r="T438" s="160"/>
      <c r="AT438" s="155" t="s">
        <v>135</v>
      </c>
      <c r="AU438" s="155" t="s">
        <v>91</v>
      </c>
      <c r="AV438" s="13" t="s">
        <v>91</v>
      </c>
      <c r="AW438" s="13" t="s">
        <v>36</v>
      </c>
      <c r="AX438" s="13" t="s">
        <v>81</v>
      </c>
      <c r="AY438" s="155" t="s">
        <v>127</v>
      </c>
    </row>
    <row r="439" spans="2:65" s="15" customFormat="1">
      <c r="B439" s="168"/>
      <c r="D439" s="148" t="s">
        <v>135</v>
      </c>
      <c r="E439" s="169" t="s">
        <v>1</v>
      </c>
      <c r="F439" s="170" t="s">
        <v>148</v>
      </c>
      <c r="H439" s="171">
        <v>46</v>
      </c>
      <c r="I439" s="172"/>
      <c r="L439" s="168"/>
      <c r="M439" s="173"/>
      <c r="T439" s="174"/>
      <c r="AT439" s="169" t="s">
        <v>135</v>
      </c>
      <c r="AU439" s="169" t="s">
        <v>91</v>
      </c>
      <c r="AV439" s="15" t="s">
        <v>133</v>
      </c>
      <c r="AW439" s="15" t="s">
        <v>36</v>
      </c>
      <c r="AX439" s="15" t="s">
        <v>89</v>
      </c>
      <c r="AY439" s="169" t="s">
        <v>127</v>
      </c>
    </row>
    <row r="440" spans="2:65" s="11" customFormat="1" ht="22.9" customHeight="1">
      <c r="B440" s="121"/>
      <c r="D440" s="122" t="s">
        <v>80</v>
      </c>
      <c r="E440" s="131" t="s">
        <v>281</v>
      </c>
      <c r="F440" s="131" t="s">
        <v>282</v>
      </c>
      <c r="I440" s="124"/>
      <c r="J440" s="132">
        <f>BK440</f>
        <v>0</v>
      </c>
      <c r="L440" s="121"/>
      <c r="M440" s="126"/>
      <c r="P440" s="127">
        <f>P441</f>
        <v>0</v>
      </c>
      <c r="R440" s="127">
        <f>R441</f>
        <v>0</v>
      </c>
      <c r="T440" s="128">
        <f>T441</f>
        <v>0</v>
      </c>
      <c r="AR440" s="122" t="s">
        <v>89</v>
      </c>
      <c r="AT440" s="129" t="s">
        <v>80</v>
      </c>
      <c r="AU440" s="129" t="s">
        <v>89</v>
      </c>
      <c r="AY440" s="122" t="s">
        <v>127</v>
      </c>
      <c r="BK440" s="130">
        <f>BK441</f>
        <v>0</v>
      </c>
    </row>
    <row r="441" spans="2:65" s="1" customFormat="1" ht="33" customHeight="1">
      <c r="B441" s="32"/>
      <c r="C441" s="133" t="s">
        <v>283</v>
      </c>
      <c r="D441" s="133" t="s">
        <v>129</v>
      </c>
      <c r="E441" s="134" t="s">
        <v>284</v>
      </c>
      <c r="F441" s="135" t="s">
        <v>285</v>
      </c>
      <c r="G441" s="136" t="s">
        <v>262</v>
      </c>
      <c r="H441" s="137">
        <v>154.696</v>
      </c>
      <c r="I441" s="138"/>
      <c r="J441" s="139">
        <f>ROUND(I441*H441,2)</f>
        <v>0</v>
      </c>
      <c r="K441" s="140"/>
      <c r="L441" s="32"/>
      <c r="M441" s="186" t="s">
        <v>1</v>
      </c>
      <c r="N441" s="187" t="s">
        <v>46</v>
      </c>
      <c r="O441" s="188"/>
      <c r="P441" s="189">
        <f>O441*H441</f>
        <v>0</v>
      </c>
      <c r="Q441" s="189">
        <v>0</v>
      </c>
      <c r="R441" s="189">
        <f>Q441*H441</f>
        <v>0</v>
      </c>
      <c r="S441" s="189">
        <v>0</v>
      </c>
      <c r="T441" s="190">
        <f>S441*H441</f>
        <v>0</v>
      </c>
      <c r="AR441" s="145" t="s">
        <v>133</v>
      </c>
      <c r="AT441" s="145" t="s">
        <v>129</v>
      </c>
      <c r="AU441" s="145" t="s">
        <v>91</v>
      </c>
      <c r="AY441" s="17" t="s">
        <v>127</v>
      </c>
      <c r="BE441" s="146">
        <f>IF(N441="základní",J441,0)</f>
        <v>0</v>
      </c>
      <c r="BF441" s="146">
        <f>IF(N441="snížená",J441,0)</f>
        <v>0</v>
      </c>
      <c r="BG441" s="146">
        <f>IF(N441="zákl. přenesená",J441,0)</f>
        <v>0</v>
      </c>
      <c r="BH441" s="146">
        <f>IF(N441="sníž. přenesená",J441,0)</f>
        <v>0</v>
      </c>
      <c r="BI441" s="146">
        <f>IF(N441="nulová",J441,0)</f>
        <v>0</v>
      </c>
      <c r="BJ441" s="17" t="s">
        <v>89</v>
      </c>
      <c r="BK441" s="146">
        <f>ROUND(I441*H441,2)</f>
        <v>0</v>
      </c>
      <c r="BL441" s="17" t="s">
        <v>133</v>
      </c>
      <c r="BM441" s="145" t="s">
        <v>286</v>
      </c>
    </row>
    <row r="442" spans="2:65" s="1" customFormat="1" ht="6.95" customHeight="1">
      <c r="B442" s="44"/>
      <c r="C442" s="45"/>
      <c r="D442" s="45"/>
      <c r="E442" s="45"/>
      <c r="F442" s="45"/>
      <c r="G442" s="45"/>
      <c r="H442" s="45"/>
      <c r="I442" s="45"/>
      <c r="J442" s="45"/>
      <c r="K442" s="45"/>
      <c r="L442" s="32"/>
    </row>
  </sheetData>
  <sheetProtection algorithmName="SHA-512" hashValue="lcKkejsP3ZKEK7HOdmmIgrBmhPELrxgyjQMYOwKb+osyc2PN/9bXpC8Q8A3dyoYbFj5kEjIkN+j/3GWpyfRlig==" saltValue="tiJbP+AgF8ktSWmCHznKURCHTjxM0BkR7tkVx/73unlMA0z/NWyQtHij0qVCUoRXO5flFsGYlnttfh+QCpeW7g==" spinCount="100000" sheet="1" objects="1" scenarios="1" formatColumns="0" formatRows="0" autoFilter="0"/>
  <autoFilter ref="C121:K441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3"/>
  <sheetViews>
    <sheetView showGridLines="0" topLeftCell="A2" workbookViewId="0">
      <selection activeCell="C2" sqref="C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98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1" t="str">
        <f>'Rekapitulace stavby'!K6</f>
        <v>Obnova místních komunikací a oprava chodníku v obci Malšovice</v>
      </c>
      <c r="F7" s="232"/>
      <c r="G7" s="232"/>
      <c r="H7" s="232"/>
      <c r="L7" s="20"/>
    </row>
    <row r="8" spans="2:46" s="1" customFormat="1" ht="12" customHeight="1">
      <c r="B8" s="32"/>
      <c r="D8" s="27" t="s">
        <v>99</v>
      </c>
      <c r="L8" s="32"/>
    </row>
    <row r="9" spans="2:46" s="1" customFormat="1" ht="16.5" customHeight="1">
      <c r="B9" s="32"/>
      <c r="E9" s="213" t="s">
        <v>287</v>
      </c>
      <c r="F9" s="230"/>
      <c r="G9" s="230"/>
      <c r="H9" s="23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14. 3. 2023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33</v>
      </c>
      <c r="L14" s="32"/>
    </row>
    <row r="15" spans="2:46" s="1" customFormat="1" ht="18" customHeight="1">
      <c r="B15" s="32"/>
      <c r="E15" s="25" t="s">
        <v>34</v>
      </c>
      <c r="I15" s="27" t="s">
        <v>28</v>
      </c>
      <c r="J15" s="25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03"/>
      <c r="G18" s="203"/>
      <c r="H18" s="20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38</v>
      </c>
      <c r="L23" s="32"/>
    </row>
    <row r="24" spans="2:12" s="1" customFormat="1" ht="18" customHeight="1">
      <c r="B24" s="32"/>
      <c r="E24" s="25" t="s">
        <v>39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9"/>
      <c r="E27" s="207" t="s">
        <v>1</v>
      </c>
      <c r="F27" s="207"/>
      <c r="G27" s="207"/>
      <c r="H27" s="207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41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5" t="s">
        <v>45</v>
      </c>
      <c r="E33" s="27" t="s">
        <v>46</v>
      </c>
      <c r="F33" s="91">
        <f>ROUND((SUM(BE122:BE172)),  2)</f>
        <v>0</v>
      </c>
      <c r="I33" s="92">
        <v>0.21</v>
      </c>
      <c r="J33" s="91">
        <f>ROUND(((SUM(BE122:BE172))*I33),  2)</f>
        <v>0</v>
      </c>
      <c r="L33" s="32"/>
    </row>
    <row r="34" spans="2:12" s="1" customFormat="1" ht="14.45" customHeight="1">
      <c r="B34" s="32"/>
      <c r="E34" s="27" t="s">
        <v>47</v>
      </c>
      <c r="F34" s="91">
        <f>ROUND((SUM(BF122:BF172)),  2)</f>
        <v>0</v>
      </c>
      <c r="I34" s="92">
        <v>0.15</v>
      </c>
      <c r="J34" s="91">
        <f>ROUND(((SUM(BF122:BF172))*I34),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91">
        <f>ROUND((SUM(BG122:BG172)),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91">
        <f>ROUND((SUM(BH122:BH172)),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91">
        <f>ROUND((SUM(BI122:BI172)),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51</v>
      </c>
      <c r="E39" s="57"/>
      <c r="F39" s="57"/>
      <c r="G39" s="95" t="s">
        <v>52</v>
      </c>
      <c r="H39" s="96" t="s">
        <v>53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56</v>
      </c>
      <c r="E61" s="34"/>
      <c r="F61" s="99" t="s">
        <v>57</v>
      </c>
      <c r="G61" s="43" t="s">
        <v>56</v>
      </c>
      <c r="H61" s="34"/>
      <c r="I61" s="34"/>
      <c r="J61" s="100" t="s">
        <v>57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56</v>
      </c>
      <c r="E76" s="34"/>
      <c r="F76" s="99" t="s">
        <v>57</v>
      </c>
      <c r="G76" s="43" t="s">
        <v>56</v>
      </c>
      <c r="H76" s="34"/>
      <c r="I76" s="34"/>
      <c r="J76" s="100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1" t="str">
        <f>E7</f>
        <v>Obnova místních komunikací a oprava chodníku v obci Malšovice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99</v>
      </c>
      <c r="L86" s="32"/>
    </row>
    <row r="87" spans="2:47" s="1" customFormat="1" ht="16.5" customHeight="1">
      <c r="B87" s="32"/>
      <c r="E87" s="213" t="str">
        <f>E9</f>
        <v>02 - Malšovice - oprava nájezdu</v>
      </c>
      <c r="F87" s="230"/>
      <c r="G87" s="230"/>
      <c r="H87" s="23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14. 3. 2023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HORTECH s.r.o.</v>
      </c>
      <c r="I91" s="27" t="s">
        <v>32</v>
      </c>
      <c r="J91" s="30" t="str">
        <f>E21</f>
        <v>HORTECH s.r.o.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Josef Beran - STAVO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102</v>
      </c>
      <c r="D94" s="93"/>
      <c r="E94" s="93"/>
      <c r="F94" s="93"/>
      <c r="G94" s="93"/>
      <c r="H94" s="93"/>
      <c r="I94" s="93"/>
      <c r="J94" s="102" t="s">
        <v>103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104</v>
      </c>
      <c r="J96" s="66">
        <f>J122</f>
        <v>0</v>
      </c>
      <c r="L96" s="32"/>
      <c r="AU96" s="17" t="s">
        <v>105</v>
      </c>
    </row>
    <row r="97" spans="2:12" s="8" customFormat="1" ht="24.95" customHeight="1">
      <c r="B97" s="104"/>
      <c r="D97" s="105" t="s">
        <v>106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107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108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12" s="9" customFormat="1" ht="19.899999999999999" customHeight="1">
      <c r="B100" s="108"/>
      <c r="D100" s="109" t="s">
        <v>109</v>
      </c>
      <c r="E100" s="110"/>
      <c r="F100" s="110"/>
      <c r="G100" s="110"/>
      <c r="H100" s="110"/>
      <c r="I100" s="110"/>
      <c r="J100" s="111">
        <f>J140</f>
        <v>0</v>
      </c>
      <c r="L100" s="108"/>
    </row>
    <row r="101" spans="2:12" s="9" customFormat="1" ht="19.899999999999999" customHeight="1">
      <c r="B101" s="108"/>
      <c r="D101" s="109" t="s">
        <v>110</v>
      </c>
      <c r="E101" s="110"/>
      <c r="F101" s="110"/>
      <c r="G101" s="110"/>
      <c r="H101" s="110"/>
      <c r="I101" s="110"/>
      <c r="J101" s="111">
        <f>J161</f>
        <v>0</v>
      </c>
      <c r="L101" s="108"/>
    </row>
    <row r="102" spans="2:12" s="9" customFormat="1" ht="19.899999999999999" customHeight="1">
      <c r="B102" s="108"/>
      <c r="D102" s="109" t="s">
        <v>111</v>
      </c>
      <c r="E102" s="110"/>
      <c r="F102" s="110"/>
      <c r="G102" s="110"/>
      <c r="H102" s="110"/>
      <c r="I102" s="110"/>
      <c r="J102" s="111">
        <f>J171</f>
        <v>0</v>
      </c>
      <c r="L102" s="108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112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1" t="str">
        <f>E7</f>
        <v>Obnova místních komunikací a oprava chodníku v obci Malšovice</v>
      </c>
      <c r="F112" s="232"/>
      <c r="G112" s="232"/>
      <c r="H112" s="232"/>
      <c r="L112" s="32"/>
    </row>
    <row r="113" spans="2:65" s="1" customFormat="1" ht="12" customHeight="1">
      <c r="B113" s="32"/>
      <c r="C113" s="27" t="s">
        <v>99</v>
      </c>
      <c r="L113" s="32"/>
    </row>
    <row r="114" spans="2:65" s="1" customFormat="1" ht="16.5" customHeight="1">
      <c r="B114" s="32"/>
      <c r="E114" s="213" t="str">
        <f>E9</f>
        <v>02 - Malšovice - oprava nájezdu</v>
      </c>
      <c r="F114" s="230"/>
      <c r="G114" s="230"/>
      <c r="H114" s="230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 xml:space="preserve"> </v>
      </c>
      <c r="I116" s="27" t="s">
        <v>22</v>
      </c>
      <c r="J116" s="52" t="str">
        <f>IF(J12="","",J12)</f>
        <v>14. 3. 2023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HORTECH s.r.o.</v>
      </c>
      <c r="I118" s="27" t="s">
        <v>32</v>
      </c>
      <c r="J118" s="30" t="str">
        <f>E21</f>
        <v>HORTECH s.r.o.</v>
      </c>
      <c r="L118" s="32"/>
    </row>
    <row r="119" spans="2:65" s="1" customFormat="1" ht="15.2" customHeight="1">
      <c r="B119" s="32"/>
      <c r="C119" s="27" t="s">
        <v>30</v>
      </c>
      <c r="F119" s="25" t="str">
        <f>IF(E18="","",E18)</f>
        <v>Vyplň údaj</v>
      </c>
      <c r="I119" s="27" t="s">
        <v>37</v>
      </c>
      <c r="J119" s="30" t="str">
        <f>E24</f>
        <v>Josef Beran - STAVO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113</v>
      </c>
      <c r="D121" s="114" t="s">
        <v>66</v>
      </c>
      <c r="E121" s="114" t="s">
        <v>62</v>
      </c>
      <c r="F121" s="114" t="s">
        <v>63</v>
      </c>
      <c r="G121" s="114" t="s">
        <v>114</v>
      </c>
      <c r="H121" s="114" t="s">
        <v>115</v>
      </c>
      <c r="I121" s="114" t="s">
        <v>116</v>
      </c>
      <c r="J121" s="115" t="s">
        <v>103</v>
      </c>
      <c r="K121" s="116" t="s">
        <v>117</v>
      </c>
      <c r="L121" s="112"/>
      <c r="M121" s="59" t="s">
        <v>1</v>
      </c>
      <c r="N121" s="60" t="s">
        <v>45</v>
      </c>
      <c r="O121" s="60" t="s">
        <v>118</v>
      </c>
      <c r="P121" s="60" t="s">
        <v>119</v>
      </c>
      <c r="Q121" s="60" t="s">
        <v>120</v>
      </c>
      <c r="R121" s="60" t="s">
        <v>121</v>
      </c>
      <c r="S121" s="60" t="s">
        <v>122</v>
      </c>
      <c r="T121" s="61" t="s">
        <v>123</v>
      </c>
    </row>
    <row r="122" spans="2:65" s="1" customFormat="1" ht="22.9" customHeight="1">
      <c r="B122" s="32"/>
      <c r="C122" s="64" t="s">
        <v>124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88.886144999999999</v>
      </c>
      <c r="S122" s="53"/>
      <c r="T122" s="119">
        <f>T123</f>
        <v>77.759999999999991</v>
      </c>
      <c r="AT122" s="17" t="s">
        <v>80</v>
      </c>
      <c r="AU122" s="17" t="s">
        <v>105</v>
      </c>
      <c r="BK122" s="120">
        <f>BK123</f>
        <v>0</v>
      </c>
    </row>
    <row r="123" spans="2:65" s="11" customFormat="1" ht="25.9" customHeight="1">
      <c r="B123" s="121"/>
      <c r="D123" s="122" t="s">
        <v>80</v>
      </c>
      <c r="E123" s="123" t="s">
        <v>125</v>
      </c>
      <c r="F123" s="123" t="s">
        <v>126</v>
      </c>
      <c r="I123" s="124"/>
      <c r="J123" s="125">
        <f>BK123</f>
        <v>0</v>
      </c>
      <c r="L123" s="121"/>
      <c r="M123" s="126"/>
      <c r="P123" s="127">
        <f>P124+P133+P140+P161+P171</f>
        <v>0</v>
      </c>
      <c r="R123" s="127">
        <f>R124+R133+R140+R161+R171</f>
        <v>88.886144999999999</v>
      </c>
      <c r="T123" s="128">
        <f>T124+T133+T140+T161+T171</f>
        <v>77.759999999999991</v>
      </c>
      <c r="AR123" s="122" t="s">
        <v>89</v>
      </c>
      <c r="AT123" s="129" t="s">
        <v>80</v>
      </c>
      <c r="AU123" s="129" t="s">
        <v>81</v>
      </c>
      <c r="AY123" s="122" t="s">
        <v>127</v>
      </c>
      <c r="BK123" s="130">
        <f>BK124+BK133+BK140+BK161+BK171</f>
        <v>0</v>
      </c>
    </row>
    <row r="124" spans="2:65" s="11" customFormat="1" ht="22.9" customHeight="1">
      <c r="B124" s="121"/>
      <c r="D124" s="122" t="s">
        <v>80</v>
      </c>
      <c r="E124" s="131" t="s">
        <v>89</v>
      </c>
      <c r="F124" s="131" t="s">
        <v>128</v>
      </c>
      <c r="I124" s="124"/>
      <c r="J124" s="132">
        <f>BK124</f>
        <v>0</v>
      </c>
      <c r="L124" s="121"/>
      <c r="M124" s="126"/>
      <c r="P124" s="127">
        <f>SUM(P125:P132)</f>
        <v>0</v>
      </c>
      <c r="R124" s="127">
        <f>SUM(R125:R132)</f>
        <v>9.7200000000000012E-3</v>
      </c>
      <c r="T124" s="128">
        <f>SUM(T125:T132)</f>
        <v>77.759999999999991</v>
      </c>
      <c r="AR124" s="122" t="s">
        <v>89</v>
      </c>
      <c r="AT124" s="129" t="s">
        <v>80</v>
      </c>
      <c r="AU124" s="129" t="s">
        <v>89</v>
      </c>
      <c r="AY124" s="122" t="s">
        <v>127</v>
      </c>
      <c r="BK124" s="130">
        <f>SUM(BK125:BK132)</f>
        <v>0</v>
      </c>
    </row>
    <row r="125" spans="2:65" s="1" customFormat="1" ht="24.2" customHeight="1">
      <c r="B125" s="32"/>
      <c r="C125" s="133" t="s">
        <v>89</v>
      </c>
      <c r="D125" s="133" t="s">
        <v>129</v>
      </c>
      <c r="E125" s="134" t="s">
        <v>288</v>
      </c>
      <c r="F125" s="135" t="s">
        <v>289</v>
      </c>
      <c r="G125" s="136" t="s">
        <v>132</v>
      </c>
      <c r="H125" s="137">
        <v>108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46</v>
      </c>
      <c r="P125" s="143">
        <f>O125*H125</f>
        <v>0</v>
      </c>
      <c r="Q125" s="143">
        <v>0</v>
      </c>
      <c r="R125" s="143">
        <f>Q125*H125</f>
        <v>0</v>
      </c>
      <c r="S125" s="143">
        <v>0.3</v>
      </c>
      <c r="T125" s="144">
        <f>S125*H125</f>
        <v>32.4</v>
      </c>
      <c r="AR125" s="145" t="s">
        <v>133</v>
      </c>
      <c r="AT125" s="145" t="s">
        <v>129</v>
      </c>
      <c r="AU125" s="145" t="s">
        <v>91</v>
      </c>
      <c r="AY125" s="17" t="s">
        <v>127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89</v>
      </c>
      <c r="BK125" s="146">
        <f>ROUND(I125*H125,2)</f>
        <v>0</v>
      </c>
      <c r="BL125" s="17" t="s">
        <v>133</v>
      </c>
      <c r="BM125" s="145" t="s">
        <v>290</v>
      </c>
    </row>
    <row r="126" spans="2:65" s="1" customFormat="1" ht="24.2" customHeight="1">
      <c r="B126" s="32"/>
      <c r="C126" s="133" t="s">
        <v>91</v>
      </c>
      <c r="D126" s="133" t="s">
        <v>129</v>
      </c>
      <c r="E126" s="134" t="s">
        <v>140</v>
      </c>
      <c r="F126" s="135" t="s">
        <v>141</v>
      </c>
      <c r="G126" s="136" t="s">
        <v>132</v>
      </c>
      <c r="H126" s="137">
        <v>108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46</v>
      </c>
      <c r="P126" s="143">
        <f>O126*H126</f>
        <v>0</v>
      </c>
      <c r="Q126" s="143">
        <v>9.0000000000000006E-5</v>
      </c>
      <c r="R126" s="143">
        <f>Q126*H126</f>
        <v>9.7200000000000012E-3</v>
      </c>
      <c r="S126" s="143">
        <v>0.23</v>
      </c>
      <c r="T126" s="144">
        <f>S126*H126</f>
        <v>24.84</v>
      </c>
      <c r="AR126" s="145" t="s">
        <v>133</v>
      </c>
      <c r="AT126" s="145" t="s">
        <v>129</v>
      </c>
      <c r="AU126" s="145" t="s">
        <v>91</v>
      </c>
      <c r="AY126" s="17" t="s">
        <v>127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89</v>
      </c>
      <c r="BK126" s="146">
        <f>ROUND(I126*H126,2)</f>
        <v>0</v>
      </c>
      <c r="BL126" s="17" t="s">
        <v>133</v>
      </c>
      <c r="BM126" s="145" t="s">
        <v>291</v>
      </c>
    </row>
    <row r="127" spans="2:65" s="13" customFormat="1">
      <c r="B127" s="154"/>
      <c r="D127" s="148" t="s">
        <v>135</v>
      </c>
      <c r="E127" s="155" t="s">
        <v>1</v>
      </c>
      <c r="F127" s="156" t="s">
        <v>292</v>
      </c>
      <c r="H127" s="157">
        <v>108</v>
      </c>
      <c r="I127" s="158"/>
      <c r="L127" s="154"/>
      <c r="M127" s="159"/>
      <c r="T127" s="160"/>
      <c r="AT127" s="155" t="s">
        <v>135</v>
      </c>
      <c r="AU127" s="155" t="s">
        <v>91</v>
      </c>
      <c r="AV127" s="13" t="s">
        <v>91</v>
      </c>
      <c r="AW127" s="13" t="s">
        <v>36</v>
      </c>
      <c r="AX127" s="13" t="s">
        <v>81</v>
      </c>
      <c r="AY127" s="155" t="s">
        <v>127</v>
      </c>
    </row>
    <row r="128" spans="2:65" s="15" customFormat="1">
      <c r="B128" s="168"/>
      <c r="D128" s="148" t="s">
        <v>135</v>
      </c>
      <c r="E128" s="169" t="s">
        <v>1</v>
      </c>
      <c r="F128" s="170" t="s">
        <v>148</v>
      </c>
      <c r="H128" s="171">
        <v>108</v>
      </c>
      <c r="I128" s="172"/>
      <c r="L128" s="168"/>
      <c r="M128" s="173"/>
      <c r="T128" s="174"/>
      <c r="AT128" s="169" t="s">
        <v>135</v>
      </c>
      <c r="AU128" s="169" t="s">
        <v>91</v>
      </c>
      <c r="AV128" s="15" t="s">
        <v>133</v>
      </c>
      <c r="AW128" s="15" t="s">
        <v>36</v>
      </c>
      <c r="AX128" s="15" t="s">
        <v>89</v>
      </c>
      <c r="AY128" s="169" t="s">
        <v>127</v>
      </c>
    </row>
    <row r="129" spans="2:65" s="1" customFormat="1" ht="33" customHeight="1">
      <c r="B129" s="32"/>
      <c r="C129" s="133" t="s">
        <v>139</v>
      </c>
      <c r="D129" s="133" t="s">
        <v>129</v>
      </c>
      <c r="E129" s="134" t="s">
        <v>293</v>
      </c>
      <c r="F129" s="135" t="s">
        <v>294</v>
      </c>
      <c r="G129" s="136" t="s">
        <v>145</v>
      </c>
      <c r="H129" s="137">
        <v>10.8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46</v>
      </c>
      <c r="P129" s="143">
        <f>O129*H129</f>
        <v>0</v>
      </c>
      <c r="Q129" s="143">
        <v>0</v>
      </c>
      <c r="R129" s="143">
        <f>Q129*H129</f>
        <v>0</v>
      </c>
      <c r="S129" s="143">
        <v>1.9</v>
      </c>
      <c r="T129" s="144">
        <f>S129*H129</f>
        <v>20.52</v>
      </c>
      <c r="AR129" s="145" t="s">
        <v>133</v>
      </c>
      <c r="AT129" s="145" t="s">
        <v>129</v>
      </c>
      <c r="AU129" s="145" t="s">
        <v>91</v>
      </c>
      <c r="AY129" s="17" t="s">
        <v>127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89</v>
      </c>
      <c r="BK129" s="146">
        <f>ROUND(I129*H129,2)</f>
        <v>0</v>
      </c>
      <c r="BL129" s="17" t="s">
        <v>133</v>
      </c>
      <c r="BM129" s="145" t="s">
        <v>295</v>
      </c>
    </row>
    <row r="130" spans="2:65" s="13" customFormat="1">
      <c r="B130" s="154"/>
      <c r="D130" s="148" t="s">
        <v>135</v>
      </c>
      <c r="E130" s="155" t="s">
        <v>1</v>
      </c>
      <c r="F130" s="156" t="s">
        <v>296</v>
      </c>
      <c r="H130" s="157">
        <v>10.8</v>
      </c>
      <c r="I130" s="158"/>
      <c r="L130" s="154"/>
      <c r="M130" s="159"/>
      <c r="T130" s="160"/>
      <c r="AT130" s="155" t="s">
        <v>135</v>
      </c>
      <c r="AU130" s="155" t="s">
        <v>91</v>
      </c>
      <c r="AV130" s="13" t="s">
        <v>91</v>
      </c>
      <c r="AW130" s="13" t="s">
        <v>36</v>
      </c>
      <c r="AX130" s="13" t="s">
        <v>81</v>
      </c>
      <c r="AY130" s="155" t="s">
        <v>127</v>
      </c>
    </row>
    <row r="131" spans="2:65" s="15" customFormat="1">
      <c r="B131" s="168"/>
      <c r="D131" s="148" t="s">
        <v>135</v>
      </c>
      <c r="E131" s="169" t="s">
        <v>1</v>
      </c>
      <c r="F131" s="170" t="s">
        <v>148</v>
      </c>
      <c r="H131" s="171">
        <v>10.8</v>
      </c>
      <c r="I131" s="172"/>
      <c r="L131" s="168"/>
      <c r="M131" s="173"/>
      <c r="T131" s="174"/>
      <c r="AT131" s="169" t="s">
        <v>135</v>
      </c>
      <c r="AU131" s="169" t="s">
        <v>91</v>
      </c>
      <c r="AV131" s="15" t="s">
        <v>133</v>
      </c>
      <c r="AW131" s="15" t="s">
        <v>36</v>
      </c>
      <c r="AX131" s="15" t="s">
        <v>89</v>
      </c>
      <c r="AY131" s="169" t="s">
        <v>127</v>
      </c>
    </row>
    <row r="132" spans="2:65" s="1" customFormat="1" ht="24.2" customHeight="1">
      <c r="B132" s="32"/>
      <c r="C132" s="133" t="s">
        <v>133</v>
      </c>
      <c r="D132" s="133" t="s">
        <v>129</v>
      </c>
      <c r="E132" s="134" t="s">
        <v>297</v>
      </c>
      <c r="F132" s="135" t="s">
        <v>298</v>
      </c>
      <c r="G132" s="136" t="s">
        <v>132</v>
      </c>
      <c r="H132" s="137">
        <v>108</v>
      </c>
      <c r="I132" s="138"/>
      <c r="J132" s="139">
        <f>ROUND(I132*H132,2)</f>
        <v>0</v>
      </c>
      <c r="K132" s="140"/>
      <c r="L132" s="32"/>
      <c r="M132" s="141" t="s">
        <v>1</v>
      </c>
      <c r="N132" s="142" t="s">
        <v>46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133</v>
      </c>
      <c r="AT132" s="145" t="s">
        <v>129</v>
      </c>
      <c r="AU132" s="145" t="s">
        <v>91</v>
      </c>
      <c r="AY132" s="17" t="s">
        <v>127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89</v>
      </c>
      <c r="BK132" s="146">
        <f>ROUND(I132*H132,2)</f>
        <v>0</v>
      </c>
      <c r="BL132" s="17" t="s">
        <v>133</v>
      </c>
      <c r="BM132" s="145" t="s">
        <v>299</v>
      </c>
    </row>
    <row r="133" spans="2:65" s="11" customFormat="1" ht="22.9" customHeight="1">
      <c r="B133" s="121"/>
      <c r="D133" s="122" t="s">
        <v>80</v>
      </c>
      <c r="E133" s="131" t="s">
        <v>159</v>
      </c>
      <c r="F133" s="131" t="s">
        <v>185</v>
      </c>
      <c r="I133" s="124"/>
      <c r="J133" s="132">
        <f>BK133</f>
        <v>0</v>
      </c>
      <c r="L133" s="121"/>
      <c r="M133" s="126"/>
      <c r="P133" s="127">
        <f>SUM(P134:P139)</f>
        <v>0</v>
      </c>
      <c r="R133" s="127">
        <f>SUM(R134:R139)</f>
        <v>72.027360000000002</v>
      </c>
      <c r="T133" s="128">
        <f>SUM(T134:T139)</f>
        <v>0</v>
      </c>
      <c r="AR133" s="122" t="s">
        <v>89</v>
      </c>
      <c r="AT133" s="129" t="s">
        <v>80</v>
      </c>
      <c r="AU133" s="129" t="s">
        <v>89</v>
      </c>
      <c r="AY133" s="122" t="s">
        <v>127</v>
      </c>
      <c r="BK133" s="130">
        <f>SUM(BK134:BK139)</f>
        <v>0</v>
      </c>
    </row>
    <row r="134" spans="2:65" s="1" customFormat="1" ht="24.2" customHeight="1">
      <c r="B134" s="32"/>
      <c r="C134" s="133" t="s">
        <v>159</v>
      </c>
      <c r="D134" s="133" t="s">
        <v>129</v>
      </c>
      <c r="E134" s="134" t="s">
        <v>300</v>
      </c>
      <c r="F134" s="135" t="s">
        <v>301</v>
      </c>
      <c r="G134" s="136" t="s">
        <v>132</v>
      </c>
      <c r="H134" s="137">
        <v>108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46</v>
      </c>
      <c r="P134" s="143">
        <f>O134*H134</f>
        <v>0</v>
      </c>
      <c r="Q134" s="143">
        <v>0.377</v>
      </c>
      <c r="R134" s="143">
        <f>Q134*H134</f>
        <v>40.716000000000001</v>
      </c>
      <c r="S134" s="143">
        <v>0</v>
      </c>
      <c r="T134" s="144">
        <f>S134*H134</f>
        <v>0</v>
      </c>
      <c r="AR134" s="145" t="s">
        <v>133</v>
      </c>
      <c r="AT134" s="145" t="s">
        <v>129</v>
      </c>
      <c r="AU134" s="145" t="s">
        <v>91</v>
      </c>
      <c r="AY134" s="17" t="s">
        <v>127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89</v>
      </c>
      <c r="BK134" s="146">
        <f>ROUND(I134*H134,2)</f>
        <v>0</v>
      </c>
      <c r="BL134" s="17" t="s">
        <v>133</v>
      </c>
      <c r="BM134" s="145" t="s">
        <v>302</v>
      </c>
    </row>
    <row r="135" spans="2:65" s="13" customFormat="1">
      <c r="B135" s="154"/>
      <c r="D135" s="148" t="s">
        <v>135</v>
      </c>
      <c r="E135" s="155" t="s">
        <v>1</v>
      </c>
      <c r="F135" s="156" t="s">
        <v>292</v>
      </c>
      <c r="H135" s="157">
        <v>108</v>
      </c>
      <c r="I135" s="158"/>
      <c r="L135" s="154"/>
      <c r="M135" s="159"/>
      <c r="T135" s="160"/>
      <c r="AT135" s="155" t="s">
        <v>135</v>
      </c>
      <c r="AU135" s="155" t="s">
        <v>91</v>
      </c>
      <c r="AV135" s="13" t="s">
        <v>91</v>
      </c>
      <c r="AW135" s="13" t="s">
        <v>36</v>
      </c>
      <c r="AX135" s="13" t="s">
        <v>81</v>
      </c>
      <c r="AY135" s="155" t="s">
        <v>127</v>
      </c>
    </row>
    <row r="136" spans="2:65" s="15" customFormat="1">
      <c r="B136" s="168"/>
      <c r="D136" s="148" t="s">
        <v>135</v>
      </c>
      <c r="E136" s="169" t="s">
        <v>1</v>
      </c>
      <c r="F136" s="170" t="s">
        <v>148</v>
      </c>
      <c r="H136" s="171">
        <v>108</v>
      </c>
      <c r="I136" s="172"/>
      <c r="L136" s="168"/>
      <c r="M136" s="173"/>
      <c r="T136" s="174"/>
      <c r="AT136" s="169" t="s">
        <v>135</v>
      </c>
      <c r="AU136" s="169" t="s">
        <v>91</v>
      </c>
      <c r="AV136" s="15" t="s">
        <v>133</v>
      </c>
      <c r="AW136" s="15" t="s">
        <v>36</v>
      </c>
      <c r="AX136" s="15" t="s">
        <v>89</v>
      </c>
      <c r="AY136" s="169" t="s">
        <v>127</v>
      </c>
    </row>
    <row r="137" spans="2:65" s="1" customFormat="1" ht="33" customHeight="1">
      <c r="B137" s="32"/>
      <c r="C137" s="133" t="s">
        <v>170</v>
      </c>
      <c r="D137" s="133" t="s">
        <v>129</v>
      </c>
      <c r="E137" s="134" t="s">
        <v>187</v>
      </c>
      <c r="F137" s="135" t="s">
        <v>188</v>
      </c>
      <c r="G137" s="136" t="s">
        <v>132</v>
      </c>
      <c r="H137" s="137">
        <v>108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46</v>
      </c>
      <c r="P137" s="143">
        <f>O137*H137</f>
        <v>0</v>
      </c>
      <c r="Q137" s="143">
        <v>0.15826000000000001</v>
      </c>
      <c r="R137" s="143">
        <f>Q137*H137</f>
        <v>17.092080000000003</v>
      </c>
      <c r="S137" s="143">
        <v>0</v>
      </c>
      <c r="T137" s="144">
        <f>S137*H137</f>
        <v>0</v>
      </c>
      <c r="AR137" s="145" t="s">
        <v>133</v>
      </c>
      <c r="AT137" s="145" t="s">
        <v>129</v>
      </c>
      <c r="AU137" s="145" t="s">
        <v>91</v>
      </c>
      <c r="AY137" s="17" t="s">
        <v>127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89</v>
      </c>
      <c r="BK137" s="146">
        <f>ROUND(I137*H137,2)</f>
        <v>0</v>
      </c>
      <c r="BL137" s="17" t="s">
        <v>133</v>
      </c>
      <c r="BM137" s="145" t="s">
        <v>303</v>
      </c>
    </row>
    <row r="138" spans="2:65" s="1" customFormat="1" ht="24.2" customHeight="1">
      <c r="B138" s="32"/>
      <c r="C138" s="133" t="s">
        <v>174</v>
      </c>
      <c r="D138" s="133" t="s">
        <v>129</v>
      </c>
      <c r="E138" s="134" t="s">
        <v>194</v>
      </c>
      <c r="F138" s="135" t="s">
        <v>195</v>
      </c>
      <c r="G138" s="136" t="s">
        <v>132</v>
      </c>
      <c r="H138" s="137">
        <v>108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46</v>
      </c>
      <c r="P138" s="143">
        <f>O138*H138</f>
        <v>0</v>
      </c>
      <c r="Q138" s="143">
        <v>2E-3</v>
      </c>
      <c r="R138" s="143">
        <f>Q138*H138</f>
        <v>0.216</v>
      </c>
      <c r="S138" s="143">
        <v>0</v>
      </c>
      <c r="T138" s="144">
        <f>S138*H138</f>
        <v>0</v>
      </c>
      <c r="AR138" s="145" t="s">
        <v>133</v>
      </c>
      <c r="AT138" s="145" t="s">
        <v>129</v>
      </c>
      <c r="AU138" s="145" t="s">
        <v>91</v>
      </c>
      <c r="AY138" s="17" t="s">
        <v>127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89</v>
      </c>
      <c r="BK138" s="146">
        <f>ROUND(I138*H138,2)</f>
        <v>0</v>
      </c>
      <c r="BL138" s="17" t="s">
        <v>133</v>
      </c>
      <c r="BM138" s="145" t="s">
        <v>304</v>
      </c>
    </row>
    <row r="139" spans="2:65" s="1" customFormat="1" ht="33" customHeight="1">
      <c r="B139" s="32"/>
      <c r="C139" s="133" t="s">
        <v>186</v>
      </c>
      <c r="D139" s="133" t="s">
        <v>129</v>
      </c>
      <c r="E139" s="134" t="s">
        <v>203</v>
      </c>
      <c r="F139" s="135" t="s">
        <v>204</v>
      </c>
      <c r="G139" s="136" t="s">
        <v>132</v>
      </c>
      <c r="H139" s="137">
        <v>108</v>
      </c>
      <c r="I139" s="138"/>
      <c r="J139" s="139">
        <f>ROUND(I139*H139,2)</f>
        <v>0</v>
      </c>
      <c r="K139" s="140"/>
      <c r="L139" s="32"/>
      <c r="M139" s="141" t="s">
        <v>1</v>
      </c>
      <c r="N139" s="142" t="s">
        <v>46</v>
      </c>
      <c r="P139" s="143">
        <f>O139*H139</f>
        <v>0</v>
      </c>
      <c r="Q139" s="143">
        <v>0.12966</v>
      </c>
      <c r="R139" s="143">
        <f>Q139*H139</f>
        <v>14.00328</v>
      </c>
      <c r="S139" s="143">
        <v>0</v>
      </c>
      <c r="T139" s="144">
        <f>S139*H139</f>
        <v>0</v>
      </c>
      <c r="AR139" s="145" t="s">
        <v>133</v>
      </c>
      <c r="AT139" s="145" t="s">
        <v>129</v>
      </c>
      <c r="AU139" s="145" t="s">
        <v>91</v>
      </c>
      <c r="AY139" s="17" t="s">
        <v>127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7" t="s">
        <v>89</v>
      </c>
      <c r="BK139" s="146">
        <f>ROUND(I139*H139,2)</f>
        <v>0</v>
      </c>
      <c r="BL139" s="17" t="s">
        <v>133</v>
      </c>
      <c r="BM139" s="145" t="s">
        <v>305</v>
      </c>
    </row>
    <row r="140" spans="2:65" s="11" customFormat="1" ht="22.9" customHeight="1">
      <c r="B140" s="121"/>
      <c r="D140" s="122" t="s">
        <v>80</v>
      </c>
      <c r="E140" s="131" t="s">
        <v>193</v>
      </c>
      <c r="F140" s="131" t="s">
        <v>206</v>
      </c>
      <c r="I140" s="124"/>
      <c r="J140" s="132">
        <f>BK140</f>
        <v>0</v>
      </c>
      <c r="L140" s="121"/>
      <c r="M140" s="126"/>
      <c r="P140" s="127">
        <f>SUM(P141:P160)</f>
        <v>0</v>
      </c>
      <c r="R140" s="127">
        <f>SUM(R141:R160)</f>
        <v>16.849065</v>
      </c>
      <c r="T140" s="128">
        <f>SUM(T141:T160)</f>
        <v>0</v>
      </c>
      <c r="AR140" s="122" t="s">
        <v>89</v>
      </c>
      <c r="AT140" s="129" t="s">
        <v>80</v>
      </c>
      <c r="AU140" s="129" t="s">
        <v>89</v>
      </c>
      <c r="AY140" s="122" t="s">
        <v>127</v>
      </c>
      <c r="BK140" s="130">
        <f>SUM(BK141:BK160)</f>
        <v>0</v>
      </c>
    </row>
    <row r="141" spans="2:65" s="1" customFormat="1" ht="16.5" customHeight="1">
      <c r="B141" s="32"/>
      <c r="C141" s="133" t="s">
        <v>193</v>
      </c>
      <c r="D141" s="133" t="s">
        <v>129</v>
      </c>
      <c r="E141" s="134" t="s">
        <v>208</v>
      </c>
      <c r="F141" s="135" t="s">
        <v>306</v>
      </c>
      <c r="G141" s="136" t="s">
        <v>210</v>
      </c>
      <c r="H141" s="137">
        <v>20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46</v>
      </c>
      <c r="P141" s="143">
        <f>O141*H141</f>
        <v>0</v>
      </c>
      <c r="Q141" s="143">
        <v>2.0100000000000001E-3</v>
      </c>
      <c r="R141" s="143">
        <f>Q141*H141</f>
        <v>4.02E-2</v>
      </c>
      <c r="S141" s="143">
        <v>0</v>
      </c>
      <c r="T141" s="144">
        <f>S141*H141</f>
        <v>0</v>
      </c>
      <c r="AR141" s="145" t="s">
        <v>133</v>
      </c>
      <c r="AT141" s="145" t="s">
        <v>129</v>
      </c>
      <c r="AU141" s="145" t="s">
        <v>91</v>
      </c>
      <c r="AY141" s="17" t="s">
        <v>127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89</v>
      </c>
      <c r="BK141" s="146">
        <f>ROUND(I141*H141,2)</f>
        <v>0</v>
      </c>
      <c r="BL141" s="17" t="s">
        <v>133</v>
      </c>
      <c r="BM141" s="145" t="s">
        <v>307</v>
      </c>
    </row>
    <row r="142" spans="2:65" s="12" customFormat="1">
      <c r="B142" s="147"/>
      <c r="D142" s="148" t="s">
        <v>135</v>
      </c>
      <c r="E142" s="149" t="s">
        <v>1</v>
      </c>
      <c r="F142" s="150" t="s">
        <v>308</v>
      </c>
      <c r="H142" s="149" t="s">
        <v>1</v>
      </c>
      <c r="I142" s="151"/>
      <c r="L142" s="147"/>
      <c r="M142" s="152"/>
      <c r="T142" s="153"/>
      <c r="AT142" s="149" t="s">
        <v>135</v>
      </c>
      <c r="AU142" s="149" t="s">
        <v>91</v>
      </c>
      <c r="AV142" s="12" t="s">
        <v>89</v>
      </c>
      <c r="AW142" s="12" t="s">
        <v>36</v>
      </c>
      <c r="AX142" s="12" t="s">
        <v>81</v>
      </c>
      <c r="AY142" s="149" t="s">
        <v>127</v>
      </c>
    </row>
    <row r="143" spans="2:65" s="13" customFormat="1">
      <c r="B143" s="154"/>
      <c r="D143" s="148" t="s">
        <v>135</v>
      </c>
      <c r="E143" s="155" t="s">
        <v>1</v>
      </c>
      <c r="F143" s="156" t="s">
        <v>249</v>
      </c>
      <c r="H143" s="157">
        <v>20</v>
      </c>
      <c r="I143" s="158"/>
      <c r="L143" s="154"/>
      <c r="M143" s="159"/>
      <c r="T143" s="160"/>
      <c r="AT143" s="155" t="s">
        <v>135</v>
      </c>
      <c r="AU143" s="155" t="s">
        <v>91</v>
      </c>
      <c r="AV143" s="13" t="s">
        <v>91</v>
      </c>
      <c r="AW143" s="13" t="s">
        <v>36</v>
      </c>
      <c r="AX143" s="13" t="s">
        <v>81</v>
      </c>
      <c r="AY143" s="155" t="s">
        <v>127</v>
      </c>
    </row>
    <row r="144" spans="2:65" s="15" customFormat="1">
      <c r="B144" s="168"/>
      <c r="D144" s="148" t="s">
        <v>135</v>
      </c>
      <c r="E144" s="169" t="s">
        <v>1</v>
      </c>
      <c r="F144" s="170" t="s">
        <v>148</v>
      </c>
      <c r="H144" s="171">
        <v>20</v>
      </c>
      <c r="I144" s="172"/>
      <c r="L144" s="168"/>
      <c r="M144" s="173"/>
      <c r="T144" s="174"/>
      <c r="AT144" s="169" t="s">
        <v>135</v>
      </c>
      <c r="AU144" s="169" t="s">
        <v>91</v>
      </c>
      <c r="AV144" s="15" t="s">
        <v>133</v>
      </c>
      <c r="AW144" s="15" t="s">
        <v>36</v>
      </c>
      <c r="AX144" s="15" t="s">
        <v>89</v>
      </c>
      <c r="AY144" s="169" t="s">
        <v>127</v>
      </c>
    </row>
    <row r="145" spans="2:65" s="1" customFormat="1" ht="33" customHeight="1">
      <c r="B145" s="32"/>
      <c r="C145" s="133" t="s">
        <v>190</v>
      </c>
      <c r="D145" s="133" t="s">
        <v>129</v>
      </c>
      <c r="E145" s="134" t="s">
        <v>214</v>
      </c>
      <c r="F145" s="135" t="s">
        <v>215</v>
      </c>
      <c r="G145" s="136" t="s">
        <v>177</v>
      </c>
      <c r="H145" s="137">
        <v>21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46</v>
      </c>
      <c r="P145" s="143">
        <f>O145*H145</f>
        <v>0</v>
      </c>
      <c r="Q145" s="143">
        <v>0.15540000000000001</v>
      </c>
      <c r="R145" s="143">
        <f>Q145*H145</f>
        <v>3.2634000000000003</v>
      </c>
      <c r="S145" s="143">
        <v>0</v>
      </c>
      <c r="T145" s="144">
        <f>S145*H145</f>
        <v>0</v>
      </c>
      <c r="AR145" s="145" t="s">
        <v>133</v>
      </c>
      <c r="AT145" s="145" t="s">
        <v>129</v>
      </c>
      <c r="AU145" s="145" t="s">
        <v>91</v>
      </c>
      <c r="AY145" s="17" t="s">
        <v>127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89</v>
      </c>
      <c r="BK145" s="146">
        <f>ROUND(I145*H145,2)</f>
        <v>0</v>
      </c>
      <c r="BL145" s="17" t="s">
        <v>133</v>
      </c>
      <c r="BM145" s="145" t="s">
        <v>309</v>
      </c>
    </row>
    <row r="146" spans="2:65" s="13" customFormat="1">
      <c r="B146" s="154"/>
      <c r="D146" s="148" t="s">
        <v>135</v>
      </c>
      <c r="E146" s="155" t="s">
        <v>1</v>
      </c>
      <c r="F146" s="156" t="s">
        <v>310</v>
      </c>
      <c r="H146" s="157">
        <v>21</v>
      </c>
      <c r="I146" s="158"/>
      <c r="L146" s="154"/>
      <c r="M146" s="159"/>
      <c r="T146" s="160"/>
      <c r="AT146" s="155" t="s">
        <v>135</v>
      </c>
      <c r="AU146" s="155" t="s">
        <v>91</v>
      </c>
      <c r="AV146" s="13" t="s">
        <v>91</v>
      </c>
      <c r="AW146" s="13" t="s">
        <v>36</v>
      </c>
      <c r="AX146" s="13" t="s">
        <v>81</v>
      </c>
      <c r="AY146" s="155" t="s">
        <v>127</v>
      </c>
    </row>
    <row r="147" spans="2:65" s="15" customFormat="1">
      <c r="B147" s="168"/>
      <c r="D147" s="148" t="s">
        <v>135</v>
      </c>
      <c r="E147" s="169" t="s">
        <v>1</v>
      </c>
      <c r="F147" s="170" t="s">
        <v>148</v>
      </c>
      <c r="H147" s="171">
        <v>21</v>
      </c>
      <c r="I147" s="172"/>
      <c r="L147" s="168"/>
      <c r="M147" s="173"/>
      <c r="T147" s="174"/>
      <c r="AT147" s="169" t="s">
        <v>135</v>
      </c>
      <c r="AU147" s="169" t="s">
        <v>91</v>
      </c>
      <c r="AV147" s="15" t="s">
        <v>133</v>
      </c>
      <c r="AW147" s="15" t="s">
        <v>36</v>
      </c>
      <c r="AX147" s="15" t="s">
        <v>89</v>
      </c>
      <c r="AY147" s="169" t="s">
        <v>127</v>
      </c>
    </row>
    <row r="148" spans="2:65" s="1" customFormat="1" ht="16.5" customHeight="1">
      <c r="B148" s="32"/>
      <c r="C148" s="175" t="s">
        <v>207</v>
      </c>
      <c r="D148" s="175" t="s">
        <v>219</v>
      </c>
      <c r="E148" s="176" t="s">
        <v>220</v>
      </c>
      <c r="F148" s="177" t="s">
        <v>221</v>
      </c>
      <c r="G148" s="178" t="s">
        <v>177</v>
      </c>
      <c r="H148" s="179">
        <v>21.21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46</v>
      </c>
      <c r="P148" s="143">
        <f>O148*H148</f>
        <v>0</v>
      </c>
      <c r="Q148" s="143">
        <v>0.08</v>
      </c>
      <c r="R148" s="143">
        <f>Q148*H148</f>
        <v>1.6968000000000001</v>
      </c>
      <c r="S148" s="143">
        <v>0</v>
      </c>
      <c r="T148" s="144">
        <f>S148*H148</f>
        <v>0</v>
      </c>
      <c r="AR148" s="145" t="s">
        <v>186</v>
      </c>
      <c r="AT148" s="145" t="s">
        <v>219</v>
      </c>
      <c r="AU148" s="145" t="s">
        <v>91</v>
      </c>
      <c r="AY148" s="17" t="s">
        <v>127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89</v>
      </c>
      <c r="BK148" s="146">
        <f>ROUND(I148*H148,2)</f>
        <v>0</v>
      </c>
      <c r="BL148" s="17" t="s">
        <v>133</v>
      </c>
      <c r="BM148" s="145" t="s">
        <v>311</v>
      </c>
    </row>
    <row r="149" spans="2:65" s="13" customFormat="1">
      <c r="B149" s="154"/>
      <c r="D149" s="148" t="s">
        <v>135</v>
      </c>
      <c r="E149" s="155" t="s">
        <v>1</v>
      </c>
      <c r="F149" s="156" t="s">
        <v>312</v>
      </c>
      <c r="H149" s="157">
        <v>21.21</v>
      </c>
      <c r="I149" s="158"/>
      <c r="L149" s="154"/>
      <c r="M149" s="159"/>
      <c r="T149" s="160"/>
      <c r="AT149" s="155" t="s">
        <v>135</v>
      </c>
      <c r="AU149" s="155" t="s">
        <v>91</v>
      </c>
      <c r="AV149" s="13" t="s">
        <v>91</v>
      </c>
      <c r="AW149" s="13" t="s">
        <v>36</v>
      </c>
      <c r="AX149" s="13" t="s">
        <v>81</v>
      </c>
      <c r="AY149" s="155" t="s">
        <v>127</v>
      </c>
    </row>
    <row r="150" spans="2:65" s="15" customFormat="1">
      <c r="B150" s="168"/>
      <c r="D150" s="148" t="s">
        <v>135</v>
      </c>
      <c r="E150" s="169" t="s">
        <v>1</v>
      </c>
      <c r="F150" s="170" t="s">
        <v>148</v>
      </c>
      <c r="H150" s="171">
        <v>21.21</v>
      </c>
      <c r="I150" s="172"/>
      <c r="L150" s="168"/>
      <c r="M150" s="173"/>
      <c r="T150" s="174"/>
      <c r="AT150" s="169" t="s">
        <v>135</v>
      </c>
      <c r="AU150" s="169" t="s">
        <v>91</v>
      </c>
      <c r="AV150" s="15" t="s">
        <v>133</v>
      </c>
      <c r="AW150" s="15" t="s">
        <v>36</v>
      </c>
      <c r="AX150" s="15" t="s">
        <v>89</v>
      </c>
      <c r="AY150" s="169" t="s">
        <v>127</v>
      </c>
    </row>
    <row r="151" spans="2:65" s="1" customFormat="1" ht="33" customHeight="1">
      <c r="B151" s="32"/>
      <c r="C151" s="133" t="s">
        <v>192</v>
      </c>
      <c r="D151" s="133" t="s">
        <v>129</v>
      </c>
      <c r="E151" s="134" t="s">
        <v>225</v>
      </c>
      <c r="F151" s="135" t="s">
        <v>226</v>
      </c>
      <c r="G151" s="136" t="s">
        <v>145</v>
      </c>
      <c r="H151" s="137">
        <v>5.25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46</v>
      </c>
      <c r="P151" s="143">
        <f>O151*H151</f>
        <v>0</v>
      </c>
      <c r="Q151" s="143">
        <v>2.2563399999999998</v>
      </c>
      <c r="R151" s="143">
        <f>Q151*H151</f>
        <v>11.845784999999999</v>
      </c>
      <c r="S151" s="143">
        <v>0</v>
      </c>
      <c r="T151" s="144">
        <f>S151*H151</f>
        <v>0</v>
      </c>
      <c r="AR151" s="145" t="s">
        <v>133</v>
      </c>
      <c r="AT151" s="145" t="s">
        <v>129</v>
      </c>
      <c r="AU151" s="145" t="s">
        <v>91</v>
      </c>
      <c r="AY151" s="17" t="s">
        <v>127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89</v>
      </c>
      <c r="BK151" s="146">
        <f>ROUND(I151*H151,2)</f>
        <v>0</v>
      </c>
      <c r="BL151" s="17" t="s">
        <v>133</v>
      </c>
      <c r="BM151" s="145" t="s">
        <v>313</v>
      </c>
    </row>
    <row r="152" spans="2:65" s="13" customFormat="1">
      <c r="B152" s="154"/>
      <c r="D152" s="148" t="s">
        <v>135</v>
      </c>
      <c r="E152" s="155" t="s">
        <v>1</v>
      </c>
      <c r="F152" s="156" t="s">
        <v>314</v>
      </c>
      <c r="H152" s="157">
        <v>5.25</v>
      </c>
      <c r="I152" s="158"/>
      <c r="L152" s="154"/>
      <c r="M152" s="159"/>
      <c r="T152" s="160"/>
      <c r="AT152" s="155" t="s">
        <v>135</v>
      </c>
      <c r="AU152" s="155" t="s">
        <v>91</v>
      </c>
      <c r="AV152" s="13" t="s">
        <v>91</v>
      </c>
      <c r="AW152" s="13" t="s">
        <v>36</v>
      </c>
      <c r="AX152" s="13" t="s">
        <v>81</v>
      </c>
      <c r="AY152" s="155" t="s">
        <v>127</v>
      </c>
    </row>
    <row r="153" spans="2:65" s="15" customFormat="1">
      <c r="B153" s="168"/>
      <c r="D153" s="148" t="s">
        <v>135</v>
      </c>
      <c r="E153" s="169" t="s">
        <v>1</v>
      </c>
      <c r="F153" s="170" t="s">
        <v>148</v>
      </c>
      <c r="H153" s="171">
        <v>5.25</v>
      </c>
      <c r="I153" s="172"/>
      <c r="L153" s="168"/>
      <c r="M153" s="173"/>
      <c r="T153" s="174"/>
      <c r="AT153" s="169" t="s">
        <v>135</v>
      </c>
      <c r="AU153" s="169" t="s">
        <v>91</v>
      </c>
      <c r="AV153" s="15" t="s">
        <v>133</v>
      </c>
      <c r="AW153" s="15" t="s">
        <v>36</v>
      </c>
      <c r="AX153" s="15" t="s">
        <v>89</v>
      </c>
      <c r="AY153" s="169" t="s">
        <v>127</v>
      </c>
    </row>
    <row r="154" spans="2:65" s="1" customFormat="1" ht="24.2" customHeight="1">
      <c r="B154" s="32"/>
      <c r="C154" s="133" t="s">
        <v>218</v>
      </c>
      <c r="D154" s="133" t="s">
        <v>129</v>
      </c>
      <c r="E154" s="134" t="s">
        <v>229</v>
      </c>
      <c r="F154" s="135" t="s">
        <v>230</v>
      </c>
      <c r="G154" s="136" t="s">
        <v>177</v>
      </c>
      <c r="H154" s="137">
        <v>16</v>
      </c>
      <c r="I154" s="138"/>
      <c r="J154" s="139">
        <f>ROUND(I154*H154,2)</f>
        <v>0</v>
      </c>
      <c r="K154" s="140"/>
      <c r="L154" s="32"/>
      <c r="M154" s="141" t="s">
        <v>1</v>
      </c>
      <c r="N154" s="142" t="s">
        <v>46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133</v>
      </c>
      <c r="AT154" s="145" t="s">
        <v>129</v>
      </c>
      <c r="AU154" s="145" t="s">
        <v>91</v>
      </c>
      <c r="AY154" s="17" t="s">
        <v>127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7" t="s">
        <v>89</v>
      </c>
      <c r="BK154" s="146">
        <f>ROUND(I154*H154,2)</f>
        <v>0</v>
      </c>
      <c r="BL154" s="17" t="s">
        <v>133</v>
      </c>
      <c r="BM154" s="145" t="s">
        <v>315</v>
      </c>
    </row>
    <row r="155" spans="2:65" s="13" customFormat="1">
      <c r="B155" s="154"/>
      <c r="D155" s="148" t="s">
        <v>135</v>
      </c>
      <c r="E155" s="155" t="s">
        <v>1</v>
      </c>
      <c r="F155" s="156" t="s">
        <v>316</v>
      </c>
      <c r="H155" s="157">
        <v>16</v>
      </c>
      <c r="I155" s="158"/>
      <c r="L155" s="154"/>
      <c r="M155" s="159"/>
      <c r="T155" s="160"/>
      <c r="AT155" s="155" t="s">
        <v>135</v>
      </c>
      <c r="AU155" s="155" t="s">
        <v>91</v>
      </c>
      <c r="AV155" s="13" t="s">
        <v>91</v>
      </c>
      <c r="AW155" s="13" t="s">
        <v>36</v>
      </c>
      <c r="AX155" s="13" t="s">
        <v>81</v>
      </c>
      <c r="AY155" s="155" t="s">
        <v>127</v>
      </c>
    </row>
    <row r="156" spans="2:65" s="15" customFormat="1">
      <c r="B156" s="168"/>
      <c r="D156" s="148" t="s">
        <v>135</v>
      </c>
      <c r="E156" s="169" t="s">
        <v>1</v>
      </c>
      <c r="F156" s="170" t="s">
        <v>148</v>
      </c>
      <c r="H156" s="171">
        <v>16</v>
      </c>
      <c r="I156" s="172"/>
      <c r="L156" s="168"/>
      <c r="M156" s="173"/>
      <c r="T156" s="174"/>
      <c r="AT156" s="169" t="s">
        <v>135</v>
      </c>
      <c r="AU156" s="169" t="s">
        <v>91</v>
      </c>
      <c r="AV156" s="15" t="s">
        <v>133</v>
      </c>
      <c r="AW156" s="15" t="s">
        <v>36</v>
      </c>
      <c r="AX156" s="15" t="s">
        <v>89</v>
      </c>
      <c r="AY156" s="169" t="s">
        <v>127</v>
      </c>
    </row>
    <row r="157" spans="2:65" s="1" customFormat="1" ht="24.2" customHeight="1">
      <c r="B157" s="32"/>
      <c r="C157" s="133" t="s">
        <v>224</v>
      </c>
      <c r="D157" s="133" t="s">
        <v>129</v>
      </c>
      <c r="E157" s="134" t="s">
        <v>238</v>
      </c>
      <c r="F157" s="135" t="s">
        <v>239</v>
      </c>
      <c r="G157" s="136" t="s">
        <v>177</v>
      </c>
      <c r="H157" s="137">
        <v>16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46</v>
      </c>
      <c r="P157" s="143">
        <f>O157*H157</f>
        <v>0</v>
      </c>
      <c r="Q157" s="143">
        <v>1.8000000000000001E-4</v>
      </c>
      <c r="R157" s="143">
        <f>Q157*H157</f>
        <v>2.8800000000000002E-3</v>
      </c>
      <c r="S157" s="143">
        <v>0</v>
      </c>
      <c r="T157" s="144">
        <f>S157*H157</f>
        <v>0</v>
      </c>
      <c r="AR157" s="145" t="s">
        <v>133</v>
      </c>
      <c r="AT157" s="145" t="s">
        <v>129</v>
      </c>
      <c r="AU157" s="145" t="s">
        <v>91</v>
      </c>
      <c r="AY157" s="17" t="s">
        <v>127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89</v>
      </c>
      <c r="BK157" s="146">
        <f>ROUND(I157*H157,2)</f>
        <v>0</v>
      </c>
      <c r="BL157" s="17" t="s">
        <v>133</v>
      </c>
      <c r="BM157" s="145" t="s">
        <v>317</v>
      </c>
    </row>
    <row r="158" spans="2:65" s="1" customFormat="1" ht="21.75" customHeight="1">
      <c r="B158" s="32"/>
      <c r="C158" s="133" t="s">
        <v>8</v>
      </c>
      <c r="D158" s="133" t="s">
        <v>129</v>
      </c>
      <c r="E158" s="134" t="s">
        <v>242</v>
      </c>
      <c r="F158" s="135" t="s">
        <v>243</v>
      </c>
      <c r="G158" s="136" t="s">
        <v>177</v>
      </c>
      <c r="H158" s="137">
        <v>16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46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133</v>
      </c>
      <c r="AT158" s="145" t="s">
        <v>129</v>
      </c>
      <c r="AU158" s="145" t="s">
        <v>91</v>
      </c>
      <c r="AY158" s="17" t="s">
        <v>127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89</v>
      </c>
      <c r="BK158" s="146">
        <f>ROUND(I158*H158,2)</f>
        <v>0</v>
      </c>
      <c r="BL158" s="17" t="s">
        <v>133</v>
      </c>
      <c r="BM158" s="145" t="s">
        <v>318</v>
      </c>
    </row>
    <row r="159" spans="2:65" s="13" customFormat="1">
      <c r="B159" s="154"/>
      <c r="D159" s="148" t="s">
        <v>135</v>
      </c>
      <c r="E159" s="155" t="s">
        <v>1</v>
      </c>
      <c r="F159" s="156" t="s">
        <v>316</v>
      </c>
      <c r="H159" s="157">
        <v>16</v>
      </c>
      <c r="I159" s="158"/>
      <c r="L159" s="154"/>
      <c r="M159" s="159"/>
      <c r="T159" s="160"/>
      <c r="AT159" s="155" t="s">
        <v>135</v>
      </c>
      <c r="AU159" s="155" t="s">
        <v>91</v>
      </c>
      <c r="AV159" s="13" t="s">
        <v>91</v>
      </c>
      <c r="AW159" s="13" t="s">
        <v>36</v>
      </c>
      <c r="AX159" s="13" t="s">
        <v>81</v>
      </c>
      <c r="AY159" s="155" t="s">
        <v>127</v>
      </c>
    </row>
    <row r="160" spans="2:65" s="15" customFormat="1">
      <c r="B160" s="168"/>
      <c r="D160" s="148" t="s">
        <v>135</v>
      </c>
      <c r="E160" s="169" t="s">
        <v>1</v>
      </c>
      <c r="F160" s="170" t="s">
        <v>148</v>
      </c>
      <c r="H160" s="171">
        <v>16</v>
      </c>
      <c r="I160" s="172"/>
      <c r="L160" s="168"/>
      <c r="M160" s="173"/>
      <c r="T160" s="174"/>
      <c r="AT160" s="169" t="s">
        <v>135</v>
      </c>
      <c r="AU160" s="169" t="s">
        <v>91</v>
      </c>
      <c r="AV160" s="15" t="s">
        <v>133</v>
      </c>
      <c r="AW160" s="15" t="s">
        <v>36</v>
      </c>
      <c r="AX160" s="15" t="s">
        <v>89</v>
      </c>
      <c r="AY160" s="169" t="s">
        <v>127</v>
      </c>
    </row>
    <row r="161" spans="2:65" s="11" customFormat="1" ht="22.9" customHeight="1">
      <c r="B161" s="121"/>
      <c r="D161" s="122" t="s">
        <v>80</v>
      </c>
      <c r="E161" s="131" t="s">
        <v>258</v>
      </c>
      <c r="F161" s="131" t="s">
        <v>259</v>
      </c>
      <c r="I161" s="124"/>
      <c r="J161" s="132">
        <f>BK161</f>
        <v>0</v>
      </c>
      <c r="L161" s="121"/>
      <c r="M161" s="126"/>
      <c r="P161" s="127">
        <f>SUM(P162:P170)</f>
        <v>0</v>
      </c>
      <c r="R161" s="127">
        <f>SUM(R162:R170)</f>
        <v>0</v>
      </c>
      <c r="T161" s="128">
        <f>SUM(T162:T170)</f>
        <v>0</v>
      </c>
      <c r="AR161" s="122" t="s">
        <v>89</v>
      </c>
      <c r="AT161" s="129" t="s">
        <v>80</v>
      </c>
      <c r="AU161" s="129" t="s">
        <v>89</v>
      </c>
      <c r="AY161" s="122" t="s">
        <v>127</v>
      </c>
      <c r="BK161" s="130">
        <f>SUM(BK162:BK170)</f>
        <v>0</v>
      </c>
    </row>
    <row r="162" spans="2:65" s="1" customFormat="1" ht="24.2" customHeight="1">
      <c r="B162" s="32"/>
      <c r="C162" s="133" t="s">
        <v>237</v>
      </c>
      <c r="D162" s="133" t="s">
        <v>129</v>
      </c>
      <c r="E162" s="134" t="s">
        <v>260</v>
      </c>
      <c r="F162" s="135" t="s">
        <v>319</v>
      </c>
      <c r="G162" s="136" t="s">
        <v>262</v>
      </c>
      <c r="H162" s="137">
        <v>77.760000000000005</v>
      </c>
      <c r="I162" s="138"/>
      <c r="J162" s="139">
        <f>ROUND(I162*H162,2)</f>
        <v>0</v>
      </c>
      <c r="K162" s="140"/>
      <c r="L162" s="32"/>
      <c r="M162" s="141" t="s">
        <v>1</v>
      </c>
      <c r="N162" s="142" t="s">
        <v>46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133</v>
      </c>
      <c r="AT162" s="145" t="s">
        <v>129</v>
      </c>
      <c r="AU162" s="145" t="s">
        <v>91</v>
      </c>
      <c r="AY162" s="17" t="s">
        <v>127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89</v>
      </c>
      <c r="BK162" s="146">
        <f>ROUND(I162*H162,2)</f>
        <v>0</v>
      </c>
      <c r="BL162" s="17" t="s">
        <v>133</v>
      </c>
      <c r="BM162" s="145" t="s">
        <v>320</v>
      </c>
    </row>
    <row r="163" spans="2:65" s="1" customFormat="1" ht="33" customHeight="1">
      <c r="B163" s="32"/>
      <c r="C163" s="133" t="s">
        <v>241</v>
      </c>
      <c r="D163" s="133" t="s">
        <v>129</v>
      </c>
      <c r="E163" s="134" t="s">
        <v>267</v>
      </c>
      <c r="F163" s="135" t="s">
        <v>321</v>
      </c>
      <c r="G163" s="136" t="s">
        <v>262</v>
      </c>
      <c r="H163" s="137">
        <v>155.52000000000001</v>
      </c>
      <c r="I163" s="138"/>
      <c r="J163" s="139">
        <f>ROUND(I163*H163,2)</f>
        <v>0</v>
      </c>
      <c r="K163" s="140"/>
      <c r="L163" s="32"/>
      <c r="M163" s="141" t="s">
        <v>1</v>
      </c>
      <c r="N163" s="142" t="s">
        <v>46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133</v>
      </c>
      <c r="AT163" s="145" t="s">
        <v>129</v>
      </c>
      <c r="AU163" s="145" t="s">
        <v>91</v>
      </c>
      <c r="AY163" s="17" t="s">
        <v>127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7" t="s">
        <v>89</v>
      </c>
      <c r="BK163" s="146">
        <f>ROUND(I163*H163,2)</f>
        <v>0</v>
      </c>
      <c r="BL163" s="17" t="s">
        <v>133</v>
      </c>
      <c r="BM163" s="145" t="s">
        <v>322</v>
      </c>
    </row>
    <row r="164" spans="2:65" s="13" customFormat="1">
      <c r="B164" s="154"/>
      <c r="D164" s="148" t="s">
        <v>135</v>
      </c>
      <c r="F164" s="156" t="s">
        <v>323</v>
      </c>
      <c r="H164" s="157">
        <v>155.52000000000001</v>
      </c>
      <c r="I164" s="158"/>
      <c r="L164" s="154"/>
      <c r="M164" s="159"/>
      <c r="T164" s="160"/>
      <c r="AT164" s="155" t="s">
        <v>135</v>
      </c>
      <c r="AU164" s="155" t="s">
        <v>91</v>
      </c>
      <c r="AV164" s="13" t="s">
        <v>91</v>
      </c>
      <c r="AW164" s="13" t="s">
        <v>4</v>
      </c>
      <c r="AX164" s="13" t="s">
        <v>89</v>
      </c>
      <c r="AY164" s="155" t="s">
        <v>127</v>
      </c>
    </row>
    <row r="165" spans="2:65" s="1" customFormat="1" ht="49.15" customHeight="1">
      <c r="B165" s="32"/>
      <c r="C165" s="133" t="s">
        <v>217</v>
      </c>
      <c r="D165" s="133" t="s">
        <v>129</v>
      </c>
      <c r="E165" s="134" t="s">
        <v>272</v>
      </c>
      <c r="F165" s="135" t="s">
        <v>324</v>
      </c>
      <c r="G165" s="136" t="s">
        <v>262</v>
      </c>
      <c r="H165" s="137">
        <v>52.92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46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133</v>
      </c>
      <c r="AT165" s="145" t="s">
        <v>129</v>
      </c>
      <c r="AU165" s="145" t="s">
        <v>91</v>
      </c>
      <c r="AY165" s="17" t="s">
        <v>127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89</v>
      </c>
      <c r="BK165" s="146">
        <f>ROUND(I165*H165,2)</f>
        <v>0</v>
      </c>
      <c r="BL165" s="17" t="s">
        <v>133</v>
      </c>
      <c r="BM165" s="145" t="s">
        <v>325</v>
      </c>
    </row>
    <row r="166" spans="2:65" s="13" customFormat="1">
      <c r="B166" s="154"/>
      <c r="D166" s="148" t="s">
        <v>135</v>
      </c>
      <c r="E166" s="155" t="s">
        <v>1</v>
      </c>
      <c r="F166" s="156" t="s">
        <v>326</v>
      </c>
      <c r="H166" s="157">
        <v>52.92</v>
      </c>
      <c r="I166" s="158"/>
      <c r="L166" s="154"/>
      <c r="M166" s="159"/>
      <c r="T166" s="160"/>
      <c r="AT166" s="155" t="s">
        <v>135</v>
      </c>
      <c r="AU166" s="155" t="s">
        <v>91</v>
      </c>
      <c r="AV166" s="13" t="s">
        <v>91</v>
      </c>
      <c r="AW166" s="13" t="s">
        <v>36</v>
      </c>
      <c r="AX166" s="13" t="s">
        <v>81</v>
      </c>
      <c r="AY166" s="155" t="s">
        <v>127</v>
      </c>
    </row>
    <row r="167" spans="2:65" s="15" customFormat="1">
      <c r="B167" s="168"/>
      <c r="D167" s="148" t="s">
        <v>135</v>
      </c>
      <c r="E167" s="169" t="s">
        <v>1</v>
      </c>
      <c r="F167" s="170" t="s">
        <v>148</v>
      </c>
      <c r="H167" s="171">
        <v>52.92</v>
      </c>
      <c r="I167" s="172"/>
      <c r="L167" s="168"/>
      <c r="M167" s="173"/>
      <c r="T167" s="174"/>
      <c r="AT167" s="169" t="s">
        <v>135</v>
      </c>
      <c r="AU167" s="169" t="s">
        <v>91</v>
      </c>
      <c r="AV167" s="15" t="s">
        <v>133</v>
      </c>
      <c r="AW167" s="15" t="s">
        <v>36</v>
      </c>
      <c r="AX167" s="15" t="s">
        <v>89</v>
      </c>
      <c r="AY167" s="169" t="s">
        <v>127</v>
      </c>
    </row>
    <row r="168" spans="2:65" s="1" customFormat="1" ht="49.15" customHeight="1">
      <c r="B168" s="32"/>
      <c r="C168" s="133" t="s">
        <v>251</v>
      </c>
      <c r="D168" s="133" t="s">
        <v>129</v>
      </c>
      <c r="E168" s="134" t="s">
        <v>277</v>
      </c>
      <c r="F168" s="135" t="s">
        <v>278</v>
      </c>
      <c r="G168" s="136" t="s">
        <v>262</v>
      </c>
      <c r="H168" s="137">
        <v>24.84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46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133</v>
      </c>
      <c r="AT168" s="145" t="s">
        <v>129</v>
      </c>
      <c r="AU168" s="145" t="s">
        <v>91</v>
      </c>
      <c r="AY168" s="17" t="s">
        <v>127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89</v>
      </c>
      <c r="BK168" s="146">
        <f>ROUND(I168*H168,2)</f>
        <v>0</v>
      </c>
      <c r="BL168" s="17" t="s">
        <v>133</v>
      </c>
      <c r="BM168" s="145" t="s">
        <v>327</v>
      </c>
    </row>
    <row r="169" spans="2:65" s="13" customFormat="1">
      <c r="B169" s="154"/>
      <c r="D169" s="148" t="s">
        <v>135</v>
      </c>
      <c r="E169" s="155" t="s">
        <v>1</v>
      </c>
      <c r="F169" s="156" t="s">
        <v>328</v>
      </c>
      <c r="H169" s="157">
        <v>24.84</v>
      </c>
      <c r="I169" s="158"/>
      <c r="L169" s="154"/>
      <c r="M169" s="159"/>
      <c r="T169" s="160"/>
      <c r="AT169" s="155" t="s">
        <v>135</v>
      </c>
      <c r="AU169" s="155" t="s">
        <v>91</v>
      </c>
      <c r="AV169" s="13" t="s">
        <v>91</v>
      </c>
      <c r="AW169" s="13" t="s">
        <v>36</v>
      </c>
      <c r="AX169" s="13" t="s">
        <v>81</v>
      </c>
      <c r="AY169" s="155" t="s">
        <v>127</v>
      </c>
    </row>
    <row r="170" spans="2:65" s="15" customFormat="1">
      <c r="B170" s="168"/>
      <c r="D170" s="148" t="s">
        <v>135</v>
      </c>
      <c r="E170" s="169" t="s">
        <v>1</v>
      </c>
      <c r="F170" s="170" t="s">
        <v>148</v>
      </c>
      <c r="H170" s="171">
        <v>24.84</v>
      </c>
      <c r="I170" s="172"/>
      <c r="L170" s="168"/>
      <c r="M170" s="173"/>
      <c r="T170" s="174"/>
      <c r="AT170" s="169" t="s">
        <v>135</v>
      </c>
      <c r="AU170" s="169" t="s">
        <v>91</v>
      </c>
      <c r="AV170" s="15" t="s">
        <v>133</v>
      </c>
      <c r="AW170" s="15" t="s">
        <v>36</v>
      </c>
      <c r="AX170" s="15" t="s">
        <v>89</v>
      </c>
      <c r="AY170" s="169" t="s">
        <v>127</v>
      </c>
    </row>
    <row r="171" spans="2:65" s="11" customFormat="1" ht="22.9" customHeight="1">
      <c r="B171" s="121"/>
      <c r="D171" s="122" t="s">
        <v>80</v>
      </c>
      <c r="E171" s="131" t="s">
        <v>281</v>
      </c>
      <c r="F171" s="131" t="s">
        <v>282</v>
      </c>
      <c r="I171" s="124"/>
      <c r="J171" s="132">
        <f>BK171</f>
        <v>0</v>
      </c>
      <c r="L171" s="121"/>
      <c r="M171" s="126"/>
      <c r="P171" s="127">
        <f>P172</f>
        <v>0</v>
      </c>
      <c r="R171" s="127">
        <f>R172</f>
        <v>0</v>
      </c>
      <c r="T171" s="128">
        <f>T172</f>
        <v>0</v>
      </c>
      <c r="AR171" s="122" t="s">
        <v>89</v>
      </c>
      <c r="AT171" s="129" t="s">
        <v>80</v>
      </c>
      <c r="AU171" s="129" t="s">
        <v>89</v>
      </c>
      <c r="AY171" s="122" t="s">
        <v>127</v>
      </c>
      <c r="BK171" s="130">
        <f>BK172</f>
        <v>0</v>
      </c>
    </row>
    <row r="172" spans="2:65" s="1" customFormat="1" ht="33" customHeight="1">
      <c r="B172" s="32"/>
      <c r="C172" s="133" t="s">
        <v>249</v>
      </c>
      <c r="D172" s="133" t="s">
        <v>129</v>
      </c>
      <c r="E172" s="134" t="s">
        <v>284</v>
      </c>
      <c r="F172" s="135" t="s">
        <v>285</v>
      </c>
      <c r="G172" s="136" t="s">
        <v>262</v>
      </c>
      <c r="H172" s="137">
        <v>88.885999999999996</v>
      </c>
      <c r="I172" s="138"/>
      <c r="J172" s="139">
        <f>ROUND(I172*H172,2)</f>
        <v>0</v>
      </c>
      <c r="K172" s="140"/>
      <c r="L172" s="32"/>
      <c r="M172" s="186" t="s">
        <v>1</v>
      </c>
      <c r="N172" s="187" t="s">
        <v>46</v>
      </c>
      <c r="O172" s="188"/>
      <c r="P172" s="189">
        <f>O172*H172</f>
        <v>0</v>
      </c>
      <c r="Q172" s="189">
        <v>0</v>
      </c>
      <c r="R172" s="189">
        <f>Q172*H172</f>
        <v>0</v>
      </c>
      <c r="S172" s="189">
        <v>0</v>
      </c>
      <c r="T172" s="190">
        <f>S172*H172</f>
        <v>0</v>
      </c>
      <c r="AR172" s="145" t="s">
        <v>133</v>
      </c>
      <c r="AT172" s="145" t="s">
        <v>129</v>
      </c>
      <c r="AU172" s="145" t="s">
        <v>91</v>
      </c>
      <c r="AY172" s="17" t="s">
        <v>127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89</v>
      </c>
      <c r="BK172" s="146">
        <f>ROUND(I172*H172,2)</f>
        <v>0</v>
      </c>
      <c r="BL172" s="17" t="s">
        <v>133</v>
      </c>
      <c r="BM172" s="145" t="s">
        <v>329</v>
      </c>
    </row>
    <row r="173" spans="2:65" s="1" customFormat="1" ht="6.95" customHeight="1">
      <c r="B173" s="44"/>
      <c r="C173" s="45"/>
      <c r="D173" s="45"/>
      <c r="E173" s="45"/>
      <c r="F173" s="45"/>
      <c r="G173" s="45"/>
      <c r="H173" s="45"/>
      <c r="I173" s="45"/>
      <c r="J173" s="45"/>
      <c r="K173" s="45"/>
      <c r="L173" s="32"/>
    </row>
  </sheetData>
  <sheetProtection algorithmName="SHA-512" hashValue="E8iaorD7bU6tMJOlVUuBmoa1DDIap3/PhkJpJDfrn03Ly7VJ+lJHdHRxnvIikK6SWhVaKe9akjn8lj0ZRNARDA==" saltValue="2Rbo7AmXXEt/pzGC3ylqPvKygaEabmfflNATgpMaHbAFOU2tkGJHNbUDwrG3MaYi/Q2vz85TdrthxniMR85P7Q==" spinCount="100000" sheet="1" objects="1" scenarios="1" formatColumns="0" formatRows="0" autoFilter="0"/>
  <autoFilter ref="C121:K172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3"/>
  <sheetViews>
    <sheetView showGridLines="0" topLeftCell="A11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91</v>
      </c>
    </row>
    <row r="4" spans="2:46" ht="24.95" customHeight="1">
      <c r="B4" s="20"/>
      <c r="D4" s="21" t="s">
        <v>98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1" t="str">
        <f>'Rekapitulace stavby'!K6</f>
        <v>Obnova místních komunikací a oprava chodníku v obci Malšovice</v>
      </c>
      <c r="F7" s="232"/>
      <c r="G7" s="232"/>
      <c r="H7" s="232"/>
      <c r="L7" s="20"/>
    </row>
    <row r="8" spans="2:46" s="1" customFormat="1" ht="12" customHeight="1">
      <c r="B8" s="32"/>
      <c r="D8" s="27" t="s">
        <v>99</v>
      </c>
      <c r="L8" s="32"/>
    </row>
    <row r="9" spans="2:46" s="1" customFormat="1" ht="16.5" customHeight="1">
      <c r="B9" s="32"/>
      <c r="E9" s="213" t="s">
        <v>330</v>
      </c>
      <c r="F9" s="230"/>
      <c r="G9" s="230"/>
      <c r="H9" s="230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14. 3. 2023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33</v>
      </c>
      <c r="L14" s="32"/>
    </row>
    <row r="15" spans="2:46" s="1" customFormat="1" ht="18" customHeight="1">
      <c r="B15" s="32"/>
      <c r="E15" s="25" t="s">
        <v>34</v>
      </c>
      <c r="I15" s="27" t="s">
        <v>28</v>
      </c>
      <c r="J15" s="25" t="s">
        <v>35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03"/>
      <c r="G18" s="203"/>
      <c r="H18" s="20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37</v>
      </c>
      <c r="I23" s="27" t="s">
        <v>25</v>
      </c>
      <c r="J23" s="25" t="s">
        <v>38</v>
      </c>
      <c r="L23" s="32"/>
    </row>
    <row r="24" spans="2:12" s="1" customFormat="1" ht="18" customHeight="1">
      <c r="B24" s="32"/>
      <c r="E24" s="25" t="s">
        <v>39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9"/>
      <c r="E27" s="207" t="s">
        <v>1</v>
      </c>
      <c r="F27" s="207"/>
      <c r="G27" s="207"/>
      <c r="H27" s="207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41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43</v>
      </c>
      <c r="I32" s="35" t="s">
        <v>42</v>
      </c>
      <c r="J32" s="35" t="s">
        <v>44</v>
      </c>
      <c r="L32" s="32"/>
    </row>
    <row r="33" spans="2:12" s="1" customFormat="1" ht="14.45" customHeight="1">
      <c r="B33" s="32"/>
      <c r="D33" s="55" t="s">
        <v>45</v>
      </c>
      <c r="E33" s="27" t="s">
        <v>46</v>
      </c>
      <c r="F33" s="91">
        <f>ROUND((SUM(BE121:BE132)),  2)</f>
        <v>0</v>
      </c>
      <c r="I33" s="92">
        <v>0.21</v>
      </c>
      <c r="J33" s="91">
        <f>ROUND(((SUM(BE121:BE132))*I33),  2)</f>
        <v>0</v>
      </c>
      <c r="L33" s="32"/>
    </row>
    <row r="34" spans="2:12" s="1" customFormat="1" ht="14.45" customHeight="1">
      <c r="B34" s="32"/>
      <c r="E34" s="27" t="s">
        <v>47</v>
      </c>
      <c r="F34" s="91">
        <f>ROUND((SUM(BF121:BF132)),  2)</f>
        <v>0</v>
      </c>
      <c r="I34" s="92">
        <v>0.15</v>
      </c>
      <c r="J34" s="91">
        <f>ROUND(((SUM(BF121:BF132))*I34),  2)</f>
        <v>0</v>
      </c>
      <c r="L34" s="32"/>
    </row>
    <row r="35" spans="2:12" s="1" customFormat="1" ht="14.45" hidden="1" customHeight="1">
      <c r="B35" s="32"/>
      <c r="E35" s="27" t="s">
        <v>48</v>
      </c>
      <c r="F35" s="91">
        <f>ROUND((SUM(BG121:BG132)),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49</v>
      </c>
      <c r="F36" s="91">
        <f>ROUND((SUM(BH121:BH132)),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50</v>
      </c>
      <c r="F37" s="91">
        <f>ROUND((SUM(BI121:BI132)),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51</v>
      </c>
      <c r="E39" s="57"/>
      <c r="F39" s="57"/>
      <c r="G39" s="95" t="s">
        <v>52</v>
      </c>
      <c r="H39" s="96" t="s">
        <v>53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54</v>
      </c>
      <c r="E50" s="42"/>
      <c r="F50" s="42"/>
      <c r="G50" s="41" t="s">
        <v>55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56</v>
      </c>
      <c r="E61" s="34"/>
      <c r="F61" s="99" t="s">
        <v>57</v>
      </c>
      <c r="G61" s="43" t="s">
        <v>56</v>
      </c>
      <c r="H61" s="34"/>
      <c r="I61" s="34"/>
      <c r="J61" s="100" t="s">
        <v>57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58</v>
      </c>
      <c r="E65" s="42"/>
      <c r="F65" s="42"/>
      <c r="G65" s="41" t="s">
        <v>59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56</v>
      </c>
      <c r="E76" s="34"/>
      <c r="F76" s="99" t="s">
        <v>57</v>
      </c>
      <c r="G76" s="43" t="s">
        <v>56</v>
      </c>
      <c r="H76" s="34"/>
      <c r="I76" s="34"/>
      <c r="J76" s="100" t="s">
        <v>57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1" t="str">
        <f>E7</f>
        <v>Obnova místních komunikací a oprava chodníku v obci Malšovice</v>
      </c>
      <c r="F85" s="232"/>
      <c r="G85" s="232"/>
      <c r="H85" s="232"/>
      <c r="L85" s="32"/>
    </row>
    <row r="86" spans="2:47" s="1" customFormat="1" ht="12" customHeight="1">
      <c r="B86" s="32"/>
      <c r="C86" s="27" t="s">
        <v>99</v>
      </c>
      <c r="L86" s="32"/>
    </row>
    <row r="87" spans="2:47" s="1" customFormat="1" ht="16.5" customHeight="1">
      <c r="B87" s="32"/>
      <c r="E87" s="213" t="str">
        <f>E9</f>
        <v>04 - Vedlejší rozpočtové náklady</v>
      </c>
      <c r="F87" s="230"/>
      <c r="G87" s="230"/>
      <c r="H87" s="23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14. 3. 2023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HORTECH s.r.o.</v>
      </c>
      <c r="I91" s="27" t="s">
        <v>32</v>
      </c>
      <c r="J91" s="30" t="str">
        <f>E21</f>
        <v>HORTECH s.r.o.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Josef Beran - STAVO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102</v>
      </c>
      <c r="D94" s="93"/>
      <c r="E94" s="93"/>
      <c r="F94" s="93"/>
      <c r="G94" s="93"/>
      <c r="H94" s="93"/>
      <c r="I94" s="93"/>
      <c r="J94" s="102" t="s">
        <v>103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104</v>
      </c>
      <c r="J96" s="66">
        <f>J121</f>
        <v>0</v>
      </c>
      <c r="L96" s="32"/>
      <c r="AU96" s="17" t="s">
        <v>105</v>
      </c>
    </row>
    <row r="97" spans="2:12" s="8" customFormat="1" ht="24.95" customHeight="1">
      <c r="B97" s="104"/>
      <c r="D97" s="105" t="s">
        <v>331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332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333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12" s="9" customFormat="1" ht="19.899999999999999" customHeight="1">
      <c r="B100" s="108"/>
      <c r="D100" s="109" t="s">
        <v>334</v>
      </c>
      <c r="E100" s="110"/>
      <c r="F100" s="110"/>
      <c r="G100" s="110"/>
      <c r="H100" s="110"/>
      <c r="I100" s="110"/>
      <c r="J100" s="111">
        <f>J128</f>
        <v>0</v>
      </c>
      <c r="L100" s="108"/>
    </row>
    <row r="101" spans="2:12" s="9" customFormat="1" ht="19.899999999999999" customHeight="1">
      <c r="B101" s="108"/>
      <c r="D101" s="109" t="s">
        <v>335</v>
      </c>
      <c r="E101" s="110"/>
      <c r="F101" s="110"/>
      <c r="G101" s="110"/>
      <c r="H101" s="110"/>
      <c r="I101" s="110"/>
      <c r="J101" s="111">
        <f>J131</f>
        <v>0</v>
      </c>
      <c r="L101" s="108"/>
    </row>
    <row r="102" spans="2:12" s="1" customFormat="1" ht="21.7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112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1" t="str">
        <f>E7</f>
        <v>Obnova místních komunikací a oprava chodníku v obci Malšovice</v>
      </c>
      <c r="F111" s="232"/>
      <c r="G111" s="232"/>
      <c r="H111" s="232"/>
      <c r="L111" s="32"/>
    </row>
    <row r="112" spans="2:12" s="1" customFormat="1" ht="12" customHeight="1">
      <c r="B112" s="32"/>
      <c r="C112" s="27" t="s">
        <v>99</v>
      </c>
      <c r="L112" s="32"/>
    </row>
    <row r="113" spans="2:65" s="1" customFormat="1" ht="16.5" customHeight="1">
      <c r="B113" s="32"/>
      <c r="E113" s="213" t="str">
        <f>E9</f>
        <v>04 - Vedlejší rozpočtové náklady</v>
      </c>
      <c r="F113" s="230"/>
      <c r="G113" s="230"/>
      <c r="H113" s="230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 xml:space="preserve"> </v>
      </c>
      <c r="I115" s="27" t="s">
        <v>22</v>
      </c>
      <c r="J115" s="52" t="str">
        <f>IF(J12="","",J12)</f>
        <v>14. 3. 2023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HORTECH s.r.o.</v>
      </c>
      <c r="I117" s="27" t="s">
        <v>32</v>
      </c>
      <c r="J117" s="30" t="str">
        <f>E21</f>
        <v>HORTECH s.r.o.</v>
      </c>
      <c r="L117" s="32"/>
    </row>
    <row r="118" spans="2:65" s="1" customFormat="1" ht="15.2" customHeight="1">
      <c r="B118" s="32"/>
      <c r="C118" s="27" t="s">
        <v>30</v>
      </c>
      <c r="F118" s="25" t="str">
        <f>IF(E18="","",E18)</f>
        <v>Vyplň údaj</v>
      </c>
      <c r="I118" s="27" t="s">
        <v>37</v>
      </c>
      <c r="J118" s="30" t="str">
        <f>E24</f>
        <v>Josef Beran - STAVO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113</v>
      </c>
      <c r="D120" s="114" t="s">
        <v>66</v>
      </c>
      <c r="E120" s="114" t="s">
        <v>62</v>
      </c>
      <c r="F120" s="114" t="s">
        <v>63</v>
      </c>
      <c r="G120" s="114" t="s">
        <v>114</v>
      </c>
      <c r="H120" s="114" t="s">
        <v>115</v>
      </c>
      <c r="I120" s="114" t="s">
        <v>116</v>
      </c>
      <c r="J120" s="115" t="s">
        <v>103</v>
      </c>
      <c r="K120" s="116" t="s">
        <v>117</v>
      </c>
      <c r="L120" s="112"/>
      <c r="M120" s="59" t="s">
        <v>1</v>
      </c>
      <c r="N120" s="60" t="s">
        <v>45</v>
      </c>
      <c r="O120" s="60" t="s">
        <v>118</v>
      </c>
      <c r="P120" s="60" t="s">
        <v>119</v>
      </c>
      <c r="Q120" s="60" t="s">
        <v>120</v>
      </c>
      <c r="R120" s="60" t="s">
        <v>121</v>
      </c>
      <c r="S120" s="60" t="s">
        <v>122</v>
      </c>
      <c r="T120" s="61" t="s">
        <v>123</v>
      </c>
    </row>
    <row r="121" spans="2:65" s="1" customFormat="1" ht="22.9" customHeight="1">
      <c r="B121" s="32"/>
      <c r="C121" s="64" t="s">
        <v>124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0</v>
      </c>
      <c r="S121" s="53"/>
      <c r="T121" s="119">
        <f>T122</f>
        <v>0</v>
      </c>
      <c r="AT121" s="17" t="s">
        <v>80</v>
      </c>
      <c r="AU121" s="17" t="s">
        <v>105</v>
      </c>
      <c r="BK121" s="120">
        <f>BK122</f>
        <v>0</v>
      </c>
    </row>
    <row r="122" spans="2:65" s="11" customFormat="1" ht="25.9" customHeight="1">
      <c r="B122" s="121"/>
      <c r="D122" s="122" t="s">
        <v>80</v>
      </c>
      <c r="E122" s="123" t="s">
        <v>336</v>
      </c>
      <c r="F122" s="123" t="s">
        <v>96</v>
      </c>
      <c r="I122" s="124"/>
      <c r="J122" s="125">
        <f>BK122</f>
        <v>0</v>
      </c>
      <c r="L122" s="121"/>
      <c r="M122" s="126"/>
      <c r="P122" s="127">
        <f>P123+P125+P128+P131</f>
        <v>0</v>
      </c>
      <c r="R122" s="127">
        <f>R123+R125+R128+R131</f>
        <v>0</v>
      </c>
      <c r="T122" s="128">
        <f>T123+T125+T128+T131</f>
        <v>0</v>
      </c>
      <c r="AR122" s="122" t="s">
        <v>159</v>
      </c>
      <c r="AT122" s="129" t="s">
        <v>80</v>
      </c>
      <c r="AU122" s="129" t="s">
        <v>81</v>
      </c>
      <c r="AY122" s="122" t="s">
        <v>127</v>
      </c>
      <c r="BK122" s="130">
        <f>BK123+BK125+BK128+BK131</f>
        <v>0</v>
      </c>
    </row>
    <row r="123" spans="2:65" s="11" customFormat="1" ht="22.9" customHeight="1">
      <c r="B123" s="121"/>
      <c r="D123" s="122" t="s">
        <v>80</v>
      </c>
      <c r="E123" s="131" t="s">
        <v>337</v>
      </c>
      <c r="F123" s="131" t="s">
        <v>338</v>
      </c>
      <c r="I123" s="124"/>
      <c r="J123" s="132">
        <f>BK123</f>
        <v>0</v>
      </c>
      <c r="L123" s="121"/>
      <c r="M123" s="126"/>
      <c r="P123" s="127">
        <f>P124</f>
        <v>0</v>
      </c>
      <c r="R123" s="127">
        <f>R124</f>
        <v>0</v>
      </c>
      <c r="T123" s="128">
        <f>T124</f>
        <v>0</v>
      </c>
      <c r="AR123" s="122" t="s">
        <v>159</v>
      </c>
      <c r="AT123" s="129" t="s">
        <v>80</v>
      </c>
      <c r="AU123" s="129" t="s">
        <v>89</v>
      </c>
      <c r="AY123" s="122" t="s">
        <v>127</v>
      </c>
      <c r="BK123" s="130">
        <f>BK124</f>
        <v>0</v>
      </c>
    </row>
    <row r="124" spans="2:65" s="1" customFormat="1" ht="16.5" customHeight="1">
      <c r="B124" s="32"/>
      <c r="C124" s="133" t="s">
        <v>89</v>
      </c>
      <c r="D124" s="133" t="s">
        <v>129</v>
      </c>
      <c r="E124" s="134" t="s">
        <v>339</v>
      </c>
      <c r="F124" s="135" t="s">
        <v>340</v>
      </c>
      <c r="G124" s="136" t="s">
        <v>341</v>
      </c>
      <c r="H124" s="137">
        <v>1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46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342</v>
      </c>
      <c r="AT124" s="145" t="s">
        <v>129</v>
      </c>
      <c r="AU124" s="145" t="s">
        <v>91</v>
      </c>
      <c r="AY124" s="17" t="s">
        <v>127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89</v>
      </c>
      <c r="BK124" s="146">
        <f>ROUND(I124*H124,2)</f>
        <v>0</v>
      </c>
      <c r="BL124" s="17" t="s">
        <v>342</v>
      </c>
      <c r="BM124" s="145" t="s">
        <v>343</v>
      </c>
    </row>
    <row r="125" spans="2:65" s="11" customFormat="1" ht="22.9" customHeight="1">
      <c r="B125" s="121"/>
      <c r="D125" s="122" t="s">
        <v>80</v>
      </c>
      <c r="E125" s="131" t="s">
        <v>344</v>
      </c>
      <c r="F125" s="131" t="s">
        <v>345</v>
      </c>
      <c r="I125" s="124"/>
      <c r="J125" s="132">
        <f>BK125</f>
        <v>0</v>
      </c>
      <c r="L125" s="121"/>
      <c r="M125" s="126"/>
      <c r="P125" s="127">
        <f>SUM(P126:P127)</f>
        <v>0</v>
      </c>
      <c r="R125" s="127">
        <f>SUM(R126:R127)</f>
        <v>0</v>
      </c>
      <c r="T125" s="128">
        <f>SUM(T126:T127)</f>
        <v>0</v>
      </c>
      <c r="AR125" s="122" t="s">
        <v>159</v>
      </c>
      <c r="AT125" s="129" t="s">
        <v>80</v>
      </c>
      <c r="AU125" s="129" t="s">
        <v>89</v>
      </c>
      <c r="AY125" s="122" t="s">
        <v>127</v>
      </c>
      <c r="BK125" s="130">
        <f>SUM(BK126:BK127)</f>
        <v>0</v>
      </c>
    </row>
    <row r="126" spans="2:65" s="1" customFormat="1" ht="16.5" customHeight="1">
      <c r="B126" s="32"/>
      <c r="C126" s="133" t="s">
        <v>91</v>
      </c>
      <c r="D126" s="133" t="s">
        <v>129</v>
      </c>
      <c r="E126" s="134" t="s">
        <v>346</v>
      </c>
      <c r="F126" s="135" t="s">
        <v>345</v>
      </c>
      <c r="G126" s="136" t="s">
        <v>347</v>
      </c>
      <c r="H126" s="191"/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46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342</v>
      </c>
      <c r="AT126" s="145" t="s">
        <v>129</v>
      </c>
      <c r="AU126" s="145" t="s">
        <v>91</v>
      </c>
      <c r="AY126" s="17" t="s">
        <v>127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89</v>
      </c>
      <c r="BK126" s="146">
        <f>ROUND(I126*H126,2)</f>
        <v>0</v>
      </c>
      <c r="BL126" s="17" t="s">
        <v>342</v>
      </c>
      <c r="BM126" s="145" t="s">
        <v>348</v>
      </c>
    </row>
    <row r="127" spans="2:65" s="1" customFormat="1" ht="16.5" customHeight="1">
      <c r="B127" s="32"/>
      <c r="C127" s="133" t="s">
        <v>139</v>
      </c>
      <c r="D127" s="133" t="s">
        <v>129</v>
      </c>
      <c r="E127" s="134" t="s">
        <v>349</v>
      </c>
      <c r="F127" s="135" t="s">
        <v>350</v>
      </c>
      <c r="G127" s="136" t="s">
        <v>341</v>
      </c>
      <c r="H127" s="137">
        <v>1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46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342</v>
      </c>
      <c r="AT127" s="145" t="s">
        <v>129</v>
      </c>
      <c r="AU127" s="145" t="s">
        <v>91</v>
      </c>
      <c r="AY127" s="17" t="s">
        <v>127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89</v>
      </c>
      <c r="BK127" s="146">
        <f>ROUND(I127*H127,2)</f>
        <v>0</v>
      </c>
      <c r="BL127" s="17" t="s">
        <v>342</v>
      </c>
      <c r="BM127" s="145" t="s">
        <v>351</v>
      </c>
    </row>
    <row r="128" spans="2:65" s="11" customFormat="1" ht="22.9" customHeight="1">
      <c r="B128" s="121"/>
      <c r="D128" s="122" t="s">
        <v>80</v>
      </c>
      <c r="E128" s="131" t="s">
        <v>352</v>
      </c>
      <c r="F128" s="131" t="s">
        <v>353</v>
      </c>
      <c r="I128" s="124"/>
      <c r="J128" s="132">
        <f>BK128</f>
        <v>0</v>
      </c>
      <c r="L128" s="121"/>
      <c r="M128" s="126"/>
      <c r="P128" s="127">
        <f>SUM(P129:P130)</f>
        <v>0</v>
      </c>
      <c r="R128" s="127">
        <f>SUM(R129:R130)</f>
        <v>0</v>
      </c>
      <c r="T128" s="128">
        <f>SUM(T129:T130)</f>
        <v>0</v>
      </c>
      <c r="AR128" s="122" t="s">
        <v>159</v>
      </c>
      <c r="AT128" s="129" t="s">
        <v>80</v>
      </c>
      <c r="AU128" s="129" t="s">
        <v>89</v>
      </c>
      <c r="AY128" s="122" t="s">
        <v>127</v>
      </c>
      <c r="BK128" s="130">
        <f>SUM(BK129:BK130)</f>
        <v>0</v>
      </c>
    </row>
    <row r="129" spans="2:65" s="1" customFormat="1" ht="16.5" customHeight="1">
      <c r="B129" s="32"/>
      <c r="C129" s="133" t="s">
        <v>133</v>
      </c>
      <c r="D129" s="133" t="s">
        <v>129</v>
      </c>
      <c r="E129" s="134" t="s">
        <v>354</v>
      </c>
      <c r="F129" s="135" t="s">
        <v>353</v>
      </c>
      <c r="G129" s="136" t="s">
        <v>347</v>
      </c>
      <c r="H129" s="191"/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46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342</v>
      </c>
      <c r="AT129" s="145" t="s">
        <v>129</v>
      </c>
      <c r="AU129" s="145" t="s">
        <v>91</v>
      </c>
      <c r="AY129" s="17" t="s">
        <v>127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89</v>
      </c>
      <c r="BK129" s="146">
        <f>ROUND(I129*H129,2)</f>
        <v>0</v>
      </c>
      <c r="BL129" s="17" t="s">
        <v>342</v>
      </c>
      <c r="BM129" s="145" t="s">
        <v>355</v>
      </c>
    </row>
    <row r="130" spans="2:65" s="1" customFormat="1" ht="16.5" customHeight="1">
      <c r="B130" s="32"/>
      <c r="C130" s="133" t="s">
        <v>159</v>
      </c>
      <c r="D130" s="133" t="s">
        <v>129</v>
      </c>
      <c r="E130" s="134" t="s">
        <v>356</v>
      </c>
      <c r="F130" s="135" t="s">
        <v>357</v>
      </c>
      <c r="G130" s="136" t="s">
        <v>341</v>
      </c>
      <c r="H130" s="137">
        <v>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46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342</v>
      </c>
      <c r="AT130" s="145" t="s">
        <v>129</v>
      </c>
      <c r="AU130" s="145" t="s">
        <v>91</v>
      </c>
      <c r="AY130" s="17" t="s">
        <v>127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89</v>
      </c>
      <c r="BK130" s="146">
        <f>ROUND(I130*H130,2)</f>
        <v>0</v>
      </c>
      <c r="BL130" s="17" t="s">
        <v>342</v>
      </c>
      <c r="BM130" s="145" t="s">
        <v>358</v>
      </c>
    </row>
    <row r="131" spans="2:65" s="11" customFormat="1" ht="22.9" customHeight="1">
      <c r="B131" s="121"/>
      <c r="D131" s="122" t="s">
        <v>80</v>
      </c>
      <c r="E131" s="131" t="s">
        <v>359</v>
      </c>
      <c r="F131" s="131" t="s">
        <v>360</v>
      </c>
      <c r="I131" s="124"/>
      <c r="J131" s="132">
        <f>BK131</f>
        <v>0</v>
      </c>
      <c r="L131" s="121"/>
      <c r="M131" s="126"/>
      <c r="P131" s="127">
        <f>P132</f>
        <v>0</v>
      </c>
      <c r="R131" s="127">
        <f>R132</f>
        <v>0</v>
      </c>
      <c r="T131" s="128">
        <f>T132</f>
        <v>0</v>
      </c>
      <c r="AR131" s="122" t="s">
        <v>159</v>
      </c>
      <c r="AT131" s="129" t="s">
        <v>80</v>
      </c>
      <c r="AU131" s="129" t="s">
        <v>89</v>
      </c>
      <c r="AY131" s="122" t="s">
        <v>127</v>
      </c>
      <c r="BK131" s="130">
        <f>BK132</f>
        <v>0</v>
      </c>
    </row>
    <row r="132" spans="2:65" s="1" customFormat="1" ht="21.75" customHeight="1">
      <c r="B132" s="32"/>
      <c r="C132" s="133" t="s">
        <v>170</v>
      </c>
      <c r="D132" s="133" t="s">
        <v>129</v>
      </c>
      <c r="E132" s="134" t="s">
        <v>361</v>
      </c>
      <c r="F132" s="135" t="s">
        <v>362</v>
      </c>
      <c r="G132" s="136" t="s">
        <v>341</v>
      </c>
      <c r="H132" s="137">
        <v>1</v>
      </c>
      <c r="I132" s="138"/>
      <c r="J132" s="139">
        <f>ROUND(I132*H132,2)</f>
        <v>0</v>
      </c>
      <c r="K132" s="140"/>
      <c r="L132" s="32"/>
      <c r="M132" s="186" t="s">
        <v>1</v>
      </c>
      <c r="N132" s="187" t="s">
        <v>46</v>
      </c>
      <c r="O132" s="188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AR132" s="145" t="s">
        <v>342</v>
      </c>
      <c r="AT132" s="145" t="s">
        <v>129</v>
      </c>
      <c r="AU132" s="145" t="s">
        <v>91</v>
      </c>
      <c r="AY132" s="17" t="s">
        <v>127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89</v>
      </c>
      <c r="BK132" s="146">
        <f>ROUND(I132*H132,2)</f>
        <v>0</v>
      </c>
      <c r="BL132" s="17" t="s">
        <v>342</v>
      </c>
      <c r="BM132" s="145" t="s">
        <v>363</v>
      </c>
    </row>
    <row r="133" spans="2:65" s="1" customFormat="1" ht="6.95" customHeight="1"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32"/>
    </row>
  </sheetData>
  <sheetProtection algorithmName="SHA-512" hashValue="AxgVjJANnpISgGXBRjYAu0HVUkqt0zZ9B8vLQLAukSr3/Az6F9sVPNj+Tb2189+htIcOl8vuHZ+JDvEDvf/Zpg==" saltValue="UIibbFgDZ1bcqq++ypC2WW8QjtWcFkqHMeO7XVs+bwurdXiLApUBTJVXdeyoGWcyO9O8/2fGGZSaG/qYsbTgKg==" spinCount="100000" sheet="1" objects="1" scenarios="1" formatColumns="0" formatRows="0" autoFilter="0"/>
  <autoFilter ref="C120:K132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úsek 1-0 až úsek 1-5...</vt:lpstr>
      <vt:lpstr>02 - Malšovice - oprava n...</vt:lpstr>
      <vt:lpstr>04 - Vedlejší rozpočtové ...</vt:lpstr>
      <vt:lpstr>'01 - úsek 1-0 až úsek 1-5...'!Názvy_tisku</vt:lpstr>
      <vt:lpstr>'02 - Malšovice - oprava n...'!Názvy_tisku</vt:lpstr>
      <vt:lpstr>'04 - Vedlejší rozpočtové ...'!Názvy_tisku</vt:lpstr>
      <vt:lpstr>'Rekapitulace stavby'!Názvy_tisku</vt:lpstr>
      <vt:lpstr>'01 - úsek 1-0 až úsek 1-5...'!Oblast_tisku</vt:lpstr>
      <vt:lpstr>'02 - Malšovice - oprava n...'!Oblast_tisku</vt:lpstr>
      <vt:lpstr>'04 -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LAPTOP-H4KURVOL\StavoBeran</dc:creator>
  <cp:lastModifiedBy>OEM</cp:lastModifiedBy>
  <dcterms:created xsi:type="dcterms:W3CDTF">2023-03-15T09:21:42Z</dcterms:created>
  <dcterms:modified xsi:type="dcterms:W3CDTF">2023-04-18T08:22:32Z</dcterms:modified>
</cp:coreProperties>
</file>