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17100" windowHeight="12900"/>
  </bookViews>
  <sheets>
    <sheet name="Rekapitulace stavby" sheetId="1" r:id="rId1"/>
    <sheet name="SO.00 - Vedlejší rozpočto..." sheetId="2" r:id="rId2"/>
    <sheet name="SO.01.1 - Stavební" sheetId="3" r:id="rId3"/>
    <sheet name="SO.01.2 - ZTI" sheetId="4" r:id="rId4"/>
    <sheet name="SO.01.3 - Vzduchotechnika" sheetId="5" r:id="rId5"/>
    <sheet name="SO.01.4 - Silnoproud" sheetId="6" r:id="rId6"/>
    <sheet name="SO.01.5 - SLP" sheetId="7" r:id="rId7"/>
    <sheet name="SO.02.01 - Dopravní řešení" sheetId="8" r:id="rId8"/>
    <sheet name="SO.03.01 - Zázemí řidičů" sheetId="9" r:id="rId9"/>
    <sheet name="SO.04.001 - Rozpočet" sheetId="10" r:id="rId10"/>
    <sheet name="SO.05.01 - Rozpočet" sheetId="11" r:id="rId11"/>
    <sheet name="SO.06.1 - Přípojka splašk..." sheetId="12" r:id="rId12"/>
    <sheet name="SO.06.2 - Přípojka dešťov..." sheetId="13" r:id="rId13"/>
    <sheet name="SO.06.3 - Přípojka vodovo..." sheetId="14" r:id="rId14"/>
    <sheet name="SO.06.4 - Přípojka podzem..." sheetId="15" r:id="rId15"/>
    <sheet name="SO.06.5 - Přeložka jednot..." sheetId="16" r:id="rId16"/>
    <sheet name="SO.06.6 - Přeložka podzem..." sheetId="17" r:id="rId17"/>
    <sheet name="SO.06.7 - Přeložka elektr..." sheetId="18" r:id="rId18"/>
    <sheet name="Pokyny pro vyplnění" sheetId="19" r:id="rId19"/>
  </sheets>
  <definedNames>
    <definedName name="_xlnm._FilterDatabase" localSheetId="1" hidden="1">'SO.00 - Vedlejší rozpočto...'!$C$89:$K$174</definedName>
    <definedName name="_xlnm._FilterDatabase" localSheetId="2" hidden="1">'SO.01.1 - Stavební'!$C$121:$K$551</definedName>
    <definedName name="_xlnm._FilterDatabase" localSheetId="3" hidden="1">'SO.01.2 - ZTI'!$C$92:$K$242</definedName>
    <definedName name="_xlnm._FilterDatabase" localSheetId="4" hidden="1">'SO.01.3 - Vzduchotechnika'!$C$95:$K$174</definedName>
    <definedName name="_xlnm._FilterDatabase" localSheetId="5" hidden="1">'SO.01.4 - Silnoproud'!$C$95:$K$648</definedName>
    <definedName name="_xlnm._FilterDatabase" localSheetId="6" hidden="1">'SO.01.5 - SLP'!$C$118:$K$882</definedName>
    <definedName name="_xlnm._FilterDatabase" localSheetId="7" hidden="1">'SO.02.01 - Dopravní řešení'!$C$93:$K$207</definedName>
    <definedName name="_xlnm._FilterDatabase" localSheetId="8" hidden="1">'SO.03.01 - Zázemí řidičů'!$C$108:$K$336</definedName>
    <definedName name="_xlnm._FilterDatabase" localSheetId="9" hidden="1">'SO.04.001 - Rozpočet'!$C$92:$K$162</definedName>
    <definedName name="_xlnm._FilterDatabase" localSheetId="10" hidden="1">'SO.05.01 - Rozpočet'!$C$95:$K$170</definedName>
    <definedName name="_xlnm._FilterDatabase" localSheetId="11" hidden="1">'SO.06.1 - Přípojka splašk...'!$C$91:$K$128</definedName>
    <definedName name="_xlnm._FilterDatabase" localSheetId="12" hidden="1">'SO.06.2 - Přípojka dešťov...'!$C$91:$K$138</definedName>
    <definedName name="_xlnm._FilterDatabase" localSheetId="13" hidden="1">'SO.06.3 - Přípojka vodovo...'!$C$92:$K$190</definedName>
    <definedName name="_xlnm._FilterDatabase" localSheetId="14" hidden="1">'SO.06.4 - Přípojka podzem...'!$C$89:$K$94</definedName>
    <definedName name="_xlnm._FilterDatabase" localSheetId="15" hidden="1">'SO.06.5 - Přeložka jednot...'!$C$91:$K$146</definedName>
    <definedName name="_xlnm._FilterDatabase" localSheetId="16" hidden="1">'SO.06.6 - Přeložka podzem...'!$C$89:$K$94</definedName>
    <definedName name="_xlnm._FilterDatabase" localSheetId="17" hidden="1">'SO.06.7 - Přeložka elektr...'!$C$89:$K$94</definedName>
    <definedName name="_xlnm.Print_Titles" localSheetId="0">'Rekapitulace stavby'!$49:$49</definedName>
    <definedName name="_xlnm.Print_Titles" localSheetId="1">'SO.00 - Vedlejší rozpočto...'!$89:$89</definedName>
    <definedName name="_xlnm.Print_Titles" localSheetId="2">'SO.01.1 - Stavební'!$121:$121</definedName>
    <definedName name="_xlnm.Print_Titles" localSheetId="3">'SO.01.2 - ZTI'!$92:$92</definedName>
    <definedName name="_xlnm.Print_Titles" localSheetId="4">'SO.01.3 - Vzduchotechnika'!$95:$95</definedName>
    <definedName name="_xlnm.Print_Titles" localSheetId="5">'SO.01.4 - Silnoproud'!$95:$95</definedName>
    <definedName name="_xlnm.Print_Titles" localSheetId="6">'SO.01.5 - SLP'!$118:$118</definedName>
    <definedName name="_xlnm.Print_Titles" localSheetId="7">'SO.02.01 - Dopravní řešení'!$93:$93</definedName>
    <definedName name="_xlnm.Print_Titles" localSheetId="8">'SO.03.01 - Zázemí řidičů'!$108:$108</definedName>
    <definedName name="_xlnm.Print_Titles" localSheetId="9">'SO.04.001 - Rozpočet'!$92:$92</definedName>
    <definedName name="_xlnm.Print_Titles" localSheetId="10">'SO.05.01 - Rozpočet'!$95:$95</definedName>
    <definedName name="_xlnm.Print_Titles" localSheetId="11">'SO.06.1 - Přípojka splašk...'!$91:$91</definedName>
    <definedName name="_xlnm.Print_Titles" localSheetId="12">'SO.06.2 - Přípojka dešťov...'!$91:$91</definedName>
    <definedName name="_xlnm.Print_Titles" localSheetId="13">'SO.06.3 - Přípojka vodovo...'!$92:$92</definedName>
    <definedName name="_xlnm.Print_Titles" localSheetId="14">'SO.06.4 - Přípojka podzem...'!$89:$89</definedName>
    <definedName name="_xlnm.Print_Titles" localSheetId="15">'SO.06.5 - Přeložka jednot...'!$91:$91</definedName>
    <definedName name="_xlnm.Print_Titles" localSheetId="16">'SO.06.6 - Přeložka podzem...'!$89:$89</definedName>
    <definedName name="_xlnm.Print_Titles" localSheetId="17">'SO.06.7 - Přeložka elektr...'!$89:$89</definedName>
    <definedName name="_xlnm.Print_Area" localSheetId="18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stavby'!$C$39:$AQ$83</definedName>
    <definedName name="_xlnm.Print_Area" localSheetId="1">'SO.00 - Vedlejší rozpočto...'!$C$4:$J$40,'SO.00 - Vedlejší rozpočto...'!$C$46:$J$67,'SO.00 - Vedlejší rozpočto...'!$C$73:$K$174</definedName>
    <definedName name="_xlnm.Print_Area" localSheetId="2">'SO.01.1 - Stavební'!$C$4:$J$40,'SO.01.1 - Stavební'!$C$46:$J$99,'SO.01.1 - Stavební'!$C$105:$K$551</definedName>
    <definedName name="_xlnm.Print_Area" localSheetId="3">'SO.01.2 - ZTI'!$C$4:$J$40,'SO.01.2 - ZTI'!$C$46:$J$70,'SO.01.2 - ZTI'!$C$76:$K$242</definedName>
    <definedName name="_xlnm.Print_Area" localSheetId="4">'SO.01.3 - Vzduchotechnika'!$C$4:$J$40,'SO.01.3 - Vzduchotechnika'!$C$46:$J$73,'SO.01.3 - Vzduchotechnika'!$C$79:$K$174</definedName>
    <definedName name="_xlnm.Print_Area" localSheetId="5">'SO.01.4 - Silnoproud'!$C$4:$J$40,'SO.01.4 - Silnoproud'!$C$46:$J$73,'SO.01.4 - Silnoproud'!$C$79:$K$648</definedName>
    <definedName name="_xlnm.Print_Area" localSheetId="6">'SO.01.5 - SLP'!$C$4:$J$40,'SO.01.5 - SLP'!$C$46:$J$96,'SO.01.5 - SLP'!$C$102:$K$882</definedName>
    <definedName name="_xlnm.Print_Area" localSheetId="7">'SO.02.01 - Dopravní řešení'!$C$4:$J$40,'SO.02.01 - Dopravní řešení'!$C$46:$J$71,'SO.02.01 - Dopravní řešení'!$C$77:$K$207</definedName>
    <definedName name="_xlnm.Print_Area" localSheetId="8">'SO.03.01 - Zázemí řidičů'!$C$4:$J$40,'SO.03.01 - Zázemí řidičů'!$C$46:$J$86,'SO.03.01 - Zázemí řidičů'!$C$92:$K$336</definedName>
    <definedName name="_xlnm.Print_Area" localSheetId="9">'SO.04.001 - Rozpočet'!$C$4:$J$40,'SO.04.001 - Rozpočet'!$C$46:$J$70,'SO.04.001 - Rozpočet'!$C$76:$K$162</definedName>
    <definedName name="_xlnm.Print_Area" localSheetId="10">'SO.05.01 - Rozpočet'!$C$4:$J$40,'SO.05.01 - Rozpočet'!$C$46:$J$73,'SO.05.01 - Rozpočet'!$C$79:$K$170</definedName>
    <definedName name="_xlnm.Print_Area" localSheetId="11">'SO.06.1 - Přípojka splašk...'!$C$4:$J$40,'SO.06.1 - Přípojka splašk...'!$C$46:$J$69,'SO.06.1 - Přípojka splašk...'!$C$75:$K$128</definedName>
    <definedName name="_xlnm.Print_Area" localSheetId="12">'SO.06.2 - Přípojka dešťov...'!$C$4:$J$40,'SO.06.2 - Přípojka dešťov...'!$C$46:$J$69,'SO.06.2 - Přípojka dešťov...'!$C$75:$K$138</definedName>
    <definedName name="_xlnm.Print_Area" localSheetId="13">'SO.06.3 - Přípojka vodovo...'!$C$4:$J$40,'SO.06.3 - Přípojka vodovo...'!$C$46:$J$70,'SO.06.3 - Přípojka vodovo...'!$C$76:$K$190</definedName>
    <definedName name="_xlnm.Print_Area" localSheetId="14">'SO.06.4 - Přípojka podzem...'!$C$4:$J$40,'SO.06.4 - Přípojka podzem...'!$C$46:$J$67,'SO.06.4 - Přípojka podzem...'!$C$73:$K$94</definedName>
    <definedName name="_xlnm.Print_Area" localSheetId="15">'SO.06.5 - Přeložka jednot...'!$C$4:$J$40,'SO.06.5 - Přeložka jednot...'!$C$46:$J$69,'SO.06.5 - Přeložka jednot...'!$C$75:$K$146</definedName>
    <definedName name="_xlnm.Print_Area" localSheetId="16">'SO.06.6 - Přeložka podzem...'!$C$4:$J$40,'SO.06.6 - Přeložka podzem...'!$C$46:$J$67,'SO.06.6 - Přeložka podzem...'!$C$73:$K$94</definedName>
    <definedName name="_xlnm.Print_Area" localSheetId="17">'SO.06.7 - Přeložka elektr...'!$C$4:$J$40,'SO.06.7 - Přeložka elektr...'!$C$46:$J$67,'SO.06.7 - Přeložka elektr...'!$C$73:$K$94</definedName>
  </definedNames>
  <calcPr calcId="152511"/>
</workbook>
</file>

<file path=xl/calcChain.xml><?xml version="1.0" encoding="utf-8"?>
<calcChain xmlns="http://schemas.openxmlformats.org/spreadsheetml/2006/main">
  <c r="AY82" i="1" l="1"/>
  <c r="AX82" i="1"/>
  <c r="BI93" i="18"/>
  <c r="F38" i="18" s="1"/>
  <c r="BD82" i="1" s="1"/>
  <c r="BH93" i="18"/>
  <c r="F37" i="18" s="1"/>
  <c r="BC82" i="1" s="1"/>
  <c r="BG93" i="18"/>
  <c r="F36" i="18" s="1"/>
  <c r="BB82" i="1" s="1"/>
  <c r="BF93" i="18"/>
  <c r="F35" i="18" s="1"/>
  <c r="BA82" i="1" s="1"/>
  <c r="T93" i="18"/>
  <c r="T92" i="18" s="1"/>
  <c r="T91" i="18" s="1"/>
  <c r="T90" i="18" s="1"/>
  <c r="R93" i="18"/>
  <c r="R92" i="18" s="1"/>
  <c r="R91" i="18" s="1"/>
  <c r="R90" i="18" s="1"/>
  <c r="P93" i="18"/>
  <c r="P92" i="18" s="1"/>
  <c r="P91" i="18" s="1"/>
  <c r="P90" i="18" s="1"/>
  <c r="AU82" i="1" s="1"/>
  <c r="BK93" i="18"/>
  <c r="BK92" i="18" s="1"/>
  <c r="J93" i="18"/>
  <c r="BE93" i="18" s="1"/>
  <c r="F86" i="18"/>
  <c r="F84" i="18"/>
  <c r="E82" i="18"/>
  <c r="F59" i="18"/>
  <c r="F57" i="18"/>
  <c r="E55" i="18"/>
  <c r="E49" i="18"/>
  <c r="J25" i="18"/>
  <c r="E25" i="18"/>
  <c r="J86" i="18" s="1"/>
  <c r="J24" i="18"/>
  <c r="J22" i="18"/>
  <c r="E22" i="18"/>
  <c r="F60" i="18" s="1"/>
  <c r="J21" i="18"/>
  <c r="J16" i="18"/>
  <c r="J57" i="18" s="1"/>
  <c r="E7" i="18"/>
  <c r="E76" i="18" s="1"/>
  <c r="AY81" i="1"/>
  <c r="AX81" i="1"/>
  <c r="F38" i="17"/>
  <c r="BD81" i="1" s="1"/>
  <c r="F37" i="17"/>
  <c r="BC81" i="1" s="1"/>
  <c r="BI93" i="17"/>
  <c r="BH93" i="17"/>
  <c r="BG93" i="17"/>
  <c r="F36" i="17" s="1"/>
  <c r="BB81" i="1" s="1"/>
  <c r="BF93" i="17"/>
  <c r="J35" i="17" s="1"/>
  <c r="AW81" i="1" s="1"/>
  <c r="T93" i="17"/>
  <c r="T92" i="17" s="1"/>
  <c r="T91" i="17" s="1"/>
  <c r="T90" i="17" s="1"/>
  <c r="R93" i="17"/>
  <c r="R92" i="17" s="1"/>
  <c r="R91" i="17" s="1"/>
  <c r="R90" i="17" s="1"/>
  <c r="P93" i="17"/>
  <c r="P92" i="17" s="1"/>
  <c r="P91" i="17" s="1"/>
  <c r="P90" i="17" s="1"/>
  <c r="AU81" i="1" s="1"/>
  <c r="BK93" i="17"/>
  <c r="BK92" i="17" s="1"/>
  <c r="J93" i="17"/>
  <c r="BE93" i="17" s="1"/>
  <c r="F86" i="17"/>
  <c r="F84" i="17"/>
  <c r="E82" i="17"/>
  <c r="F60" i="17"/>
  <c r="F59" i="17"/>
  <c r="F57" i="17"/>
  <c r="E55" i="17"/>
  <c r="J25" i="17"/>
  <c r="E25" i="17"/>
  <c r="J59" i="17" s="1"/>
  <c r="J24" i="17"/>
  <c r="J22" i="17"/>
  <c r="E22" i="17"/>
  <c r="F87" i="17" s="1"/>
  <c r="J21" i="17"/>
  <c r="J16" i="17"/>
  <c r="J84" i="17" s="1"/>
  <c r="E7" i="17"/>
  <c r="E49" i="17" s="1"/>
  <c r="T144" i="16"/>
  <c r="R144" i="16"/>
  <c r="J130" i="16"/>
  <c r="BK130" i="16"/>
  <c r="AY80" i="1"/>
  <c r="AX80" i="1"/>
  <c r="BI145" i="16"/>
  <c r="BH145" i="16"/>
  <c r="BG145" i="16"/>
  <c r="BF145" i="16"/>
  <c r="T145" i="16"/>
  <c r="R145" i="16"/>
  <c r="P145" i="16"/>
  <c r="P144" i="16" s="1"/>
  <c r="BK145" i="16"/>
  <c r="BK144" i="16" s="1"/>
  <c r="J144" i="16" s="1"/>
  <c r="J68" i="16" s="1"/>
  <c r="J145" i="16"/>
  <c r="BE145" i="16" s="1"/>
  <c r="BI142" i="16"/>
  <c r="BH142" i="16"/>
  <c r="BG142" i="16"/>
  <c r="BF142" i="16"/>
  <c r="T142" i="16"/>
  <c r="R142" i="16"/>
  <c r="P142" i="16"/>
  <c r="BK142" i="16"/>
  <c r="J142" i="16"/>
  <c r="BE142" i="16" s="1"/>
  <c r="BI140" i="16"/>
  <c r="BH140" i="16"/>
  <c r="BG140" i="16"/>
  <c r="BF140" i="16"/>
  <c r="BE140" i="16"/>
  <c r="T140" i="16"/>
  <c r="R140" i="16"/>
  <c r="P140" i="16"/>
  <c r="BK140" i="16"/>
  <c r="J140" i="16"/>
  <c r="BI138" i="16"/>
  <c r="BH138" i="16"/>
  <c r="BG138" i="16"/>
  <c r="BF138" i="16"/>
  <c r="T138" i="16"/>
  <c r="R138" i="16"/>
  <c r="P138" i="16"/>
  <c r="BK138" i="16"/>
  <c r="J138" i="16"/>
  <c r="BE138" i="16" s="1"/>
  <c r="BI136" i="16"/>
  <c r="BH136" i="16"/>
  <c r="BG136" i="16"/>
  <c r="BF136" i="16"/>
  <c r="T136" i="16"/>
  <c r="R136" i="16"/>
  <c r="P136" i="16"/>
  <c r="BK136" i="16"/>
  <c r="J136" i="16"/>
  <c r="BE136" i="16" s="1"/>
  <c r="BI134" i="16"/>
  <c r="BH134" i="16"/>
  <c r="BG134" i="16"/>
  <c r="BF134" i="16"/>
  <c r="T134" i="16"/>
  <c r="T133" i="16" s="1"/>
  <c r="R134" i="16"/>
  <c r="R133" i="16" s="1"/>
  <c r="P134" i="16"/>
  <c r="P133" i="16" s="1"/>
  <c r="BK134" i="16"/>
  <c r="BK133" i="16" s="1"/>
  <c r="J133" i="16" s="1"/>
  <c r="J67" i="16" s="1"/>
  <c r="J134" i="16"/>
  <c r="BE134" i="16" s="1"/>
  <c r="BI131" i="16"/>
  <c r="BH131" i="16"/>
  <c r="BG131" i="16"/>
  <c r="BF131" i="16"/>
  <c r="BE131" i="16"/>
  <c r="T131" i="16"/>
  <c r="T130" i="16" s="1"/>
  <c r="R131" i="16"/>
  <c r="R130" i="16" s="1"/>
  <c r="P131" i="16"/>
  <c r="P130" i="16" s="1"/>
  <c r="BK131" i="16"/>
  <c r="J131" i="16"/>
  <c r="J66" i="16"/>
  <c r="BI128" i="16"/>
  <c r="BH128" i="16"/>
  <c r="BG128" i="16"/>
  <c r="BF128" i="16"/>
  <c r="T128" i="16"/>
  <c r="R128" i="16"/>
  <c r="P128" i="16"/>
  <c r="BK128" i="16"/>
  <c r="J128" i="16"/>
  <c r="BE128" i="16" s="1"/>
  <c r="BI126" i="16"/>
  <c r="BH126" i="16"/>
  <c r="BG126" i="16"/>
  <c r="BF126" i="16"/>
  <c r="BE126" i="16"/>
  <c r="T126" i="16"/>
  <c r="R126" i="16"/>
  <c r="P126" i="16"/>
  <c r="BK126" i="16"/>
  <c r="J126" i="16"/>
  <c r="BI124" i="16"/>
  <c r="BH124" i="16"/>
  <c r="BG124" i="16"/>
  <c r="BF124" i="16"/>
  <c r="BE124" i="16"/>
  <c r="T124" i="16"/>
  <c r="R124" i="16"/>
  <c r="P124" i="16"/>
  <c r="BK124" i="16"/>
  <c r="J124" i="16"/>
  <c r="BI122" i="16"/>
  <c r="BH122" i="16"/>
  <c r="BG122" i="16"/>
  <c r="BF122" i="16"/>
  <c r="T122" i="16"/>
  <c r="R122" i="16"/>
  <c r="P122" i="16"/>
  <c r="BK122" i="16"/>
  <c r="J122" i="16"/>
  <c r="BE122" i="16" s="1"/>
  <c r="BI120" i="16"/>
  <c r="BH120" i="16"/>
  <c r="BG120" i="16"/>
  <c r="BF120" i="16"/>
  <c r="T120" i="16"/>
  <c r="R120" i="16"/>
  <c r="P120" i="16"/>
  <c r="BK120" i="16"/>
  <c r="J120" i="16"/>
  <c r="BE120" i="16" s="1"/>
  <c r="BI118" i="16"/>
  <c r="BH118" i="16"/>
  <c r="BG118" i="16"/>
  <c r="BF118" i="16"/>
  <c r="BE118" i="16"/>
  <c r="T118" i="16"/>
  <c r="R118" i="16"/>
  <c r="P118" i="16"/>
  <c r="BK118" i="16"/>
  <c r="J118" i="16"/>
  <c r="BI116" i="16"/>
  <c r="BH116" i="16"/>
  <c r="BG116" i="16"/>
  <c r="BF116" i="16"/>
  <c r="BE116" i="16"/>
  <c r="T116" i="16"/>
  <c r="R116" i="16"/>
  <c r="P116" i="16"/>
  <c r="BK116" i="16"/>
  <c r="J116" i="16"/>
  <c r="BI114" i="16"/>
  <c r="BH114" i="16"/>
  <c r="BG114" i="16"/>
  <c r="BF114" i="16"/>
  <c r="BE114" i="16"/>
  <c r="T114" i="16"/>
  <c r="R114" i="16"/>
  <c r="P114" i="16"/>
  <c r="BK114" i="16"/>
  <c r="J114" i="16"/>
  <c r="BI112" i="16"/>
  <c r="BH112" i="16"/>
  <c r="BG112" i="16"/>
  <c r="BF112" i="16"/>
  <c r="T112" i="16"/>
  <c r="R112" i="16"/>
  <c r="P112" i="16"/>
  <c r="BK112" i="16"/>
  <c r="J112" i="16"/>
  <c r="BE112" i="16" s="1"/>
  <c r="BI110" i="16"/>
  <c r="BH110" i="16"/>
  <c r="BG110" i="16"/>
  <c r="BF110" i="16"/>
  <c r="BE110" i="16"/>
  <c r="T110" i="16"/>
  <c r="R110" i="16"/>
  <c r="P110" i="16"/>
  <c r="BK110" i="16"/>
  <c r="J110" i="16"/>
  <c r="BI108" i="16"/>
  <c r="BH108" i="16"/>
  <c r="BG108" i="16"/>
  <c r="BF108" i="16"/>
  <c r="BE108" i="16"/>
  <c r="T108" i="16"/>
  <c r="R108" i="16"/>
  <c r="P108" i="16"/>
  <c r="BK108" i="16"/>
  <c r="J108" i="16"/>
  <c r="BI106" i="16"/>
  <c r="BH106" i="16"/>
  <c r="BG106" i="16"/>
  <c r="BF106" i="16"/>
  <c r="BE106" i="16"/>
  <c r="T106" i="16"/>
  <c r="R106" i="16"/>
  <c r="P106" i="16"/>
  <c r="BK106" i="16"/>
  <c r="J106" i="16"/>
  <c r="BI104" i="16"/>
  <c r="BH104" i="16"/>
  <c r="BG104" i="16"/>
  <c r="BF104" i="16"/>
  <c r="T104" i="16"/>
  <c r="R104" i="16"/>
  <c r="P104" i="16"/>
  <c r="BK104" i="16"/>
  <c r="J104" i="16"/>
  <c r="BE104" i="16" s="1"/>
  <c r="BI102" i="16"/>
  <c r="BH102" i="16"/>
  <c r="BG102" i="16"/>
  <c r="BF102" i="16"/>
  <c r="BE102" i="16"/>
  <c r="T102" i="16"/>
  <c r="R102" i="16"/>
  <c r="P102" i="16"/>
  <c r="BK102" i="16"/>
  <c r="J102" i="16"/>
  <c r="BI100" i="16"/>
  <c r="BH100" i="16"/>
  <c r="BG100" i="16"/>
  <c r="BF100" i="16"/>
  <c r="BE100" i="16"/>
  <c r="T100" i="16"/>
  <c r="R100" i="16"/>
  <c r="P100" i="16"/>
  <c r="BK100" i="16"/>
  <c r="J100" i="16"/>
  <c r="BI98" i="16"/>
  <c r="BH98" i="16"/>
  <c r="BG98" i="16"/>
  <c r="BF98" i="16"/>
  <c r="BE98" i="16"/>
  <c r="T98" i="16"/>
  <c r="R98" i="16"/>
  <c r="P98" i="16"/>
  <c r="BK98" i="16"/>
  <c r="J98" i="16"/>
  <c r="BI96" i="16"/>
  <c r="BH96" i="16"/>
  <c r="F37" i="16" s="1"/>
  <c r="BC80" i="1" s="1"/>
  <c r="BG96" i="16"/>
  <c r="BF96" i="16"/>
  <c r="T96" i="16"/>
  <c r="R96" i="16"/>
  <c r="P96" i="16"/>
  <c r="BK96" i="16"/>
  <c r="J96" i="16"/>
  <c r="BE96" i="16" s="1"/>
  <c r="BI94" i="16"/>
  <c r="F38" i="16" s="1"/>
  <c r="BD80" i="1" s="1"/>
  <c r="BH94" i="16"/>
  <c r="BG94" i="16"/>
  <c r="F36" i="16" s="1"/>
  <c r="BB80" i="1" s="1"/>
  <c r="BF94" i="16"/>
  <c r="J35" i="16" s="1"/>
  <c r="AW80" i="1" s="1"/>
  <c r="BE94" i="16"/>
  <c r="F34" i="16" s="1"/>
  <c r="AZ80" i="1" s="1"/>
  <c r="T94" i="16"/>
  <c r="T93" i="16" s="1"/>
  <c r="T92" i="16" s="1"/>
  <c r="R94" i="16"/>
  <c r="R93" i="16" s="1"/>
  <c r="P94" i="16"/>
  <c r="P93" i="16" s="1"/>
  <c r="P92" i="16" s="1"/>
  <c r="AU80" i="1" s="1"/>
  <c r="BK94" i="16"/>
  <c r="BK93" i="16" s="1"/>
  <c r="J94" i="16"/>
  <c r="J88" i="16"/>
  <c r="F88" i="16"/>
  <c r="F86" i="16"/>
  <c r="E84" i="16"/>
  <c r="F59" i="16"/>
  <c r="F57" i="16"/>
  <c r="E55" i="16"/>
  <c r="E49" i="16"/>
  <c r="J25" i="16"/>
  <c r="E25" i="16"/>
  <c r="J59" i="16" s="1"/>
  <c r="J24" i="16"/>
  <c r="J22" i="16"/>
  <c r="E22" i="16"/>
  <c r="F60" i="16" s="1"/>
  <c r="J21" i="16"/>
  <c r="J16" i="16"/>
  <c r="J57" i="16" s="1"/>
  <c r="E7" i="16"/>
  <c r="E78" i="16" s="1"/>
  <c r="AY79" i="1"/>
  <c r="AX79" i="1"/>
  <c r="F37" i="15"/>
  <c r="BC79" i="1" s="1"/>
  <c r="BI93" i="15"/>
  <c r="F38" i="15" s="1"/>
  <c r="BD79" i="1" s="1"/>
  <c r="BH93" i="15"/>
  <c r="BG93" i="15"/>
  <c r="F36" i="15" s="1"/>
  <c r="BB79" i="1" s="1"/>
  <c r="BF93" i="15"/>
  <c r="J35" i="15" s="1"/>
  <c r="AW79" i="1" s="1"/>
  <c r="T93" i="15"/>
  <c r="T92" i="15" s="1"/>
  <c r="T91" i="15" s="1"/>
  <c r="T90" i="15" s="1"/>
  <c r="R93" i="15"/>
  <c r="R92" i="15" s="1"/>
  <c r="R91" i="15" s="1"/>
  <c r="R90" i="15" s="1"/>
  <c r="P93" i="15"/>
  <c r="P92" i="15" s="1"/>
  <c r="P91" i="15" s="1"/>
  <c r="P90" i="15" s="1"/>
  <c r="AU79" i="1" s="1"/>
  <c r="BK93" i="15"/>
  <c r="BK92" i="15" s="1"/>
  <c r="J93" i="15"/>
  <c r="BE93" i="15" s="1"/>
  <c r="F86" i="15"/>
  <c r="F84" i="15"/>
  <c r="E82" i="15"/>
  <c r="F60" i="15"/>
  <c r="F59" i="15"/>
  <c r="F57" i="15"/>
  <c r="E55" i="15"/>
  <c r="J25" i="15"/>
  <c r="E25" i="15"/>
  <c r="J59" i="15" s="1"/>
  <c r="J24" i="15"/>
  <c r="J22" i="15"/>
  <c r="E22" i="15"/>
  <c r="F87" i="15" s="1"/>
  <c r="J21" i="15"/>
  <c r="J16" i="15"/>
  <c r="J84" i="15" s="1"/>
  <c r="E7" i="15"/>
  <c r="E49" i="15" s="1"/>
  <c r="AY78" i="1"/>
  <c r="AX78" i="1"/>
  <c r="BI189" i="14"/>
  <c r="BH189" i="14"/>
  <c r="BG189" i="14"/>
  <c r="BF189" i="14"/>
  <c r="BE189" i="14"/>
  <c r="T189" i="14"/>
  <c r="T186" i="14" s="1"/>
  <c r="R189" i="14"/>
  <c r="P189" i="14"/>
  <c r="BK189" i="14"/>
  <c r="J189" i="14"/>
  <c r="BI187" i="14"/>
  <c r="BH187" i="14"/>
  <c r="BG187" i="14"/>
  <c r="BF187" i="14"/>
  <c r="BE187" i="14"/>
  <c r="T187" i="14"/>
  <c r="R187" i="14"/>
  <c r="R186" i="14" s="1"/>
  <c r="P187" i="14"/>
  <c r="P186" i="14" s="1"/>
  <c r="BK187" i="14"/>
  <c r="BK186" i="14" s="1"/>
  <c r="J186" i="14" s="1"/>
  <c r="J69" i="14" s="1"/>
  <c r="J187" i="14"/>
  <c r="BI184" i="14"/>
  <c r="BH184" i="14"/>
  <c r="BG184" i="14"/>
  <c r="BF184" i="14"/>
  <c r="T184" i="14"/>
  <c r="R184" i="14"/>
  <c r="P184" i="14"/>
  <c r="BK184" i="14"/>
  <c r="J184" i="14"/>
  <c r="BE184" i="14" s="1"/>
  <c r="BI182" i="14"/>
  <c r="BH182" i="14"/>
  <c r="BG182" i="14"/>
  <c r="BF182" i="14"/>
  <c r="BE182" i="14"/>
  <c r="T182" i="14"/>
  <c r="R182" i="14"/>
  <c r="P182" i="14"/>
  <c r="P179" i="14" s="1"/>
  <c r="BK182" i="14"/>
  <c r="J182" i="14"/>
  <c r="BI180" i="14"/>
  <c r="BH180" i="14"/>
  <c r="BG180" i="14"/>
  <c r="BF180" i="14"/>
  <c r="BE180" i="14"/>
  <c r="T180" i="14"/>
  <c r="T179" i="14" s="1"/>
  <c r="R180" i="14"/>
  <c r="R179" i="14" s="1"/>
  <c r="P180" i="14"/>
  <c r="BK180" i="14"/>
  <c r="BK179" i="14" s="1"/>
  <c r="J179" i="14" s="1"/>
  <c r="J68" i="14" s="1"/>
  <c r="J180" i="14"/>
  <c r="BI177" i="14"/>
  <c r="BH177" i="14"/>
  <c r="BG177" i="14"/>
  <c r="BF177" i="14"/>
  <c r="T177" i="14"/>
  <c r="R177" i="14"/>
  <c r="P177" i="14"/>
  <c r="BK177" i="14"/>
  <c r="J177" i="14"/>
  <c r="BE177" i="14" s="1"/>
  <c r="BI175" i="14"/>
  <c r="BH175" i="14"/>
  <c r="BG175" i="14"/>
  <c r="BF175" i="14"/>
  <c r="BE175" i="14"/>
  <c r="T175" i="14"/>
  <c r="R175" i="14"/>
  <c r="P175" i="14"/>
  <c r="BK175" i="14"/>
  <c r="J175" i="14"/>
  <c r="BI173" i="14"/>
  <c r="BH173" i="14"/>
  <c r="BG173" i="14"/>
  <c r="BF173" i="14"/>
  <c r="BE173" i="14"/>
  <c r="T173" i="14"/>
  <c r="R173" i="14"/>
  <c r="P173" i="14"/>
  <c r="BK173" i="14"/>
  <c r="J173" i="14"/>
  <c r="BI171" i="14"/>
  <c r="BH171" i="14"/>
  <c r="BG171" i="14"/>
  <c r="BF171" i="14"/>
  <c r="BE171" i="14"/>
  <c r="T171" i="14"/>
  <c r="R171" i="14"/>
  <c r="P171" i="14"/>
  <c r="BK171" i="14"/>
  <c r="J171" i="14"/>
  <c r="BI169" i="14"/>
  <c r="BH169" i="14"/>
  <c r="BG169" i="14"/>
  <c r="BF169" i="14"/>
  <c r="T169" i="14"/>
  <c r="R169" i="14"/>
  <c r="P169" i="14"/>
  <c r="BK169" i="14"/>
  <c r="J169" i="14"/>
  <c r="BE169" i="14" s="1"/>
  <c r="BI167" i="14"/>
  <c r="BH167" i="14"/>
  <c r="BG167" i="14"/>
  <c r="BF167" i="14"/>
  <c r="BE167" i="14"/>
  <c r="T167" i="14"/>
  <c r="R167" i="14"/>
  <c r="P167" i="14"/>
  <c r="BK167" i="14"/>
  <c r="J167" i="14"/>
  <c r="BI165" i="14"/>
  <c r="BH165" i="14"/>
  <c r="BG165" i="14"/>
  <c r="BF165" i="14"/>
  <c r="BE165" i="14"/>
  <c r="T165" i="14"/>
  <c r="R165" i="14"/>
  <c r="P165" i="14"/>
  <c r="BK165" i="14"/>
  <c r="J165" i="14"/>
  <c r="BI163" i="14"/>
  <c r="BH163" i="14"/>
  <c r="BG163" i="14"/>
  <c r="BF163" i="14"/>
  <c r="BE163" i="14"/>
  <c r="T163" i="14"/>
  <c r="R163" i="14"/>
  <c r="P163" i="14"/>
  <c r="BK163" i="14"/>
  <c r="J163" i="14"/>
  <c r="BI161" i="14"/>
  <c r="BH161" i="14"/>
  <c r="BG161" i="14"/>
  <c r="BF161" i="14"/>
  <c r="T161" i="14"/>
  <c r="R161" i="14"/>
  <c r="P161" i="14"/>
  <c r="BK161" i="14"/>
  <c r="J161" i="14"/>
  <c r="BE161" i="14" s="1"/>
  <c r="BI159" i="14"/>
  <c r="BH159" i="14"/>
  <c r="BG159" i="14"/>
  <c r="BF159" i="14"/>
  <c r="BE159" i="14"/>
  <c r="T159" i="14"/>
  <c r="R159" i="14"/>
  <c r="P159" i="14"/>
  <c r="BK159" i="14"/>
  <c r="J159" i="14"/>
  <c r="BI157" i="14"/>
  <c r="BH157" i="14"/>
  <c r="BG157" i="14"/>
  <c r="BF157" i="14"/>
  <c r="BE157" i="14"/>
  <c r="T157" i="14"/>
  <c r="R157" i="14"/>
  <c r="P157" i="14"/>
  <c r="BK157" i="14"/>
  <c r="J157" i="14"/>
  <c r="BI155" i="14"/>
  <c r="BH155" i="14"/>
  <c r="BG155" i="14"/>
  <c r="BF155" i="14"/>
  <c r="BE155" i="14"/>
  <c r="T155" i="14"/>
  <c r="R155" i="14"/>
  <c r="P155" i="14"/>
  <c r="BK155" i="14"/>
  <c r="J155" i="14"/>
  <c r="BI153" i="14"/>
  <c r="BH153" i="14"/>
  <c r="BG153" i="14"/>
  <c r="BF153" i="14"/>
  <c r="T153" i="14"/>
  <c r="R153" i="14"/>
  <c r="P153" i="14"/>
  <c r="BK153" i="14"/>
  <c r="J153" i="14"/>
  <c r="BE153" i="14" s="1"/>
  <c r="BI151" i="14"/>
  <c r="BH151" i="14"/>
  <c r="BG151" i="14"/>
  <c r="BF151" i="14"/>
  <c r="BE151" i="14"/>
  <c r="T151" i="14"/>
  <c r="R151" i="14"/>
  <c r="P151" i="14"/>
  <c r="BK151" i="14"/>
  <c r="J151" i="14"/>
  <c r="BI149" i="14"/>
  <c r="BH149" i="14"/>
  <c r="BG149" i="14"/>
  <c r="BF149" i="14"/>
  <c r="BE149" i="14"/>
  <c r="T149" i="14"/>
  <c r="T148" i="14" s="1"/>
  <c r="R149" i="14"/>
  <c r="R148" i="14" s="1"/>
  <c r="P149" i="14"/>
  <c r="P148" i="14" s="1"/>
  <c r="BK149" i="14"/>
  <c r="BK148" i="14" s="1"/>
  <c r="J148" i="14" s="1"/>
  <c r="J67" i="14" s="1"/>
  <c r="J149" i="14"/>
  <c r="BI146" i="14"/>
  <c r="BH146" i="14"/>
  <c r="BG146" i="14"/>
  <c r="BF146" i="14"/>
  <c r="T146" i="14"/>
  <c r="R146" i="14"/>
  <c r="P146" i="14"/>
  <c r="BK146" i="14"/>
  <c r="J146" i="14"/>
  <c r="BE146" i="14" s="1"/>
  <c r="BI144" i="14"/>
  <c r="BH144" i="14"/>
  <c r="BG144" i="14"/>
  <c r="BF144" i="14"/>
  <c r="T144" i="14"/>
  <c r="R144" i="14"/>
  <c r="P144" i="14"/>
  <c r="BK144" i="14"/>
  <c r="J144" i="14"/>
  <c r="BE144" i="14" s="1"/>
  <c r="BI142" i="14"/>
  <c r="BH142" i="14"/>
  <c r="BG142" i="14"/>
  <c r="BF142" i="14"/>
  <c r="BE142" i="14"/>
  <c r="T142" i="14"/>
  <c r="R142" i="14"/>
  <c r="P142" i="14"/>
  <c r="BK142" i="14"/>
  <c r="J142" i="14"/>
  <c r="BI140" i="14"/>
  <c r="BH140" i="14"/>
  <c r="BG140" i="14"/>
  <c r="BF140" i="14"/>
  <c r="BE140" i="14"/>
  <c r="T140" i="14"/>
  <c r="R140" i="14"/>
  <c r="P140" i="14"/>
  <c r="BK140" i="14"/>
  <c r="J140" i="14"/>
  <c r="BI138" i="14"/>
  <c r="BH138" i="14"/>
  <c r="BG138" i="14"/>
  <c r="BF138" i="14"/>
  <c r="T138" i="14"/>
  <c r="R138" i="14"/>
  <c r="P138" i="14"/>
  <c r="BK138" i="14"/>
  <c r="J138" i="14"/>
  <c r="BE138" i="14" s="1"/>
  <c r="BI136" i="14"/>
  <c r="BH136" i="14"/>
  <c r="BG136" i="14"/>
  <c r="BF136" i="14"/>
  <c r="T136" i="14"/>
  <c r="R136" i="14"/>
  <c r="P136" i="14"/>
  <c r="BK136" i="14"/>
  <c r="J136" i="14"/>
  <c r="BE136" i="14" s="1"/>
  <c r="BI134" i="14"/>
  <c r="BH134" i="14"/>
  <c r="BG134" i="14"/>
  <c r="BF134" i="14"/>
  <c r="BE134" i="14"/>
  <c r="T134" i="14"/>
  <c r="R134" i="14"/>
  <c r="P134" i="14"/>
  <c r="BK134" i="14"/>
  <c r="J134" i="14"/>
  <c r="BI132" i="14"/>
  <c r="BH132" i="14"/>
  <c r="BG132" i="14"/>
  <c r="BF132" i="14"/>
  <c r="BE132" i="14"/>
  <c r="T132" i="14"/>
  <c r="T131" i="14" s="1"/>
  <c r="R132" i="14"/>
  <c r="R131" i="14" s="1"/>
  <c r="P132" i="14"/>
  <c r="P131" i="14" s="1"/>
  <c r="BK132" i="14"/>
  <c r="BK131" i="14" s="1"/>
  <c r="J131" i="14" s="1"/>
  <c r="J66" i="14" s="1"/>
  <c r="J132" i="14"/>
  <c r="BI129" i="14"/>
  <c r="BH129" i="14"/>
  <c r="BG129" i="14"/>
  <c r="BF129" i="14"/>
  <c r="T129" i="14"/>
  <c r="R129" i="14"/>
  <c r="P129" i="14"/>
  <c r="BK129" i="14"/>
  <c r="J129" i="14"/>
  <c r="BE129" i="14" s="1"/>
  <c r="BI127" i="14"/>
  <c r="BH127" i="14"/>
  <c r="BG127" i="14"/>
  <c r="BF127" i="14"/>
  <c r="BE127" i="14"/>
  <c r="T127" i="14"/>
  <c r="R127" i="14"/>
  <c r="P127" i="14"/>
  <c r="BK127" i="14"/>
  <c r="J127" i="14"/>
  <c r="BI125" i="14"/>
  <c r="BH125" i="14"/>
  <c r="BG125" i="14"/>
  <c r="BF125" i="14"/>
  <c r="BE125" i="14"/>
  <c r="T125" i="14"/>
  <c r="R125" i="14"/>
  <c r="P125" i="14"/>
  <c r="BK125" i="14"/>
  <c r="J125" i="14"/>
  <c r="BI123" i="14"/>
  <c r="BH123" i="14"/>
  <c r="BG123" i="14"/>
  <c r="BF123" i="14"/>
  <c r="BE123" i="14"/>
  <c r="T123" i="14"/>
  <c r="R123" i="14"/>
  <c r="P123" i="14"/>
  <c r="BK123" i="14"/>
  <c r="J123" i="14"/>
  <c r="BI121" i="14"/>
  <c r="BH121" i="14"/>
  <c r="BG121" i="14"/>
  <c r="BF121" i="14"/>
  <c r="T121" i="14"/>
  <c r="R121" i="14"/>
  <c r="P121" i="14"/>
  <c r="BK121" i="14"/>
  <c r="J121" i="14"/>
  <c r="BE121" i="14" s="1"/>
  <c r="BI119" i="14"/>
  <c r="BH119" i="14"/>
  <c r="BG119" i="14"/>
  <c r="BF119" i="14"/>
  <c r="BE119" i="14"/>
  <c r="T119" i="14"/>
  <c r="R119" i="14"/>
  <c r="P119" i="14"/>
  <c r="BK119" i="14"/>
  <c r="J119" i="14"/>
  <c r="BI117" i="14"/>
  <c r="BH117" i="14"/>
  <c r="BG117" i="14"/>
  <c r="BF117" i="14"/>
  <c r="BE117" i="14"/>
  <c r="T117" i="14"/>
  <c r="R117" i="14"/>
  <c r="P117" i="14"/>
  <c r="BK117" i="14"/>
  <c r="J117" i="14"/>
  <c r="BI115" i="14"/>
  <c r="BH115" i="14"/>
  <c r="BG115" i="14"/>
  <c r="BF115" i="14"/>
  <c r="BE115" i="14"/>
  <c r="T115" i="14"/>
  <c r="R115" i="14"/>
  <c r="P115" i="14"/>
  <c r="BK115" i="14"/>
  <c r="J115" i="14"/>
  <c r="BI113" i="14"/>
  <c r="BH113" i="14"/>
  <c r="BG113" i="14"/>
  <c r="BF113" i="14"/>
  <c r="T113" i="14"/>
  <c r="R113" i="14"/>
  <c r="P113" i="14"/>
  <c r="BK113" i="14"/>
  <c r="J113" i="14"/>
  <c r="BE113" i="14" s="1"/>
  <c r="BI111" i="14"/>
  <c r="BH111" i="14"/>
  <c r="BG111" i="14"/>
  <c r="BF111" i="14"/>
  <c r="BE111" i="14"/>
  <c r="T111" i="14"/>
  <c r="R111" i="14"/>
  <c r="P111" i="14"/>
  <c r="BK111" i="14"/>
  <c r="J111" i="14"/>
  <c r="BI109" i="14"/>
  <c r="BH109" i="14"/>
  <c r="BG109" i="14"/>
  <c r="BF109" i="14"/>
  <c r="BE109" i="14"/>
  <c r="T109" i="14"/>
  <c r="R109" i="14"/>
  <c r="P109" i="14"/>
  <c r="BK109" i="14"/>
  <c r="J109" i="14"/>
  <c r="BI107" i="14"/>
  <c r="BH107" i="14"/>
  <c r="BG107" i="14"/>
  <c r="BF107" i="14"/>
  <c r="BE107" i="14"/>
  <c r="T107" i="14"/>
  <c r="R107" i="14"/>
  <c r="P107" i="14"/>
  <c r="BK107" i="14"/>
  <c r="J107" i="14"/>
  <c r="BI105" i="14"/>
  <c r="BH105" i="14"/>
  <c r="BG105" i="14"/>
  <c r="BF105" i="14"/>
  <c r="T105" i="14"/>
  <c r="R105" i="14"/>
  <c r="P105" i="14"/>
  <c r="BK105" i="14"/>
  <c r="J105" i="14"/>
  <c r="BE105" i="14" s="1"/>
  <c r="BI103" i="14"/>
  <c r="BH103" i="14"/>
  <c r="BG103" i="14"/>
  <c r="BF103" i="14"/>
  <c r="BE103" i="14"/>
  <c r="T103" i="14"/>
  <c r="R103" i="14"/>
  <c r="P103" i="14"/>
  <c r="BK103" i="14"/>
  <c r="J103" i="14"/>
  <c r="BI101" i="14"/>
  <c r="BH101" i="14"/>
  <c r="BG101" i="14"/>
  <c r="BF101" i="14"/>
  <c r="BE101" i="14"/>
  <c r="T101" i="14"/>
  <c r="R101" i="14"/>
  <c r="P101" i="14"/>
  <c r="BK101" i="14"/>
  <c r="J101" i="14"/>
  <c r="BI99" i="14"/>
  <c r="BH99" i="14"/>
  <c r="BG99" i="14"/>
  <c r="BF99" i="14"/>
  <c r="BE99" i="14"/>
  <c r="T99" i="14"/>
  <c r="R99" i="14"/>
  <c r="P99" i="14"/>
  <c r="BK99" i="14"/>
  <c r="J99" i="14"/>
  <c r="BI97" i="14"/>
  <c r="BH97" i="14"/>
  <c r="BG97" i="14"/>
  <c r="BF97" i="14"/>
  <c r="T97" i="14"/>
  <c r="R97" i="14"/>
  <c r="P97" i="14"/>
  <c r="BK97" i="14"/>
  <c r="J97" i="14"/>
  <c r="BE97" i="14" s="1"/>
  <c r="BI95" i="14"/>
  <c r="F38" i="14" s="1"/>
  <c r="BD78" i="1" s="1"/>
  <c r="BH95" i="14"/>
  <c r="F37" i="14" s="1"/>
  <c r="BC78" i="1" s="1"/>
  <c r="BG95" i="14"/>
  <c r="F36" i="14" s="1"/>
  <c r="BB78" i="1" s="1"/>
  <c r="BF95" i="14"/>
  <c r="J35" i="14" s="1"/>
  <c r="AW78" i="1" s="1"/>
  <c r="BE95" i="14"/>
  <c r="T95" i="14"/>
  <c r="T94" i="14" s="1"/>
  <c r="R95" i="14"/>
  <c r="R94" i="14" s="1"/>
  <c r="P95" i="14"/>
  <c r="P94" i="14" s="1"/>
  <c r="P93" i="14" s="1"/>
  <c r="AU78" i="1" s="1"/>
  <c r="BK95" i="14"/>
  <c r="BK94" i="14" s="1"/>
  <c r="J95" i="14"/>
  <c r="J89" i="14"/>
  <c r="F89" i="14"/>
  <c r="F87" i="14"/>
  <c r="E85" i="14"/>
  <c r="F59" i="14"/>
  <c r="F57" i="14"/>
  <c r="E55" i="14"/>
  <c r="E49" i="14"/>
  <c r="J25" i="14"/>
  <c r="E25" i="14"/>
  <c r="J59" i="14" s="1"/>
  <c r="J24" i="14"/>
  <c r="J22" i="14"/>
  <c r="E22" i="14"/>
  <c r="F60" i="14" s="1"/>
  <c r="J21" i="14"/>
  <c r="J16" i="14"/>
  <c r="J57" i="14" s="1"/>
  <c r="E7" i="14"/>
  <c r="E79" i="14" s="1"/>
  <c r="BK126" i="13"/>
  <c r="J126" i="13" s="1"/>
  <c r="J66" i="13" s="1"/>
  <c r="AY77" i="1"/>
  <c r="AX77" i="1"/>
  <c r="BI137" i="13"/>
  <c r="BH137" i="13"/>
  <c r="BG137" i="13"/>
  <c r="BF137" i="13"/>
  <c r="T137" i="13"/>
  <c r="T136" i="13" s="1"/>
  <c r="R137" i="13"/>
  <c r="R136" i="13" s="1"/>
  <c r="P137" i="13"/>
  <c r="P136" i="13" s="1"/>
  <c r="BK137" i="13"/>
  <c r="BK136" i="13" s="1"/>
  <c r="J136" i="13" s="1"/>
  <c r="J68" i="13" s="1"/>
  <c r="J137" i="13"/>
  <c r="BE137" i="13" s="1"/>
  <c r="BI134" i="13"/>
  <c r="BH134" i="13"/>
  <c r="BG134" i="13"/>
  <c r="BF134" i="13"/>
  <c r="BE134" i="13"/>
  <c r="T134" i="13"/>
  <c r="T129" i="13" s="1"/>
  <c r="R134" i="13"/>
  <c r="R129" i="13" s="1"/>
  <c r="P134" i="13"/>
  <c r="BK134" i="13"/>
  <c r="J134" i="13"/>
  <c r="BI132" i="13"/>
  <c r="BH132" i="13"/>
  <c r="BG132" i="13"/>
  <c r="BF132" i="13"/>
  <c r="BE132" i="13"/>
  <c r="T132" i="13"/>
  <c r="R132" i="13"/>
  <c r="P132" i="13"/>
  <c r="BK132" i="13"/>
  <c r="J132" i="13"/>
  <c r="BI130" i="13"/>
  <c r="BH130" i="13"/>
  <c r="BG130" i="13"/>
  <c r="BF130" i="13"/>
  <c r="T130" i="13"/>
  <c r="R130" i="13"/>
  <c r="P130" i="13"/>
  <c r="P129" i="13" s="1"/>
  <c r="BK130" i="13"/>
  <c r="BK129" i="13" s="1"/>
  <c r="J129" i="13" s="1"/>
  <c r="J67" i="13" s="1"/>
  <c r="J130" i="13"/>
  <c r="BE130" i="13" s="1"/>
  <c r="BI127" i="13"/>
  <c r="BH127" i="13"/>
  <c r="BG127" i="13"/>
  <c r="BF127" i="13"/>
  <c r="BE127" i="13"/>
  <c r="T127" i="13"/>
  <c r="T126" i="13" s="1"/>
  <c r="R127" i="13"/>
  <c r="R126" i="13" s="1"/>
  <c r="P127" i="13"/>
  <c r="P126" i="13" s="1"/>
  <c r="BK127" i="13"/>
  <c r="J127" i="13"/>
  <c r="BI124" i="13"/>
  <c r="BH124" i="13"/>
  <c r="BG124" i="13"/>
  <c r="BF124" i="13"/>
  <c r="BE124" i="13"/>
  <c r="T124" i="13"/>
  <c r="R124" i="13"/>
  <c r="P124" i="13"/>
  <c r="BK124" i="13"/>
  <c r="J124" i="13"/>
  <c r="BI122" i="13"/>
  <c r="BH122" i="13"/>
  <c r="BG122" i="13"/>
  <c r="BF122" i="13"/>
  <c r="T122" i="13"/>
  <c r="R122" i="13"/>
  <c r="P122" i="13"/>
  <c r="BK122" i="13"/>
  <c r="J122" i="13"/>
  <c r="BE122" i="13" s="1"/>
  <c r="BI120" i="13"/>
  <c r="BH120" i="13"/>
  <c r="BG120" i="13"/>
  <c r="BF120" i="13"/>
  <c r="BE120" i="13"/>
  <c r="T120" i="13"/>
  <c r="R120" i="13"/>
  <c r="P120" i="13"/>
  <c r="BK120" i="13"/>
  <c r="J120" i="13"/>
  <c r="BI118" i="13"/>
  <c r="BH118" i="13"/>
  <c r="BG118" i="13"/>
  <c r="BF118" i="13"/>
  <c r="BE118" i="13"/>
  <c r="T118" i="13"/>
  <c r="R118" i="13"/>
  <c r="P118" i="13"/>
  <c r="BK118" i="13"/>
  <c r="J118" i="13"/>
  <c r="BI116" i="13"/>
  <c r="BH116" i="13"/>
  <c r="BG116" i="13"/>
  <c r="BF116" i="13"/>
  <c r="BE116" i="13"/>
  <c r="T116" i="13"/>
  <c r="R116" i="13"/>
  <c r="P116" i="13"/>
  <c r="BK116" i="13"/>
  <c r="J116" i="13"/>
  <c r="BI114" i="13"/>
  <c r="BH114" i="13"/>
  <c r="BG114" i="13"/>
  <c r="BF114" i="13"/>
  <c r="T114" i="13"/>
  <c r="R114" i="13"/>
  <c r="P114" i="13"/>
  <c r="BK114" i="13"/>
  <c r="J114" i="13"/>
  <c r="BE114" i="13" s="1"/>
  <c r="BI112" i="13"/>
  <c r="BH112" i="13"/>
  <c r="BG112" i="13"/>
  <c r="BF112" i="13"/>
  <c r="BE112" i="13"/>
  <c r="T112" i="13"/>
  <c r="R112" i="13"/>
  <c r="P112" i="13"/>
  <c r="BK112" i="13"/>
  <c r="J112" i="13"/>
  <c r="BI110" i="13"/>
  <c r="BH110" i="13"/>
  <c r="BG110" i="13"/>
  <c r="BF110" i="13"/>
  <c r="BE110" i="13"/>
  <c r="T110" i="13"/>
  <c r="R110" i="13"/>
  <c r="P110" i="13"/>
  <c r="BK110" i="13"/>
  <c r="J110" i="13"/>
  <c r="BI108" i="13"/>
  <c r="BH108" i="13"/>
  <c r="BG108" i="13"/>
  <c r="BF108" i="13"/>
  <c r="BE108" i="13"/>
  <c r="T108" i="13"/>
  <c r="R108" i="13"/>
  <c r="P108" i="13"/>
  <c r="BK108" i="13"/>
  <c r="J108" i="13"/>
  <c r="BI106" i="13"/>
  <c r="BH106" i="13"/>
  <c r="BG106" i="13"/>
  <c r="BF106" i="13"/>
  <c r="T106" i="13"/>
  <c r="R106" i="13"/>
  <c r="P106" i="13"/>
  <c r="BK106" i="13"/>
  <c r="J106" i="13"/>
  <c r="BE106" i="13" s="1"/>
  <c r="BI104" i="13"/>
  <c r="BH104" i="13"/>
  <c r="BG104" i="13"/>
  <c r="BF104" i="13"/>
  <c r="BE104" i="13"/>
  <c r="T104" i="13"/>
  <c r="R104" i="13"/>
  <c r="P104" i="13"/>
  <c r="BK104" i="13"/>
  <c r="J104" i="13"/>
  <c r="BI102" i="13"/>
  <c r="BH102" i="13"/>
  <c r="BG102" i="13"/>
  <c r="BF102" i="13"/>
  <c r="BE102" i="13"/>
  <c r="T102" i="13"/>
  <c r="R102" i="13"/>
  <c r="P102" i="13"/>
  <c r="BK102" i="13"/>
  <c r="J102" i="13"/>
  <c r="BI100" i="13"/>
  <c r="BH100" i="13"/>
  <c r="BG100" i="13"/>
  <c r="BF100" i="13"/>
  <c r="BE100" i="13"/>
  <c r="T100" i="13"/>
  <c r="R100" i="13"/>
  <c r="P100" i="13"/>
  <c r="BK100" i="13"/>
  <c r="J100" i="13"/>
  <c r="BI98" i="13"/>
  <c r="BH98" i="13"/>
  <c r="BG98" i="13"/>
  <c r="BF98" i="13"/>
  <c r="T98" i="13"/>
  <c r="R98" i="13"/>
  <c r="P98" i="13"/>
  <c r="BK98" i="13"/>
  <c r="J98" i="13"/>
  <c r="BE98" i="13" s="1"/>
  <c r="BI96" i="13"/>
  <c r="BH96" i="13"/>
  <c r="BG96" i="13"/>
  <c r="BF96" i="13"/>
  <c r="BE96" i="13"/>
  <c r="T96" i="13"/>
  <c r="R96" i="13"/>
  <c r="P96" i="13"/>
  <c r="BK96" i="13"/>
  <c r="J96" i="13"/>
  <c r="BI94" i="13"/>
  <c r="F38" i="13" s="1"/>
  <c r="BD77" i="1" s="1"/>
  <c r="BH94" i="13"/>
  <c r="F37" i="13" s="1"/>
  <c r="BC77" i="1" s="1"/>
  <c r="BG94" i="13"/>
  <c r="F36" i="13" s="1"/>
  <c r="BB77" i="1" s="1"/>
  <c r="BF94" i="13"/>
  <c r="F35" i="13" s="1"/>
  <c r="BA77" i="1" s="1"/>
  <c r="BE94" i="13"/>
  <c r="T94" i="13"/>
  <c r="T93" i="13" s="1"/>
  <c r="R94" i="13"/>
  <c r="R93" i="13" s="1"/>
  <c r="P94" i="13"/>
  <c r="P93" i="13" s="1"/>
  <c r="BK94" i="13"/>
  <c r="BK93" i="13" s="1"/>
  <c r="J94" i="13"/>
  <c r="F88" i="13"/>
  <c r="J86" i="13"/>
  <c r="F86" i="13"/>
  <c r="E84" i="13"/>
  <c r="F59" i="13"/>
  <c r="J57" i="13"/>
  <c r="F57" i="13"/>
  <c r="E55" i="13"/>
  <c r="E49" i="13"/>
  <c r="J25" i="13"/>
  <c r="E25" i="13"/>
  <c r="J59" i="13" s="1"/>
  <c r="J24" i="13"/>
  <c r="J22" i="13"/>
  <c r="E22" i="13"/>
  <c r="F60" i="13" s="1"/>
  <c r="J21" i="13"/>
  <c r="J16" i="13"/>
  <c r="E7" i="13"/>
  <c r="E78" i="13" s="1"/>
  <c r="BK126" i="12"/>
  <c r="J126" i="12" s="1"/>
  <c r="J68" i="12" s="1"/>
  <c r="AY76" i="1"/>
  <c r="AX76" i="1"/>
  <c r="BI127" i="12"/>
  <c r="BH127" i="12"/>
  <c r="BG127" i="12"/>
  <c r="BF127" i="12"/>
  <c r="BE127" i="12"/>
  <c r="T127" i="12"/>
  <c r="T126" i="12" s="1"/>
  <c r="R127" i="12"/>
  <c r="R126" i="12" s="1"/>
  <c r="P127" i="12"/>
  <c r="P126" i="12" s="1"/>
  <c r="BK127" i="12"/>
  <c r="J127" i="12"/>
  <c r="BI124" i="12"/>
  <c r="BH124" i="12"/>
  <c r="BG124" i="12"/>
  <c r="BF124" i="12"/>
  <c r="BE124" i="12"/>
  <c r="T124" i="12"/>
  <c r="R124" i="12"/>
  <c r="P124" i="12"/>
  <c r="BK124" i="12"/>
  <c r="J124" i="12"/>
  <c r="BI122" i="12"/>
  <c r="BH122" i="12"/>
  <c r="BG122" i="12"/>
  <c r="BF122" i="12"/>
  <c r="T122" i="12"/>
  <c r="T121" i="12" s="1"/>
  <c r="R122" i="12"/>
  <c r="R121" i="12" s="1"/>
  <c r="P122" i="12"/>
  <c r="P121" i="12" s="1"/>
  <c r="BK122" i="12"/>
  <c r="BK121" i="12" s="1"/>
  <c r="J121" i="12" s="1"/>
  <c r="J67" i="12" s="1"/>
  <c r="J122" i="12"/>
  <c r="BE122" i="12" s="1"/>
  <c r="BI119" i="12"/>
  <c r="BH119" i="12"/>
  <c r="BG119" i="12"/>
  <c r="BF119" i="12"/>
  <c r="BE119" i="12"/>
  <c r="T119" i="12"/>
  <c r="T118" i="12" s="1"/>
  <c r="R119" i="12"/>
  <c r="R118" i="12" s="1"/>
  <c r="P119" i="12"/>
  <c r="P118" i="12" s="1"/>
  <c r="BK119" i="12"/>
  <c r="BK118" i="12" s="1"/>
  <c r="J118" i="12" s="1"/>
  <c r="J66" i="12" s="1"/>
  <c r="J119" i="12"/>
  <c r="BI116" i="12"/>
  <c r="BH116" i="12"/>
  <c r="BG116" i="12"/>
  <c r="BF116" i="12"/>
  <c r="BE116" i="12"/>
  <c r="T116" i="12"/>
  <c r="R116" i="12"/>
  <c r="P116" i="12"/>
  <c r="BK116" i="12"/>
  <c r="J116" i="12"/>
  <c r="BI114" i="12"/>
  <c r="BH114" i="12"/>
  <c r="BG114" i="12"/>
  <c r="BF114" i="12"/>
  <c r="T114" i="12"/>
  <c r="R114" i="12"/>
  <c r="P114" i="12"/>
  <c r="BK114" i="12"/>
  <c r="J114" i="12"/>
  <c r="BE114" i="12" s="1"/>
  <c r="BI112" i="12"/>
  <c r="BH112" i="12"/>
  <c r="BG112" i="12"/>
  <c r="BF112" i="12"/>
  <c r="BE112" i="12"/>
  <c r="T112" i="12"/>
  <c r="R112" i="12"/>
  <c r="P112" i="12"/>
  <c r="BK112" i="12"/>
  <c r="J112" i="12"/>
  <c r="BI110" i="12"/>
  <c r="BH110" i="12"/>
  <c r="BG110" i="12"/>
  <c r="BF110" i="12"/>
  <c r="BE110" i="12"/>
  <c r="T110" i="12"/>
  <c r="R110" i="12"/>
  <c r="P110" i="12"/>
  <c r="BK110" i="12"/>
  <c r="J110" i="12"/>
  <c r="BI108" i="12"/>
  <c r="BH108" i="12"/>
  <c r="BG108" i="12"/>
  <c r="BF108" i="12"/>
  <c r="BE108" i="12"/>
  <c r="T108" i="12"/>
  <c r="R108" i="12"/>
  <c r="P108" i="12"/>
  <c r="BK108" i="12"/>
  <c r="J108" i="12"/>
  <c r="BI106" i="12"/>
  <c r="BH106" i="12"/>
  <c r="BG106" i="12"/>
  <c r="BF106" i="12"/>
  <c r="T106" i="12"/>
  <c r="R106" i="12"/>
  <c r="P106" i="12"/>
  <c r="BK106" i="12"/>
  <c r="J106" i="12"/>
  <c r="BE106" i="12" s="1"/>
  <c r="BI104" i="12"/>
  <c r="BH104" i="12"/>
  <c r="BG104" i="12"/>
  <c r="BF104" i="12"/>
  <c r="BE104" i="12"/>
  <c r="T104" i="12"/>
  <c r="R104" i="12"/>
  <c r="P104" i="12"/>
  <c r="BK104" i="12"/>
  <c r="J104" i="12"/>
  <c r="BI102" i="12"/>
  <c r="BH102" i="12"/>
  <c r="BG102" i="12"/>
  <c r="BF102" i="12"/>
  <c r="BE102" i="12"/>
  <c r="T102" i="12"/>
  <c r="R102" i="12"/>
  <c r="P102" i="12"/>
  <c r="BK102" i="12"/>
  <c r="J102" i="12"/>
  <c r="BI100" i="12"/>
  <c r="BH100" i="12"/>
  <c r="BG100" i="12"/>
  <c r="BF100" i="12"/>
  <c r="BE100" i="12"/>
  <c r="T100" i="12"/>
  <c r="R100" i="12"/>
  <c r="P100" i="12"/>
  <c r="BK100" i="12"/>
  <c r="J100" i="12"/>
  <c r="BI98" i="12"/>
  <c r="BH98" i="12"/>
  <c r="BG98" i="12"/>
  <c r="BF98" i="12"/>
  <c r="T98" i="12"/>
  <c r="R98" i="12"/>
  <c r="P98" i="12"/>
  <c r="BK98" i="12"/>
  <c r="J98" i="12"/>
  <c r="BE98" i="12" s="1"/>
  <c r="BI96" i="12"/>
  <c r="BH96" i="12"/>
  <c r="BG96" i="12"/>
  <c r="BF96" i="12"/>
  <c r="BE96" i="12"/>
  <c r="T96" i="12"/>
  <c r="R96" i="12"/>
  <c r="P96" i="12"/>
  <c r="BK96" i="12"/>
  <c r="J96" i="12"/>
  <c r="BI94" i="12"/>
  <c r="F38" i="12" s="1"/>
  <c r="BD76" i="1" s="1"/>
  <c r="BH94" i="12"/>
  <c r="F37" i="12" s="1"/>
  <c r="BC76" i="1" s="1"/>
  <c r="BG94" i="12"/>
  <c r="F36" i="12" s="1"/>
  <c r="BB76" i="1" s="1"/>
  <c r="BF94" i="12"/>
  <c r="J35" i="12" s="1"/>
  <c r="AW76" i="1" s="1"/>
  <c r="BE94" i="12"/>
  <c r="T94" i="12"/>
  <c r="T93" i="12" s="1"/>
  <c r="R94" i="12"/>
  <c r="R93" i="12" s="1"/>
  <c r="R92" i="12" s="1"/>
  <c r="P94" i="12"/>
  <c r="P93" i="12" s="1"/>
  <c r="BK94" i="12"/>
  <c r="BK93" i="12" s="1"/>
  <c r="J94" i="12"/>
  <c r="J88" i="12"/>
  <c r="F88" i="12"/>
  <c r="J86" i="12"/>
  <c r="F86" i="12"/>
  <c r="E84" i="12"/>
  <c r="F59" i="12"/>
  <c r="J57" i="12"/>
  <c r="F57" i="12"/>
  <c r="E55" i="12"/>
  <c r="E49" i="12"/>
  <c r="J25" i="12"/>
  <c r="E25" i="12"/>
  <c r="J59" i="12" s="1"/>
  <c r="J24" i="12"/>
  <c r="J22" i="12"/>
  <c r="E22" i="12"/>
  <c r="F60" i="12" s="1"/>
  <c r="J21" i="12"/>
  <c r="J16" i="12"/>
  <c r="E7" i="12"/>
  <c r="E78" i="12" s="1"/>
  <c r="BK168" i="11"/>
  <c r="J168" i="11" s="1"/>
  <c r="J72" i="11" s="1"/>
  <c r="P158" i="11"/>
  <c r="AY73" i="1"/>
  <c r="AX73" i="1"/>
  <c r="BI169" i="11"/>
  <c r="BH169" i="11"/>
  <c r="BG169" i="11"/>
  <c r="BF169" i="11"/>
  <c r="T169" i="11"/>
  <c r="T168" i="11" s="1"/>
  <c r="R169" i="11"/>
  <c r="R168" i="11" s="1"/>
  <c r="P169" i="11"/>
  <c r="P168" i="11" s="1"/>
  <c r="BK169" i="11"/>
  <c r="J169" i="11"/>
  <c r="BE169" i="11" s="1"/>
  <c r="BI166" i="11"/>
  <c r="BH166" i="11"/>
  <c r="BG166" i="11"/>
  <c r="BF166" i="11"/>
  <c r="BE166" i="11"/>
  <c r="T166" i="11"/>
  <c r="T165" i="11" s="1"/>
  <c r="R166" i="11"/>
  <c r="R165" i="11" s="1"/>
  <c r="P166" i="11"/>
  <c r="P165" i="11" s="1"/>
  <c r="BK166" i="11"/>
  <c r="BK165" i="11" s="1"/>
  <c r="J165" i="11" s="1"/>
  <c r="J71" i="11" s="1"/>
  <c r="J166" i="11"/>
  <c r="BI163" i="11"/>
  <c r="BH163" i="11"/>
  <c r="BG163" i="11"/>
  <c r="BF163" i="11"/>
  <c r="T163" i="11"/>
  <c r="R163" i="11"/>
  <c r="P163" i="11"/>
  <c r="BK163" i="11"/>
  <c r="J163" i="11"/>
  <c r="BE163" i="11" s="1"/>
  <c r="BI161" i="11"/>
  <c r="BH161" i="11"/>
  <c r="BG161" i="11"/>
  <c r="BF161" i="11"/>
  <c r="T161" i="11"/>
  <c r="R161" i="11"/>
  <c r="P161" i="11"/>
  <c r="BK161" i="11"/>
  <c r="J161" i="11"/>
  <c r="BE161" i="11" s="1"/>
  <c r="BI159" i="11"/>
  <c r="BH159" i="11"/>
  <c r="BG159" i="11"/>
  <c r="BF159" i="11"/>
  <c r="T159" i="11"/>
  <c r="T158" i="11" s="1"/>
  <c r="R159" i="11"/>
  <c r="R158" i="11" s="1"/>
  <c r="P159" i="11"/>
  <c r="BK159" i="11"/>
  <c r="BK158" i="11" s="1"/>
  <c r="J158" i="11" s="1"/>
  <c r="J70" i="11" s="1"/>
  <c r="J159" i="11"/>
  <c r="BE159" i="11" s="1"/>
  <c r="BI156" i="11"/>
  <c r="BH156" i="11"/>
  <c r="BG156" i="11"/>
  <c r="BF156" i="11"/>
  <c r="BE156" i="11"/>
  <c r="T156" i="11"/>
  <c r="T155" i="11" s="1"/>
  <c r="R156" i="11"/>
  <c r="R155" i="11" s="1"/>
  <c r="P156" i="11"/>
  <c r="P155" i="11" s="1"/>
  <c r="BK156" i="11"/>
  <c r="BK155" i="11" s="1"/>
  <c r="J155" i="11" s="1"/>
  <c r="J69" i="11" s="1"/>
  <c r="J156" i="11"/>
  <c r="BI151" i="11"/>
  <c r="BH151" i="11"/>
  <c r="BG151" i="11"/>
  <c r="BF151" i="11"/>
  <c r="T151" i="11"/>
  <c r="R151" i="11"/>
  <c r="P151" i="11"/>
  <c r="BK151" i="11"/>
  <c r="J151" i="11"/>
  <c r="BE151" i="11" s="1"/>
  <c r="BI149" i="11"/>
  <c r="BH149" i="11"/>
  <c r="BG149" i="11"/>
  <c r="BF149" i="11"/>
  <c r="T149" i="11"/>
  <c r="R149" i="11"/>
  <c r="P149" i="11"/>
  <c r="BK149" i="11"/>
  <c r="J149" i="11"/>
  <c r="BE149" i="11" s="1"/>
  <c r="BI147" i="11"/>
  <c r="BH147" i="11"/>
  <c r="BG147" i="11"/>
  <c r="BF147" i="11"/>
  <c r="BE147" i="11"/>
  <c r="T147" i="11"/>
  <c r="T146" i="11" s="1"/>
  <c r="R147" i="11"/>
  <c r="R146" i="11" s="1"/>
  <c r="P147" i="11"/>
  <c r="P146" i="11" s="1"/>
  <c r="BK147" i="11"/>
  <c r="BK146" i="11" s="1"/>
  <c r="J146" i="11" s="1"/>
  <c r="J68" i="11" s="1"/>
  <c r="J147" i="11"/>
  <c r="BI144" i="11"/>
  <c r="BH144" i="11"/>
  <c r="BG144" i="11"/>
  <c r="BF144" i="11"/>
  <c r="BE144" i="11"/>
  <c r="T144" i="11"/>
  <c r="R144" i="11"/>
  <c r="P144" i="11"/>
  <c r="BK144" i="11"/>
  <c r="J144" i="11"/>
  <c r="BI142" i="11"/>
  <c r="BH142" i="11"/>
  <c r="BG142" i="11"/>
  <c r="BF142" i="11"/>
  <c r="T142" i="11"/>
  <c r="R142" i="11"/>
  <c r="P142" i="11"/>
  <c r="BK142" i="11"/>
  <c r="J142" i="11"/>
  <c r="BE142" i="11" s="1"/>
  <c r="BI138" i="11"/>
  <c r="BH138" i="11"/>
  <c r="BG138" i="11"/>
  <c r="BF138" i="11"/>
  <c r="T138" i="11"/>
  <c r="R138" i="11"/>
  <c r="P138" i="11"/>
  <c r="BK138" i="11"/>
  <c r="J138" i="11"/>
  <c r="BE138" i="11" s="1"/>
  <c r="BI136" i="11"/>
  <c r="BH136" i="11"/>
  <c r="BG136" i="11"/>
  <c r="BF136" i="11"/>
  <c r="BE136" i="11"/>
  <c r="T136" i="11"/>
  <c r="R136" i="11"/>
  <c r="P136" i="11"/>
  <c r="BK136" i="11"/>
  <c r="J136" i="11"/>
  <c r="BI134" i="11"/>
  <c r="BH134" i="11"/>
  <c r="BG134" i="11"/>
  <c r="BF134" i="11"/>
  <c r="BE134" i="11"/>
  <c r="T134" i="11"/>
  <c r="R134" i="11"/>
  <c r="P134" i="11"/>
  <c r="BK134" i="11"/>
  <c r="J134" i="11"/>
  <c r="BI132" i="11"/>
  <c r="BH132" i="11"/>
  <c r="BG132" i="11"/>
  <c r="BF132" i="11"/>
  <c r="BE132" i="11"/>
  <c r="T132" i="11"/>
  <c r="T131" i="11" s="1"/>
  <c r="R132" i="11"/>
  <c r="R131" i="11" s="1"/>
  <c r="P132" i="11"/>
  <c r="P131" i="11" s="1"/>
  <c r="BK132" i="11"/>
  <c r="BK131" i="11" s="1"/>
  <c r="J131" i="11" s="1"/>
  <c r="J67" i="11" s="1"/>
  <c r="J132" i="11"/>
  <c r="BI129" i="11"/>
  <c r="BH129" i="11"/>
  <c r="BG129" i="11"/>
  <c r="BF129" i="11"/>
  <c r="T129" i="11"/>
  <c r="R129" i="11"/>
  <c r="P129" i="11"/>
  <c r="BK129" i="11"/>
  <c r="J129" i="11"/>
  <c r="BE129" i="11" s="1"/>
  <c r="BI127" i="11"/>
  <c r="BH127" i="11"/>
  <c r="BG127" i="11"/>
  <c r="BF127" i="11"/>
  <c r="T127" i="11"/>
  <c r="R127" i="11"/>
  <c r="P127" i="11"/>
  <c r="BK127" i="11"/>
  <c r="J127" i="11"/>
  <c r="BE127" i="11" s="1"/>
  <c r="BI121" i="11"/>
  <c r="BH121" i="11"/>
  <c r="BG121" i="11"/>
  <c r="BF121" i="11"/>
  <c r="T121" i="11"/>
  <c r="R121" i="11"/>
  <c r="P121" i="11"/>
  <c r="BK121" i="11"/>
  <c r="J121" i="11"/>
  <c r="BE121" i="11" s="1"/>
  <c r="BI119" i="11"/>
  <c r="BH119" i="11"/>
  <c r="BG119" i="11"/>
  <c r="BF119" i="11"/>
  <c r="T119" i="11"/>
  <c r="R119" i="11"/>
  <c r="P119" i="11"/>
  <c r="BK119" i="11"/>
  <c r="J119" i="11"/>
  <c r="BE119" i="11" s="1"/>
  <c r="BI117" i="11"/>
  <c r="BH117" i="11"/>
  <c r="BG117" i="11"/>
  <c r="BF117" i="11"/>
  <c r="BE117" i="11"/>
  <c r="T117" i="11"/>
  <c r="T116" i="11" s="1"/>
  <c r="R117" i="11"/>
  <c r="R116" i="11" s="1"/>
  <c r="P117" i="11"/>
  <c r="P116" i="11" s="1"/>
  <c r="BK117" i="11"/>
  <c r="BK116" i="11" s="1"/>
  <c r="J116" i="11" s="1"/>
  <c r="J66" i="11" s="1"/>
  <c r="J117" i="11"/>
  <c r="BI114" i="11"/>
  <c r="BH114" i="11"/>
  <c r="BG114" i="11"/>
  <c r="BF114" i="11"/>
  <c r="BE114" i="11"/>
  <c r="T114" i="11"/>
  <c r="R114" i="11"/>
  <c r="P114" i="11"/>
  <c r="BK114" i="11"/>
  <c r="J114" i="11"/>
  <c r="BI112" i="11"/>
  <c r="BH112" i="11"/>
  <c r="BG112" i="11"/>
  <c r="BF112" i="11"/>
  <c r="T112" i="11"/>
  <c r="R112" i="11"/>
  <c r="P112" i="11"/>
  <c r="BK112" i="11"/>
  <c r="J112" i="11"/>
  <c r="BE112" i="11" s="1"/>
  <c r="BI110" i="11"/>
  <c r="BH110" i="11"/>
  <c r="BG110" i="11"/>
  <c r="BF110" i="11"/>
  <c r="T110" i="11"/>
  <c r="R110" i="11"/>
  <c r="P110" i="11"/>
  <c r="BK110" i="11"/>
  <c r="J110" i="11"/>
  <c r="BE110" i="11" s="1"/>
  <c r="BI108" i="11"/>
  <c r="BH108" i="11"/>
  <c r="BG108" i="11"/>
  <c r="BF108" i="11"/>
  <c r="BE108" i="11"/>
  <c r="T108" i="11"/>
  <c r="R108" i="11"/>
  <c r="P108" i="11"/>
  <c r="BK108" i="11"/>
  <c r="J108" i="11"/>
  <c r="BI106" i="11"/>
  <c r="BH106" i="11"/>
  <c r="BG106" i="11"/>
  <c r="BF106" i="11"/>
  <c r="BE106" i="11"/>
  <c r="T106" i="11"/>
  <c r="R106" i="11"/>
  <c r="P106" i="11"/>
  <c r="BK106" i="11"/>
  <c r="J106" i="11"/>
  <c r="BI104" i="11"/>
  <c r="BH104" i="11"/>
  <c r="BG104" i="11"/>
  <c r="BF104" i="11"/>
  <c r="BE104" i="11"/>
  <c r="T104" i="11"/>
  <c r="R104" i="11"/>
  <c r="P104" i="11"/>
  <c r="BK104" i="11"/>
  <c r="J104" i="11"/>
  <c r="BI102" i="11"/>
  <c r="BH102" i="11"/>
  <c r="BG102" i="11"/>
  <c r="BF102" i="11"/>
  <c r="BE102" i="11"/>
  <c r="T102" i="11"/>
  <c r="R102" i="11"/>
  <c r="P102" i="11"/>
  <c r="BK102" i="11"/>
  <c r="J102" i="11"/>
  <c r="BI100" i="11"/>
  <c r="BH100" i="11"/>
  <c r="BG100" i="11"/>
  <c r="BF100" i="11"/>
  <c r="BE100" i="11"/>
  <c r="T100" i="11"/>
  <c r="R100" i="11"/>
  <c r="P100" i="11"/>
  <c r="BK100" i="11"/>
  <c r="J100" i="11"/>
  <c r="BI98" i="11"/>
  <c r="F38" i="11" s="1"/>
  <c r="BD73" i="1" s="1"/>
  <c r="BH98" i="11"/>
  <c r="F37" i="11" s="1"/>
  <c r="BC73" i="1" s="1"/>
  <c r="BG98" i="11"/>
  <c r="F36" i="11" s="1"/>
  <c r="BB73" i="1" s="1"/>
  <c r="BF98" i="11"/>
  <c r="J35" i="11" s="1"/>
  <c r="AW73" i="1" s="1"/>
  <c r="BE98" i="11"/>
  <c r="T98" i="11"/>
  <c r="T97" i="11" s="1"/>
  <c r="R98" i="11"/>
  <c r="P98" i="11"/>
  <c r="P97" i="11" s="1"/>
  <c r="BK98" i="11"/>
  <c r="BK97" i="11" s="1"/>
  <c r="J98" i="11"/>
  <c r="J92" i="11"/>
  <c r="F92" i="11"/>
  <c r="F90" i="11"/>
  <c r="E88" i="11"/>
  <c r="F59" i="11"/>
  <c r="F57" i="11"/>
  <c r="E55" i="11"/>
  <c r="E49" i="11"/>
  <c r="J25" i="11"/>
  <c r="E25" i="11"/>
  <c r="J59" i="11" s="1"/>
  <c r="J24" i="11"/>
  <c r="J22" i="11"/>
  <c r="E22" i="11"/>
  <c r="F60" i="11" s="1"/>
  <c r="J21" i="11"/>
  <c r="J16" i="11"/>
  <c r="J57" i="11" s="1"/>
  <c r="E7" i="11"/>
  <c r="E82" i="11" s="1"/>
  <c r="AY70" i="1"/>
  <c r="AX70" i="1"/>
  <c r="BI161" i="10"/>
  <c r="BH161" i="10"/>
  <c r="BG161" i="10"/>
  <c r="BF161" i="10"/>
  <c r="T161" i="10"/>
  <c r="T160" i="10" s="1"/>
  <c r="R161" i="10"/>
  <c r="R160" i="10" s="1"/>
  <c r="P161" i="10"/>
  <c r="P160" i="10" s="1"/>
  <c r="BK161" i="10"/>
  <c r="BK160" i="10" s="1"/>
  <c r="J160" i="10" s="1"/>
  <c r="J69" i="10" s="1"/>
  <c r="J161" i="10"/>
  <c r="BE161" i="10" s="1"/>
  <c r="BI158" i="10"/>
  <c r="BH158" i="10"/>
  <c r="BG158" i="10"/>
  <c r="BF158" i="10"/>
  <c r="T158" i="10"/>
  <c r="T157" i="10" s="1"/>
  <c r="R158" i="10"/>
  <c r="R157" i="10" s="1"/>
  <c r="P158" i="10"/>
  <c r="P157" i="10" s="1"/>
  <c r="BK158" i="10"/>
  <c r="BK157" i="10" s="1"/>
  <c r="J157" i="10" s="1"/>
  <c r="J158" i="10"/>
  <c r="BE158" i="10" s="1"/>
  <c r="J68" i="10"/>
  <c r="BI155" i="10"/>
  <c r="BH155" i="10"/>
  <c r="BG155" i="10"/>
  <c r="BF155" i="10"/>
  <c r="T155" i="10"/>
  <c r="R155" i="10"/>
  <c r="P155" i="10"/>
  <c r="BK155" i="10"/>
  <c r="J155" i="10"/>
  <c r="BE155" i="10" s="1"/>
  <c r="BI152" i="10"/>
  <c r="BH152" i="10"/>
  <c r="BG152" i="10"/>
  <c r="BF152" i="10"/>
  <c r="T152" i="10"/>
  <c r="R152" i="10"/>
  <c r="P152" i="10"/>
  <c r="BK152" i="10"/>
  <c r="J152" i="10"/>
  <c r="BE152" i="10" s="1"/>
  <c r="BI147" i="10"/>
  <c r="BH147" i="10"/>
  <c r="BG147" i="10"/>
  <c r="BF147" i="10"/>
  <c r="BE147" i="10"/>
  <c r="T147" i="10"/>
  <c r="R147" i="10"/>
  <c r="P147" i="10"/>
  <c r="BK147" i="10"/>
  <c r="J147" i="10"/>
  <c r="BI144" i="10"/>
  <c r="BH144" i="10"/>
  <c r="BG144" i="10"/>
  <c r="BF144" i="10"/>
  <c r="BE144" i="10"/>
  <c r="T144" i="10"/>
  <c r="R144" i="10"/>
  <c r="P144" i="10"/>
  <c r="BK144" i="10"/>
  <c r="J144" i="10"/>
  <c r="BI141" i="10"/>
  <c r="BH141" i="10"/>
  <c r="BG141" i="10"/>
  <c r="BF141" i="10"/>
  <c r="BE141" i="10"/>
  <c r="T141" i="10"/>
  <c r="R141" i="10"/>
  <c r="P141" i="10"/>
  <c r="BK141" i="10"/>
  <c r="J141" i="10"/>
  <c r="BI135" i="10"/>
  <c r="BH135" i="10"/>
  <c r="BG135" i="10"/>
  <c r="BF135" i="10"/>
  <c r="T135" i="10"/>
  <c r="R135" i="10"/>
  <c r="P135" i="10"/>
  <c r="BK135" i="10"/>
  <c r="J135" i="10"/>
  <c r="BE135" i="10" s="1"/>
  <c r="BI132" i="10"/>
  <c r="BH132" i="10"/>
  <c r="BG132" i="10"/>
  <c r="BF132" i="10"/>
  <c r="BE132" i="10"/>
  <c r="T132" i="10"/>
  <c r="R132" i="10"/>
  <c r="P132" i="10"/>
  <c r="BK132" i="10"/>
  <c r="J132" i="10"/>
  <c r="BI129" i="10"/>
  <c r="BH129" i="10"/>
  <c r="BG129" i="10"/>
  <c r="BF129" i="10"/>
  <c r="BE129" i="10"/>
  <c r="T129" i="10"/>
  <c r="R129" i="10"/>
  <c r="P129" i="10"/>
  <c r="BK129" i="10"/>
  <c r="J129" i="10"/>
  <c r="BI126" i="10"/>
  <c r="BH126" i="10"/>
  <c r="BG126" i="10"/>
  <c r="BF126" i="10"/>
  <c r="BE126" i="10"/>
  <c r="T126" i="10"/>
  <c r="R126" i="10"/>
  <c r="P126" i="10"/>
  <c r="BK126" i="10"/>
  <c r="J126" i="10"/>
  <c r="BI124" i="10"/>
  <c r="BH124" i="10"/>
  <c r="BG124" i="10"/>
  <c r="BF124" i="10"/>
  <c r="T124" i="10"/>
  <c r="R124" i="10"/>
  <c r="P124" i="10"/>
  <c r="BK124" i="10"/>
  <c r="J124" i="10"/>
  <c r="BE124" i="10" s="1"/>
  <c r="BI119" i="10"/>
  <c r="BH119" i="10"/>
  <c r="BG119" i="10"/>
  <c r="BF119" i="10"/>
  <c r="BE119" i="10"/>
  <c r="T119" i="10"/>
  <c r="T118" i="10" s="1"/>
  <c r="R119" i="10"/>
  <c r="R118" i="10" s="1"/>
  <c r="P119" i="10"/>
  <c r="P118" i="10" s="1"/>
  <c r="BK119" i="10"/>
  <c r="J119" i="10"/>
  <c r="BI116" i="10"/>
  <c r="BH116" i="10"/>
  <c r="BG116" i="10"/>
  <c r="BF116" i="10"/>
  <c r="BE116" i="10"/>
  <c r="T116" i="10"/>
  <c r="T115" i="10" s="1"/>
  <c r="R116" i="10"/>
  <c r="R115" i="10" s="1"/>
  <c r="P116" i="10"/>
  <c r="P115" i="10" s="1"/>
  <c r="BK116" i="10"/>
  <c r="BK115" i="10" s="1"/>
  <c r="J115" i="10" s="1"/>
  <c r="J66" i="10" s="1"/>
  <c r="J116" i="10"/>
  <c r="BI111" i="10"/>
  <c r="BH111" i="10"/>
  <c r="BG111" i="10"/>
  <c r="BF111" i="10"/>
  <c r="T111" i="10"/>
  <c r="R111" i="10"/>
  <c r="P111" i="10"/>
  <c r="BK111" i="10"/>
  <c r="J111" i="10"/>
  <c r="BE111" i="10" s="1"/>
  <c r="BI109" i="10"/>
  <c r="BH109" i="10"/>
  <c r="BG109" i="10"/>
  <c r="BF109" i="10"/>
  <c r="BE109" i="10"/>
  <c r="T109" i="10"/>
  <c r="R109" i="10"/>
  <c r="P109" i="10"/>
  <c r="BK109" i="10"/>
  <c r="J109" i="10"/>
  <c r="BI107" i="10"/>
  <c r="BH107" i="10"/>
  <c r="BG107" i="10"/>
  <c r="BF107" i="10"/>
  <c r="BE107" i="10"/>
  <c r="T107" i="10"/>
  <c r="R107" i="10"/>
  <c r="P107" i="10"/>
  <c r="BK107" i="10"/>
  <c r="J107" i="10"/>
  <c r="BI105" i="10"/>
  <c r="BH105" i="10"/>
  <c r="BG105" i="10"/>
  <c r="BF105" i="10"/>
  <c r="BE105" i="10"/>
  <c r="T105" i="10"/>
  <c r="R105" i="10"/>
  <c r="P105" i="10"/>
  <c r="BK105" i="10"/>
  <c r="J105" i="10"/>
  <c r="BI103" i="10"/>
  <c r="F38" i="10" s="1"/>
  <c r="BD70" i="1" s="1"/>
  <c r="BH103" i="10"/>
  <c r="BG103" i="10"/>
  <c r="BF103" i="10"/>
  <c r="T103" i="10"/>
  <c r="R103" i="10"/>
  <c r="P103" i="10"/>
  <c r="BK103" i="10"/>
  <c r="J103" i="10"/>
  <c r="BE103" i="10" s="1"/>
  <c r="BI99" i="10"/>
  <c r="BH99" i="10"/>
  <c r="BG99" i="10"/>
  <c r="BF99" i="10"/>
  <c r="BE99" i="10"/>
  <c r="T99" i="10"/>
  <c r="R99" i="10"/>
  <c r="P99" i="10"/>
  <c r="BK99" i="10"/>
  <c r="J99" i="10"/>
  <c r="BI97" i="10"/>
  <c r="BH97" i="10"/>
  <c r="BG97" i="10"/>
  <c r="BF97" i="10"/>
  <c r="BE97" i="10"/>
  <c r="T97" i="10"/>
  <c r="R97" i="10"/>
  <c r="P97" i="10"/>
  <c r="BK97" i="10"/>
  <c r="J97" i="10"/>
  <c r="BI95" i="10"/>
  <c r="BH95" i="10"/>
  <c r="BG95" i="10"/>
  <c r="F36" i="10" s="1"/>
  <c r="BB70" i="1" s="1"/>
  <c r="BF95" i="10"/>
  <c r="BE95" i="10"/>
  <c r="T95" i="10"/>
  <c r="R95" i="10"/>
  <c r="R94" i="10" s="1"/>
  <c r="R93" i="10" s="1"/>
  <c r="P95" i="10"/>
  <c r="BK95" i="10"/>
  <c r="J95" i="10"/>
  <c r="F90" i="10"/>
  <c r="F89" i="10"/>
  <c r="J87" i="10"/>
  <c r="F87" i="10"/>
  <c r="E85" i="10"/>
  <c r="F60" i="10"/>
  <c r="F59" i="10"/>
  <c r="F57" i="10"/>
  <c r="E55" i="10"/>
  <c r="E49" i="10"/>
  <c r="J25" i="10"/>
  <c r="E25" i="10"/>
  <c r="J89" i="10" s="1"/>
  <c r="J24" i="10"/>
  <c r="J22" i="10"/>
  <c r="E22" i="10"/>
  <c r="J21" i="10"/>
  <c r="J16" i="10"/>
  <c r="J57" i="10" s="1"/>
  <c r="E7" i="10"/>
  <c r="E79" i="10" s="1"/>
  <c r="T332" i="9"/>
  <c r="P268" i="9"/>
  <c r="T246" i="9"/>
  <c r="R246" i="9"/>
  <c r="R237" i="9"/>
  <c r="P237" i="9"/>
  <c r="R127" i="9"/>
  <c r="AY67" i="1"/>
  <c r="AX67" i="1"/>
  <c r="BI335" i="9"/>
  <c r="BH335" i="9"/>
  <c r="BG335" i="9"/>
  <c r="BF335" i="9"/>
  <c r="BE335" i="9"/>
  <c r="T335" i="9"/>
  <c r="R335" i="9"/>
  <c r="R332" i="9" s="1"/>
  <c r="P335" i="9"/>
  <c r="BK335" i="9"/>
  <c r="J335" i="9"/>
  <c r="BI333" i="9"/>
  <c r="BH333" i="9"/>
  <c r="BG333" i="9"/>
  <c r="BF333" i="9"/>
  <c r="BE333" i="9"/>
  <c r="T333" i="9"/>
  <c r="R333" i="9"/>
  <c r="P333" i="9"/>
  <c r="P332" i="9" s="1"/>
  <c r="BK333" i="9"/>
  <c r="BK332" i="9" s="1"/>
  <c r="J332" i="9" s="1"/>
  <c r="J85" i="9" s="1"/>
  <c r="J333" i="9"/>
  <c r="BI330" i="9"/>
  <c r="BH330" i="9"/>
  <c r="BG330" i="9"/>
  <c r="BF330" i="9"/>
  <c r="T330" i="9"/>
  <c r="R330" i="9"/>
  <c r="P330" i="9"/>
  <c r="BK330" i="9"/>
  <c r="J330" i="9"/>
  <c r="BE330" i="9" s="1"/>
  <c r="BI326" i="9"/>
  <c r="BH326" i="9"/>
  <c r="BG326" i="9"/>
  <c r="BF326" i="9"/>
  <c r="BE326" i="9"/>
  <c r="T326" i="9"/>
  <c r="R326" i="9"/>
  <c r="P326" i="9"/>
  <c r="BK326" i="9"/>
  <c r="BK323" i="9" s="1"/>
  <c r="J323" i="9" s="1"/>
  <c r="J84" i="9" s="1"/>
  <c r="J326" i="9"/>
  <c r="BI324" i="9"/>
  <c r="BH324" i="9"/>
  <c r="BG324" i="9"/>
  <c r="BF324" i="9"/>
  <c r="T324" i="9"/>
  <c r="T323" i="9" s="1"/>
  <c r="R324" i="9"/>
  <c r="R323" i="9" s="1"/>
  <c r="P324" i="9"/>
  <c r="BK324" i="9"/>
  <c r="J324" i="9"/>
  <c r="BE324" i="9" s="1"/>
  <c r="BI321" i="9"/>
  <c r="BH321" i="9"/>
  <c r="BG321" i="9"/>
  <c r="BF321" i="9"/>
  <c r="BE321" i="9"/>
  <c r="T321" i="9"/>
  <c r="R321" i="9"/>
  <c r="P321" i="9"/>
  <c r="BK321" i="9"/>
  <c r="J321" i="9"/>
  <c r="BI317" i="9"/>
  <c r="BH317" i="9"/>
  <c r="BG317" i="9"/>
  <c r="BF317" i="9"/>
  <c r="T317" i="9"/>
  <c r="R317" i="9"/>
  <c r="P317" i="9"/>
  <c r="BK317" i="9"/>
  <c r="J317" i="9"/>
  <c r="BE317" i="9" s="1"/>
  <c r="BI315" i="9"/>
  <c r="BH315" i="9"/>
  <c r="BG315" i="9"/>
  <c r="BF315" i="9"/>
  <c r="BE315" i="9"/>
  <c r="T315" i="9"/>
  <c r="R315" i="9"/>
  <c r="P315" i="9"/>
  <c r="BK315" i="9"/>
  <c r="J315" i="9"/>
  <c r="BI313" i="9"/>
  <c r="BH313" i="9"/>
  <c r="BG313" i="9"/>
  <c r="BF313" i="9"/>
  <c r="BE313" i="9"/>
  <c r="T313" i="9"/>
  <c r="R313" i="9"/>
  <c r="P313" i="9"/>
  <c r="BK313" i="9"/>
  <c r="J313" i="9"/>
  <c r="BI311" i="9"/>
  <c r="BH311" i="9"/>
  <c r="BG311" i="9"/>
  <c r="BF311" i="9"/>
  <c r="BE311" i="9"/>
  <c r="T311" i="9"/>
  <c r="T310" i="9" s="1"/>
  <c r="R311" i="9"/>
  <c r="R310" i="9" s="1"/>
  <c r="P311" i="9"/>
  <c r="P310" i="9" s="1"/>
  <c r="BK311" i="9"/>
  <c r="J311" i="9"/>
  <c r="BI308" i="9"/>
  <c r="BH308" i="9"/>
  <c r="BG308" i="9"/>
  <c r="BF308" i="9"/>
  <c r="BE308" i="9"/>
  <c r="T308" i="9"/>
  <c r="R308" i="9"/>
  <c r="P308" i="9"/>
  <c r="P303" i="9" s="1"/>
  <c r="BK308" i="9"/>
  <c r="J308" i="9"/>
  <c r="BI306" i="9"/>
  <c r="BH306" i="9"/>
  <c r="BG306" i="9"/>
  <c r="BF306" i="9"/>
  <c r="T306" i="9"/>
  <c r="R306" i="9"/>
  <c r="R303" i="9" s="1"/>
  <c r="P306" i="9"/>
  <c r="BK306" i="9"/>
  <c r="J306" i="9"/>
  <c r="BE306" i="9" s="1"/>
  <c r="BI304" i="9"/>
  <c r="BH304" i="9"/>
  <c r="BG304" i="9"/>
  <c r="BF304" i="9"/>
  <c r="BE304" i="9"/>
  <c r="T304" i="9"/>
  <c r="T303" i="9" s="1"/>
  <c r="R304" i="9"/>
  <c r="P304" i="9"/>
  <c r="BK304" i="9"/>
  <c r="BK303" i="9" s="1"/>
  <c r="J303" i="9" s="1"/>
  <c r="J82" i="9" s="1"/>
  <c r="J304" i="9"/>
  <c r="BI301" i="9"/>
  <c r="BH301" i="9"/>
  <c r="BG301" i="9"/>
  <c r="BF301" i="9"/>
  <c r="T301" i="9"/>
  <c r="T300" i="9" s="1"/>
  <c r="R301" i="9"/>
  <c r="R300" i="9" s="1"/>
  <c r="P301" i="9"/>
  <c r="P300" i="9" s="1"/>
  <c r="BK301" i="9"/>
  <c r="BK300" i="9" s="1"/>
  <c r="J300" i="9" s="1"/>
  <c r="J81" i="9" s="1"/>
  <c r="J301" i="9"/>
  <c r="BE301" i="9" s="1"/>
  <c r="BI298" i="9"/>
  <c r="BH298" i="9"/>
  <c r="BG298" i="9"/>
  <c r="BF298" i="9"/>
  <c r="T298" i="9"/>
  <c r="R298" i="9"/>
  <c r="P298" i="9"/>
  <c r="BK298" i="9"/>
  <c r="J298" i="9"/>
  <c r="BE298" i="9" s="1"/>
  <c r="BI296" i="9"/>
  <c r="BH296" i="9"/>
  <c r="BG296" i="9"/>
  <c r="BF296" i="9"/>
  <c r="BE296" i="9"/>
  <c r="T296" i="9"/>
  <c r="R296" i="9"/>
  <c r="P296" i="9"/>
  <c r="BK296" i="9"/>
  <c r="J296" i="9"/>
  <c r="BI294" i="9"/>
  <c r="BH294" i="9"/>
  <c r="BG294" i="9"/>
  <c r="BF294" i="9"/>
  <c r="T294" i="9"/>
  <c r="R294" i="9"/>
  <c r="P294" i="9"/>
  <c r="BK294" i="9"/>
  <c r="J294" i="9"/>
  <c r="BE294" i="9" s="1"/>
  <c r="BI292" i="9"/>
  <c r="BH292" i="9"/>
  <c r="BG292" i="9"/>
  <c r="BF292" i="9"/>
  <c r="BE292" i="9"/>
  <c r="T292" i="9"/>
  <c r="R292" i="9"/>
  <c r="P292" i="9"/>
  <c r="BK292" i="9"/>
  <c r="J292" i="9"/>
  <c r="BI290" i="9"/>
  <c r="BH290" i="9"/>
  <c r="BG290" i="9"/>
  <c r="BF290" i="9"/>
  <c r="T290" i="9"/>
  <c r="R290" i="9"/>
  <c r="P290" i="9"/>
  <c r="BK290" i="9"/>
  <c r="J290" i="9"/>
  <c r="BE290" i="9" s="1"/>
  <c r="BI288" i="9"/>
  <c r="BH288" i="9"/>
  <c r="BG288" i="9"/>
  <c r="BF288" i="9"/>
  <c r="BE288" i="9"/>
  <c r="T288" i="9"/>
  <c r="R288" i="9"/>
  <c r="P288" i="9"/>
  <c r="BK288" i="9"/>
  <c r="J288" i="9"/>
  <c r="BI286" i="9"/>
  <c r="BH286" i="9"/>
  <c r="BG286" i="9"/>
  <c r="BF286" i="9"/>
  <c r="T286" i="9"/>
  <c r="R286" i="9"/>
  <c r="P286" i="9"/>
  <c r="BK286" i="9"/>
  <c r="J286" i="9"/>
  <c r="BE286" i="9" s="1"/>
  <c r="BI284" i="9"/>
  <c r="BH284" i="9"/>
  <c r="BG284" i="9"/>
  <c r="BF284" i="9"/>
  <c r="BE284" i="9"/>
  <c r="T284" i="9"/>
  <c r="R284" i="9"/>
  <c r="P284" i="9"/>
  <c r="BK284" i="9"/>
  <c r="J284" i="9"/>
  <c r="BI282" i="9"/>
  <c r="BH282" i="9"/>
  <c r="BG282" i="9"/>
  <c r="BF282" i="9"/>
  <c r="T282" i="9"/>
  <c r="R282" i="9"/>
  <c r="R281" i="9" s="1"/>
  <c r="P282" i="9"/>
  <c r="BK282" i="9"/>
  <c r="J282" i="9"/>
  <c r="BE282" i="9" s="1"/>
  <c r="BI279" i="9"/>
  <c r="BH279" i="9"/>
  <c r="BG279" i="9"/>
  <c r="BF279" i="9"/>
  <c r="T279" i="9"/>
  <c r="R279" i="9"/>
  <c r="P279" i="9"/>
  <c r="BK279" i="9"/>
  <c r="J279" i="9"/>
  <c r="BE279" i="9" s="1"/>
  <c r="BI277" i="9"/>
  <c r="BH277" i="9"/>
  <c r="BG277" i="9"/>
  <c r="BF277" i="9"/>
  <c r="T277" i="9"/>
  <c r="R277" i="9"/>
  <c r="P277" i="9"/>
  <c r="BK277" i="9"/>
  <c r="J277" i="9"/>
  <c r="BE277" i="9" s="1"/>
  <c r="BI275" i="9"/>
  <c r="BH275" i="9"/>
  <c r="BG275" i="9"/>
  <c r="BF275" i="9"/>
  <c r="BE275" i="9"/>
  <c r="T275" i="9"/>
  <c r="R275" i="9"/>
  <c r="P275" i="9"/>
  <c r="BK275" i="9"/>
  <c r="J275" i="9"/>
  <c r="BI273" i="9"/>
  <c r="BH273" i="9"/>
  <c r="BG273" i="9"/>
  <c r="BF273" i="9"/>
  <c r="BE273" i="9"/>
  <c r="T273" i="9"/>
  <c r="R273" i="9"/>
  <c r="P273" i="9"/>
  <c r="BK273" i="9"/>
  <c r="J273" i="9"/>
  <c r="BI271" i="9"/>
  <c r="BH271" i="9"/>
  <c r="BG271" i="9"/>
  <c r="BF271" i="9"/>
  <c r="BE271" i="9"/>
  <c r="T271" i="9"/>
  <c r="R271" i="9"/>
  <c r="P271" i="9"/>
  <c r="BK271" i="9"/>
  <c r="J271" i="9"/>
  <c r="BI269" i="9"/>
  <c r="BH269" i="9"/>
  <c r="BG269" i="9"/>
  <c r="BF269" i="9"/>
  <c r="T269" i="9"/>
  <c r="T268" i="9" s="1"/>
  <c r="R269" i="9"/>
  <c r="P269" i="9"/>
  <c r="BK269" i="9"/>
  <c r="BK268" i="9" s="1"/>
  <c r="J268" i="9" s="1"/>
  <c r="J79" i="9" s="1"/>
  <c r="J269" i="9"/>
  <c r="BE269" i="9" s="1"/>
  <c r="BI266" i="9"/>
  <c r="BH266" i="9"/>
  <c r="BG266" i="9"/>
  <c r="BF266" i="9"/>
  <c r="T266" i="9"/>
  <c r="R266" i="9"/>
  <c r="P266" i="9"/>
  <c r="BK266" i="9"/>
  <c r="J266" i="9"/>
  <c r="BE266" i="9" s="1"/>
  <c r="BI264" i="9"/>
  <c r="BH264" i="9"/>
  <c r="BG264" i="9"/>
  <c r="BF264" i="9"/>
  <c r="BE264" i="9"/>
  <c r="T264" i="9"/>
  <c r="R264" i="9"/>
  <c r="P264" i="9"/>
  <c r="BK264" i="9"/>
  <c r="J264" i="9"/>
  <c r="BI262" i="9"/>
  <c r="BH262" i="9"/>
  <c r="BG262" i="9"/>
  <c r="BF262" i="9"/>
  <c r="T262" i="9"/>
  <c r="R262" i="9"/>
  <c r="P262" i="9"/>
  <c r="BK262" i="9"/>
  <c r="J262" i="9"/>
  <c r="BE262" i="9" s="1"/>
  <c r="BI260" i="9"/>
  <c r="BH260" i="9"/>
  <c r="BG260" i="9"/>
  <c r="BF260" i="9"/>
  <c r="BE260" i="9"/>
  <c r="T260" i="9"/>
  <c r="R260" i="9"/>
  <c r="P260" i="9"/>
  <c r="BK260" i="9"/>
  <c r="J260" i="9"/>
  <c r="BI258" i="9"/>
  <c r="BH258" i="9"/>
  <c r="BG258" i="9"/>
  <c r="BF258" i="9"/>
  <c r="T258" i="9"/>
  <c r="R258" i="9"/>
  <c r="P258" i="9"/>
  <c r="BK258" i="9"/>
  <c r="J258" i="9"/>
  <c r="BE258" i="9" s="1"/>
  <c r="BI256" i="9"/>
  <c r="BH256" i="9"/>
  <c r="BG256" i="9"/>
  <c r="BF256" i="9"/>
  <c r="BE256" i="9"/>
  <c r="T256" i="9"/>
  <c r="R256" i="9"/>
  <c r="P256" i="9"/>
  <c r="BK256" i="9"/>
  <c r="J256" i="9"/>
  <c r="BI254" i="9"/>
  <c r="BH254" i="9"/>
  <c r="BG254" i="9"/>
  <c r="BF254" i="9"/>
  <c r="T254" i="9"/>
  <c r="R254" i="9"/>
  <c r="P254" i="9"/>
  <c r="BK254" i="9"/>
  <c r="J254" i="9"/>
  <c r="BE254" i="9" s="1"/>
  <c r="BI252" i="9"/>
  <c r="BH252" i="9"/>
  <c r="BG252" i="9"/>
  <c r="BF252" i="9"/>
  <c r="BE252" i="9"/>
  <c r="T252" i="9"/>
  <c r="R252" i="9"/>
  <c r="P252" i="9"/>
  <c r="BK252" i="9"/>
  <c r="J252" i="9"/>
  <c r="BI250" i="9"/>
  <c r="BH250" i="9"/>
  <c r="BG250" i="9"/>
  <c r="BF250" i="9"/>
  <c r="T250" i="9"/>
  <c r="T249" i="9" s="1"/>
  <c r="R250" i="9"/>
  <c r="P250" i="9"/>
  <c r="BK250" i="9"/>
  <c r="BK249" i="9" s="1"/>
  <c r="J249" i="9" s="1"/>
  <c r="J78" i="9" s="1"/>
  <c r="J250" i="9"/>
  <c r="BE250" i="9" s="1"/>
  <c r="BI247" i="9"/>
  <c r="BH247" i="9"/>
  <c r="BG247" i="9"/>
  <c r="BF247" i="9"/>
  <c r="T247" i="9"/>
  <c r="R247" i="9"/>
  <c r="P247" i="9"/>
  <c r="P246" i="9" s="1"/>
  <c r="BK247" i="9"/>
  <c r="BK246" i="9" s="1"/>
  <c r="J246" i="9" s="1"/>
  <c r="J247" i="9"/>
  <c r="BE247" i="9" s="1"/>
  <c r="J77" i="9"/>
  <c r="BI244" i="9"/>
  <c r="BH244" i="9"/>
  <c r="BG244" i="9"/>
  <c r="BF244" i="9"/>
  <c r="BE244" i="9"/>
  <c r="T244" i="9"/>
  <c r="T243" i="9" s="1"/>
  <c r="R244" i="9"/>
  <c r="R243" i="9" s="1"/>
  <c r="P244" i="9"/>
  <c r="P243" i="9" s="1"/>
  <c r="BK244" i="9"/>
  <c r="BK243" i="9" s="1"/>
  <c r="J243" i="9" s="1"/>
  <c r="J76" i="9" s="1"/>
  <c r="J244" i="9"/>
  <c r="BI241" i="9"/>
  <c r="BH241" i="9"/>
  <c r="BG241" i="9"/>
  <c r="BF241" i="9"/>
  <c r="BE241" i="9"/>
  <c r="T241" i="9"/>
  <c r="T240" i="9" s="1"/>
  <c r="R241" i="9"/>
  <c r="R240" i="9" s="1"/>
  <c r="P241" i="9"/>
  <c r="P240" i="9" s="1"/>
  <c r="BK241" i="9"/>
  <c r="BK240" i="9" s="1"/>
  <c r="J240" i="9" s="1"/>
  <c r="J75" i="9" s="1"/>
  <c r="J241" i="9"/>
  <c r="BI238" i="9"/>
  <c r="BH238" i="9"/>
  <c r="BG238" i="9"/>
  <c r="BF238" i="9"/>
  <c r="T238" i="9"/>
  <c r="T237" i="9" s="1"/>
  <c r="R238" i="9"/>
  <c r="P238" i="9"/>
  <c r="BK238" i="9"/>
  <c r="BK237" i="9" s="1"/>
  <c r="J237" i="9" s="1"/>
  <c r="J238" i="9"/>
  <c r="BE238" i="9" s="1"/>
  <c r="J74" i="9"/>
  <c r="BI235" i="9"/>
  <c r="BH235" i="9"/>
  <c r="BG235" i="9"/>
  <c r="BF235" i="9"/>
  <c r="T235" i="9"/>
  <c r="R235" i="9"/>
  <c r="P235" i="9"/>
  <c r="BK235" i="9"/>
  <c r="J235" i="9"/>
  <c r="BE235" i="9" s="1"/>
  <c r="BI233" i="9"/>
  <c r="BH233" i="9"/>
  <c r="BG233" i="9"/>
  <c r="BF233" i="9"/>
  <c r="BE233" i="9"/>
  <c r="T233" i="9"/>
  <c r="R233" i="9"/>
  <c r="P233" i="9"/>
  <c r="BK233" i="9"/>
  <c r="J233" i="9"/>
  <c r="BI231" i="9"/>
  <c r="BH231" i="9"/>
  <c r="BG231" i="9"/>
  <c r="BF231" i="9"/>
  <c r="T231" i="9"/>
  <c r="R231" i="9"/>
  <c r="P231" i="9"/>
  <c r="BK231" i="9"/>
  <c r="J231" i="9"/>
  <c r="BE231" i="9" s="1"/>
  <c r="BI229" i="9"/>
  <c r="BH229" i="9"/>
  <c r="BG229" i="9"/>
  <c r="BF229" i="9"/>
  <c r="T229" i="9"/>
  <c r="R229" i="9"/>
  <c r="P229" i="9"/>
  <c r="BK229" i="9"/>
  <c r="J229" i="9"/>
  <c r="BE229" i="9" s="1"/>
  <c r="BI227" i="9"/>
  <c r="BH227" i="9"/>
  <c r="BG227" i="9"/>
  <c r="BF227" i="9"/>
  <c r="T227" i="9"/>
  <c r="R227" i="9"/>
  <c r="P227" i="9"/>
  <c r="BK227" i="9"/>
  <c r="J227" i="9"/>
  <c r="BE227" i="9" s="1"/>
  <c r="BI225" i="9"/>
  <c r="BH225" i="9"/>
  <c r="BG225" i="9"/>
  <c r="BF225" i="9"/>
  <c r="BE225" i="9"/>
  <c r="T225" i="9"/>
  <c r="R225" i="9"/>
  <c r="P225" i="9"/>
  <c r="BK225" i="9"/>
  <c r="J225" i="9"/>
  <c r="BI223" i="9"/>
  <c r="BH223" i="9"/>
  <c r="BG223" i="9"/>
  <c r="BF223" i="9"/>
  <c r="BE223" i="9"/>
  <c r="T223" i="9"/>
  <c r="R223" i="9"/>
  <c r="P223" i="9"/>
  <c r="BK223" i="9"/>
  <c r="J223" i="9"/>
  <c r="BI221" i="9"/>
  <c r="BH221" i="9"/>
  <c r="BG221" i="9"/>
  <c r="BF221" i="9"/>
  <c r="T221" i="9"/>
  <c r="T220" i="9" s="1"/>
  <c r="R221" i="9"/>
  <c r="P221" i="9"/>
  <c r="BK221" i="9"/>
  <c r="BK220" i="9" s="1"/>
  <c r="J220" i="9" s="1"/>
  <c r="J73" i="9" s="1"/>
  <c r="J221" i="9"/>
  <c r="BE221" i="9" s="1"/>
  <c r="BI218" i="9"/>
  <c r="BH218" i="9"/>
  <c r="BG218" i="9"/>
  <c r="BF218" i="9"/>
  <c r="T218" i="9"/>
  <c r="R218" i="9"/>
  <c r="P218" i="9"/>
  <c r="BK218" i="9"/>
  <c r="J218" i="9"/>
  <c r="BE218" i="9" s="1"/>
  <c r="BI216" i="9"/>
  <c r="BH216" i="9"/>
  <c r="BG216" i="9"/>
  <c r="BF216" i="9"/>
  <c r="BE216" i="9"/>
  <c r="T216" i="9"/>
  <c r="R216" i="9"/>
  <c r="P216" i="9"/>
  <c r="BK216" i="9"/>
  <c r="J216" i="9"/>
  <c r="BI214" i="9"/>
  <c r="BH214" i="9"/>
  <c r="BG214" i="9"/>
  <c r="BF214" i="9"/>
  <c r="T214" i="9"/>
  <c r="R214" i="9"/>
  <c r="P214" i="9"/>
  <c r="BK214" i="9"/>
  <c r="J214" i="9"/>
  <c r="BE214" i="9" s="1"/>
  <c r="BI212" i="9"/>
  <c r="BH212" i="9"/>
  <c r="BG212" i="9"/>
  <c r="BF212" i="9"/>
  <c r="BE212" i="9"/>
  <c r="T212" i="9"/>
  <c r="R212" i="9"/>
  <c r="P212" i="9"/>
  <c r="BK212" i="9"/>
  <c r="J212" i="9"/>
  <c r="BI210" i="9"/>
  <c r="BH210" i="9"/>
  <c r="BG210" i="9"/>
  <c r="BF210" i="9"/>
  <c r="T210" i="9"/>
  <c r="T205" i="9" s="1"/>
  <c r="R210" i="9"/>
  <c r="P210" i="9"/>
  <c r="BK210" i="9"/>
  <c r="J210" i="9"/>
  <c r="BE210" i="9" s="1"/>
  <c r="BI208" i="9"/>
  <c r="BH208" i="9"/>
  <c r="BG208" i="9"/>
  <c r="BF208" i="9"/>
  <c r="BE208" i="9"/>
  <c r="T208" i="9"/>
  <c r="R208" i="9"/>
  <c r="P208" i="9"/>
  <c r="BK208" i="9"/>
  <c r="J208" i="9"/>
  <c r="BI206" i="9"/>
  <c r="BH206" i="9"/>
  <c r="BG206" i="9"/>
  <c r="BF206" i="9"/>
  <c r="T206" i="9"/>
  <c r="R206" i="9"/>
  <c r="R205" i="9" s="1"/>
  <c r="P206" i="9"/>
  <c r="P205" i="9" s="1"/>
  <c r="BK206" i="9"/>
  <c r="BK205" i="9" s="1"/>
  <c r="J205" i="9" s="1"/>
  <c r="J72" i="9" s="1"/>
  <c r="J206" i="9"/>
  <c r="BE206" i="9" s="1"/>
  <c r="BI203" i="9"/>
  <c r="BH203" i="9"/>
  <c r="BG203" i="9"/>
  <c r="BF203" i="9"/>
  <c r="T203" i="9"/>
  <c r="T202" i="9" s="1"/>
  <c r="R203" i="9"/>
  <c r="R202" i="9" s="1"/>
  <c r="P203" i="9"/>
  <c r="P202" i="9" s="1"/>
  <c r="BK203" i="9"/>
  <c r="BK202" i="9" s="1"/>
  <c r="J202" i="9" s="1"/>
  <c r="J71" i="9" s="1"/>
  <c r="J203" i="9"/>
  <c r="BE203" i="9" s="1"/>
  <c r="BI200" i="9"/>
  <c r="BH200" i="9"/>
  <c r="BG200" i="9"/>
  <c r="BF200" i="9"/>
  <c r="BE200" i="9"/>
  <c r="T200" i="9"/>
  <c r="R200" i="9"/>
  <c r="P200" i="9"/>
  <c r="BK200" i="9"/>
  <c r="J200" i="9"/>
  <c r="BI198" i="9"/>
  <c r="BH198" i="9"/>
  <c r="BG198" i="9"/>
  <c r="BF198" i="9"/>
  <c r="T198" i="9"/>
  <c r="R198" i="9"/>
  <c r="P198" i="9"/>
  <c r="BK198" i="9"/>
  <c r="J198" i="9"/>
  <c r="BE198" i="9" s="1"/>
  <c r="BI196" i="9"/>
  <c r="BH196" i="9"/>
  <c r="BG196" i="9"/>
  <c r="BF196" i="9"/>
  <c r="BE196" i="9"/>
  <c r="T196" i="9"/>
  <c r="T195" i="9" s="1"/>
  <c r="R196" i="9"/>
  <c r="R195" i="9" s="1"/>
  <c r="P196" i="9"/>
  <c r="P195" i="9" s="1"/>
  <c r="BK196" i="9"/>
  <c r="BK195" i="9" s="1"/>
  <c r="J195" i="9" s="1"/>
  <c r="J70" i="9" s="1"/>
  <c r="J196" i="9"/>
  <c r="BI193" i="9"/>
  <c r="BH193" i="9"/>
  <c r="BG193" i="9"/>
  <c r="BF193" i="9"/>
  <c r="BE193" i="9"/>
  <c r="T193" i="9"/>
  <c r="R193" i="9"/>
  <c r="P193" i="9"/>
  <c r="BK193" i="9"/>
  <c r="J193" i="9"/>
  <c r="BI191" i="9"/>
  <c r="BH191" i="9"/>
  <c r="BG191" i="9"/>
  <c r="BF191" i="9"/>
  <c r="T191" i="9"/>
  <c r="R191" i="9"/>
  <c r="P191" i="9"/>
  <c r="BK191" i="9"/>
  <c r="J191" i="9"/>
  <c r="BE191" i="9" s="1"/>
  <c r="BI189" i="9"/>
  <c r="BH189" i="9"/>
  <c r="BG189" i="9"/>
  <c r="BF189" i="9"/>
  <c r="T189" i="9"/>
  <c r="R189" i="9"/>
  <c r="P189" i="9"/>
  <c r="BK189" i="9"/>
  <c r="J189" i="9"/>
  <c r="BE189" i="9" s="1"/>
  <c r="BI187" i="9"/>
  <c r="BH187" i="9"/>
  <c r="BG187" i="9"/>
  <c r="BF187" i="9"/>
  <c r="T187" i="9"/>
  <c r="R187" i="9"/>
  <c r="R182" i="9" s="1"/>
  <c r="P187" i="9"/>
  <c r="BK187" i="9"/>
  <c r="J187" i="9"/>
  <c r="BE187" i="9" s="1"/>
  <c r="BI185" i="9"/>
  <c r="BH185" i="9"/>
  <c r="BG185" i="9"/>
  <c r="BF185" i="9"/>
  <c r="BE185" i="9"/>
  <c r="T185" i="9"/>
  <c r="T182" i="9" s="1"/>
  <c r="R185" i="9"/>
  <c r="P185" i="9"/>
  <c r="BK185" i="9"/>
  <c r="J185" i="9"/>
  <c r="BI183" i="9"/>
  <c r="BH183" i="9"/>
  <c r="BG183" i="9"/>
  <c r="BF183" i="9"/>
  <c r="BE183" i="9"/>
  <c r="T183" i="9"/>
  <c r="R183" i="9"/>
  <c r="P183" i="9"/>
  <c r="BK183" i="9"/>
  <c r="J183" i="9"/>
  <c r="BI180" i="9"/>
  <c r="BH180" i="9"/>
  <c r="BG180" i="9"/>
  <c r="BF180" i="9"/>
  <c r="BE180" i="9"/>
  <c r="T180" i="9"/>
  <c r="R180" i="9"/>
  <c r="P180" i="9"/>
  <c r="BK180" i="9"/>
  <c r="J180" i="9"/>
  <c r="BI178" i="9"/>
  <c r="BH178" i="9"/>
  <c r="BG178" i="9"/>
  <c r="BF178" i="9"/>
  <c r="T178" i="9"/>
  <c r="R178" i="9"/>
  <c r="P178" i="9"/>
  <c r="BK178" i="9"/>
  <c r="J178" i="9"/>
  <c r="BE178" i="9" s="1"/>
  <c r="BI176" i="9"/>
  <c r="BH176" i="9"/>
  <c r="BG176" i="9"/>
  <c r="BF176" i="9"/>
  <c r="BE176" i="9"/>
  <c r="T176" i="9"/>
  <c r="R176" i="9"/>
  <c r="P176" i="9"/>
  <c r="BK176" i="9"/>
  <c r="J176" i="9"/>
  <c r="BI174" i="9"/>
  <c r="BH174" i="9"/>
  <c r="BG174" i="9"/>
  <c r="BF174" i="9"/>
  <c r="T174" i="9"/>
  <c r="R174" i="9"/>
  <c r="P174" i="9"/>
  <c r="BK174" i="9"/>
  <c r="J174" i="9"/>
  <c r="BE174" i="9" s="1"/>
  <c r="BI172" i="9"/>
  <c r="BH172" i="9"/>
  <c r="BG172" i="9"/>
  <c r="BF172" i="9"/>
  <c r="BE172" i="9"/>
  <c r="T172" i="9"/>
  <c r="R172" i="9"/>
  <c r="P172" i="9"/>
  <c r="BK172" i="9"/>
  <c r="J172" i="9"/>
  <c r="BI170" i="9"/>
  <c r="BH170" i="9"/>
  <c r="BG170" i="9"/>
  <c r="BF170" i="9"/>
  <c r="T170" i="9"/>
  <c r="R170" i="9"/>
  <c r="P170" i="9"/>
  <c r="BK170" i="9"/>
  <c r="J170" i="9"/>
  <c r="BE170" i="9" s="1"/>
  <c r="BI168" i="9"/>
  <c r="BH168" i="9"/>
  <c r="BG168" i="9"/>
  <c r="BF168" i="9"/>
  <c r="BE168" i="9"/>
  <c r="T168" i="9"/>
  <c r="R168" i="9"/>
  <c r="P168" i="9"/>
  <c r="BK168" i="9"/>
  <c r="J168" i="9"/>
  <c r="BI164" i="9"/>
  <c r="BH164" i="9"/>
  <c r="BG164" i="9"/>
  <c r="BF164" i="9"/>
  <c r="T164" i="9"/>
  <c r="R164" i="9"/>
  <c r="P164" i="9"/>
  <c r="BK164" i="9"/>
  <c r="J164" i="9"/>
  <c r="BE164" i="9" s="1"/>
  <c r="BI162" i="9"/>
  <c r="BH162" i="9"/>
  <c r="BG162" i="9"/>
  <c r="BF162" i="9"/>
  <c r="BE162" i="9"/>
  <c r="T162" i="9"/>
  <c r="R162" i="9"/>
  <c r="P162" i="9"/>
  <c r="BK162" i="9"/>
  <c r="J162" i="9"/>
  <c r="BI160" i="9"/>
  <c r="BH160" i="9"/>
  <c r="BG160" i="9"/>
  <c r="BF160" i="9"/>
  <c r="T160" i="9"/>
  <c r="R160" i="9"/>
  <c r="P160" i="9"/>
  <c r="BK160" i="9"/>
  <c r="J160" i="9"/>
  <c r="BE160" i="9" s="1"/>
  <c r="BI158" i="9"/>
  <c r="BH158" i="9"/>
  <c r="BG158" i="9"/>
  <c r="BF158" i="9"/>
  <c r="BE158" i="9"/>
  <c r="T158" i="9"/>
  <c r="R158" i="9"/>
  <c r="P158" i="9"/>
  <c r="BK158" i="9"/>
  <c r="J158" i="9"/>
  <c r="BI156" i="9"/>
  <c r="BH156" i="9"/>
  <c r="BG156" i="9"/>
  <c r="BF156" i="9"/>
  <c r="T156" i="9"/>
  <c r="R156" i="9"/>
  <c r="P156" i="9"/>
  <c r="BK156" i="9"/>
  <c r="J156" i="9"/>
  <c r="BE156" i="9" s="1"/>
  <c r="BI154" i="9"/>
  <c r="BH154" i="9"/>
  <c r="BG154" i="9"/>
  <c r="BF154" i="9"/>
  <c r="BE154" i="9"/>
  <c r="T154" i="9"/>
  <c r="R154" i="9"/>
  <c r="P154" i="9"/>
  <c r="BK154" i="9"/>
  <c r="BK153" i="9" s="1"/>
  <c r="J153" i="9" s="1"/>
  <c r="J68" i="9" s="1"/>
  <c r="J154" i="9"/>
  <c r="BI151" i="9"/>
  <c r="BH151" i="9"/>
  <c r="BG151" i="9"/>
  <c r="BF151" i="9"/>
  <c r="BE151" i="9"/>
  <c r="T151" i="9"/>
  <c r="T150" i="9" s="1"/>
  <c r="R151" i="9"/>
  <c r="R150" i="9" s="1"/>
  <c r="P151" i="9"/>
  <c r="P150" i="9" s="1"/>
  <c r="BK151" i="9"/>
  <c r="BK150" i="9" s="1"/>
  <c r="J150" i="9" s="1"/>
  <c r="J67" i="9" s="1"/>
  <c r="J151" i="9"/>
  <c r="BI148" i="9"/>
  <c r="BH148" i="9"/>
  <c r="BG148" i="9"/>
  <c r="BF148" i="9"/>
  <c r="T148" i="9"/>
  <c r="R148" i="9"/>
  <c r="P148" i="9"/>
  <c r="BK148" i="9"/>
  <c r="J148" i="9"/>
  <c r="BE148" i="9" s="1"/>
  <c r="BI146" i="9"/>
  <c r="BH146" i="9"/>
  <c r="BG146" i="9"/>
  <c r="BF146" i="9"/>
  <c r="BE146" i="9"/>
  <c r="T146" i="9"/>
  <c r="R146" i="9"/>
  <c r="P146" i="9"/>
  <c r="BK146" i="9"/>
  <c r="J146" i="9"/>
  <c r="BI144" i="9"/>
  <c r="BH144" i="9"/>
  <c r="BG144" i="9"/>
  <c r="BF144" i="9"/>
  <c r="T144" i="9"/>
  <c r="R144" i="9"/>
  <c r="P144" i="9"/>
  <c r="BK144" i="9"/>
  <c r="J144" i="9"/>
  <c r="BE144" i="9" s="1"/>
  <c r="BI142" i="9"/>
  <c r="BH142" i="9"/>
  <c r="BG142" i="9"/>
  <c r="BF142" i="9"/>
  <c r="BE142" i="9"/>
  <c r="T142" i="9"/>
  <c r="R142" i="9"/>
  <c r="P142" i="9"/>
  <c r="BK142" i="9"/>
  <c r="J142" i="9"/>
  <c r="BI140" i="9"/>
  <c r="BH140" i="9"/>
  <c r="BG140" i="9"/>
  <c r="BF140" i="9"/>
  <c r="T140" i="9"/>
  <c r="R140" i="9"/>
  <c r="P140" i="9"/>
  <c r="BK140" i="9"/>
  <c r="J140" i="9"/>
  <c r="BE140" i="9" s="1"/>
  <c r="BI138" i="9"/>
  <c r="BH138" i="9"/>
  <c r="BG138" i="9"/>
  <c r="BF138" i="9"/>
  <c r="BE138" i="9"/>
  <c r="T138" i="9"/>
  <c r="R138" i="9"/>
  <c r="P138" i="9"/>
  <c r="BK138" i="9"/>
  <c r="J138" i="9"/>
  <c r="BI136" i="9"/>
  <c r="BH136" i="9"/>
  <c r="BG136" i="9"/>
  <c r="BF136" i="9"/>
  <c r="BE136" i="9"/>
  <c r="T136" i="9"/>
  <c r="R136" i="9"/>
  <c r="P136" i="9"/>
  <c r="BK136" i="9"/>
  <c r="J136" i="9"/>
  <c r="BI134" i="9"/>
  <c r="BH134" i="9"/>
  <c r="BG134" i="9"/>
  <c r="BF134" i="9"/>
  <c r="BE134" i="9"/>
  <c r="T134" i="9"/>
  <c r="R134" i="9"/>
  <c r="P134" i="9"/>
  <c r="BK134" i="9"/>
  <c r="J134" i="9"/>
  <c r="BI132" i="9"/>
  <c r="BH132" i="9"/>
  <c r="BG132" i="9"/>
  <c r="BF132" i="9"/>
  <c r="T132" i="9"/>
  <c r="R132" i="9"/>
  <c r="P132" i="9"/>
  <c r="BK132" i="9"/>
  <c r="J132" i="9"/>
  <c r="BE132" i="9" s="1"/>
  <c r="BI130" i="9"/>
  <c r="BH130" i="9"/>
  <c r="BG130" i="9"/>
  <c r="BF130" i="9"/>
  <c r="BE130" i="9"/>
  <c r="T130" i="9"/>
  <c r="R130" i="9"/>
  <c r="P130" i="9"/>
  <c r="P127" i="9" s="1"/>
  <c r="BK130" i="9"/>
  <c r="J130" i="9"/>
  <c r="BI128" i="9"/>
  <c r="BH128" i="9"/>
  <c r="BG128" i="9"/>
  <c r="BF128" i="9"/>
  <c r="BE128" i="9"/>
  <c r="T128" i="9"/>
  <c r="T127" i="9" s="1"/>
  <c r="R128" i="9"/>
  <c r="P128" i="9"/>
  <c r="BK128" i="9"/>
  <c r="J128" i="9"/>
  <c r="BI125" i="9"/>
  <c r="BH125" i="9"/>
  <c r="BG125" i="9"/>
  <c r="BF125" i="9"/>
  <c r="T125" i="9"/>
  <c r="R125" i="9"/>
  <c r="P125" i="9"/>
  <c r="BK125" i="9"/>
  <c r="J125" i="9"/>
  <c r="BE125" i="9" s="1"/>
  <c r="BI123" i="9"/>
  <c r="BH123" i="9"/>
  <c r="BG123" i="9"/>
  <c r="BF123" i="9"/>
  <c r="T123" i="9"/>
  <c r="R123" i="9"/>
  <c r="P123" i="9"/>
  <c r="BK123" i="9"/>
  <c r="J123" i="9"/>
  <c r="BE123" i="9" s="1"/>
  <c r="BI121" i="9"/>
  <c r="BH121" i="9"/>
  <c r="BG121" i="9"/>
  <c r="BF121" i="9"/>
  <c r="T121" i="9"/>
  <c r="R121" i="9"/>
  <c r="P121" i="9"/>
  <c r="BK121" i="9"/>
  <c r="J121" i="9"/>
  <c r="BE121" i="9" s="1"/>
  <c r="BI119" i="9"/>
  <c r="BH119" i="9"/>
  <c r="BG119" i="9"/>
  <c r="BF119" i="9"/>
  <c r="BE119" i="9"/>
  <c r="T119" i="9"/>
  <c r="R119" i="9"/>
  <c r="P119" i="9"/>
  <c r="BK119" i="9"/>
  <c r="J119" i="9"/>
  <c r="BI117" i="9"/>
  <c r="BH117" i="9"/>
  <c r="BG117" i="9"/>
  <c r="BF117" i="9"/>
  <c r="T117" i="9"/>
  <c r="R117" i="9"/>
  <c r="P117" i="9"/>
  <c r="BK117" i="9"/>
  <c r="J117" i="9"/>
  <c r="BE117" i="9" s="1"/>
  <c r="BI115" i="9"/>
  <c r="BH115" i="9"/>
  <c r="BG115" i="9"/>
  <c r="BF115" i="9"/>
  <c r="T115" i="9"/>
  <c r="R115" i="9"/>
  <c r="P115" i="9"/>
  <c r="BK115" i="9"/>
  <c r="BK110" i="9" s="1"/>
  <c r="J115" i="9"/>
  <c r="BE115" i="9" s="1"/>
  <c r="BI113" i="9"/>
  <c r="BH113" i="9"/>
  <c r="BG113" i="9"/>
  <c r="BF113" i="9"/>
  <c r="T113" i="9"/>
  <c r="R113" i="9"/>
  <c r="P113" i="9"/>
  <c r="BK113" i="9"/>
  <c r="J113" i="9"/>
  <c r="BE113" i="9" s="1"/>
  <c r="BI111" i="9"/>
  <c r="BH111" i="9"/>
  <c r="BG111" i="9"/>
  <c r="BF111" i="9"/>
  <c r="BE111" i="9"/>
  <c r="T111" i="9"/>
  <c r="T110" i="9" s="1"/>
  <c r="R111" i="9"/>
  <c r="P111" i="9"/>
  <c r="BK111" i="9"/>
  <c r="J111" i="9"/>
  <c r="F106" i="9"/>
  <c r="J105" i="9"/>
  <c r="F105" i="9"/>
  <c r="F103" i="9"/>
  <c r="E101" i="9"/>
  <c r="F59" i="9"/>
  <c r="J57" i="9"/>
  <c r="F57" i="9"/>
  <c r="E55" i="9"/>
  <c r="J25" i="9"/>
  <c r="E25" i="9"/>
  <c r="J59" i="9" s="1"/>
  <c r="J24" i="9"/>
  <c r="J22" i="9"/>
  <c r="E22" i="9"/>
  <c r="F60" i="9" s="1"/>
  <c r="J21" i="9"/>
  <c r="J16" i="9"/>
  <c r="J103" i="9" s="1"/>
  <c r="E7" i="9"/>
  <c r="E49" i="9" s="1"/>
  <c r="P199" i="8"/>
  <c r="J199" i="8"/>
  <c r="J70" i="8" s="1"/>
  <c r="AY64" i="1"/>
  <c r="AX64" i="1"/>
  <c r="BI206" i="8"/>
  <c r="BH206" i="8"/>
  <c r="BG206" i="8"/>
  <c r="BF206" i="8"/>
  <c r="BE206" i="8"/>
  <c r="T206" i="8"/>
  <c r="R206" i="8"/>
  <c r="P206" i="8"/>
  <c r="BK206" i="8"/>
  <c r="J206" i="8"/>
  <c r="BI204" i="8"/>
  <c r="BH204" i="8"/>
  <c r="BG204" i="8"/>
  <c r="BF204" i="8"/>
  <c r="T204" i="8"/>
  <c r="R204" i="8"/>
  <c r="P204" i="8"/>
  <c r="BK204" i="8"/>
  <c r="J204" i="8"/>
  <c r="BE204" i="8" s="1"/>
  <c r="BI202" i="8"/>
  <c r="BH202" i="8"/>
  <c r="BG202" i="8"/>
  <c r="BF202" i="8"/>
  <c r="BE202" i="8"/>
  <c r="T202" i="8"/>
  <c r="R202" i="8"/>
  <c r="P202" i="8"/>
  <c r="BK202" i="8"/>
  <c r="J202" i="8"/>
  <c r="BI200" i="8"/>
  <c r="BH200" i="8"/>
  <c r="BG200" i="8"/>
  <c r="BF200" i="8"/>
  <c r="T200" i="8"/>
  <c r="T199" i="8" s="1"/>
  <c r="R200" i="8"/>
  <c r="R199" i="8" s="1"/>
  <c r="P200" i="8"/>
  <c r="BK200" i="8"/>
  <c r="BK199" i="8" s="1"/>
  <c r="J200" i="8"/>
  <c r="BE200" i="8" s="1"/>
  <c r="BI197" i="8"/>
  <c r="BH197" i="8"/>
  <c r="BG197" i="8"/>
  <c r="BF197" i="8"/>
  <c r="T197" i="8"/>
  <c r="T196" i="8" s="1"/>
  <c r="R197" i="8"/>
  <c r="R196" i="8" s="1"/>
  <c r="P197" i="8"/>
  <c r="P196" i="8" s="1"/>
  <c r="BK197" i="8"/>
  <c r="BK196" i="8" s="1"/>
  <c r="J196" i="8" s="1"/>
  <c r="J69" i="8" s="1"/>
  <c r="J197" i="8"/>
  <c r="BE197" i="8" s="1"/>
  <c r="BI194" i="8"/>
  <c r="BH194" i="8"/>
  <c r="BG194" i="8"/>
  <c r="BF194" i="8"/>
  <c r="BE194" i="8"/>
  <c r="T194" i="8"/>
  <c r="R194" i="8"/>
  <c r="P194" i="8"/>
  <c r="BK194" i="8"/>
  <c r="J194" i="8"/>
  <c r="BI192" i="8"/>
  <c r="BH192" i="8"/>
  <c r="BG192" i="8"/>
  <c r="BF192" i="8"/>
  <c r="T192" i="8"/>
  <c r="R192" i="8"/>
  <c r="P192" i="8"/>
  <c r="BK192" i="8"/>
  <c r="J192" i="8"/>
  <c r="BE192" i="8" s="1"/>
  <c r="BI190" i="8"/>
  <c r="BH190" i="8"/>
  <c r="BG190" i="8"/>
  <c r="BF190" i="8"/>
  <c r="BE190" i="8"/>
  <c r="T190" i="8"/>
  <c r="R190" i="8"/>
  <c r="P190" i="8"/>
  <c r="BK190" i="8"/>
  <c r="J190" i="8"/>
  <c r="BI186" i="8"/>
  <c r="BH186" i="8"/>
  <c r="BG186" i="8"/>
  <c r="BF186" i="8"/>
  <c r="T186" i="8"/>
  <c r="R186" i="8"/>
  <c r="P186" i="8"/>
  <c r="BK186" i="8"/>
  <c r="J186" i="8"/>
  <c r="BE186" i="8" s="1"/>
  <c r="BI184" i="8"/>
  <c r="BH184" i="8"/>
  <c r="BG184" i="8"/>
  <c r="BF184" i="8"/>
  <c r="BE184" i="8"/>
  <c r="T184" i="8"/>
  <c r="R184" i="8"/>
  <c r="P184" i="8"/>
  <c r="BK184" i="8"/>
  <c r="J184" i="8"/>
  <c r="BI182" i="8"/>
  <c r="BH182" i="8"/>
  <c r="BG182" i="8"/>
  <c r="BF182" i="8"/>
  <c r="BE182" i="8"/>
  <c r="T182" i="8"/>
  <c r="R182" i="8"/>
  <c r="P182" i="8"/>
  <c r="BK182" i="8"/>
  <c r="J182" i="8"/>
  <c r="BI180" i="8"/>
  <c r="BH180" i="8"/>
  <c r="BG180" i="8"/>
  <c r="BF180" i="8"/>
  <c r="BE180" i="8"/>
  <c r="T180" i="8"/>
  <c r="R180" i="8"/>
  <c r="P180" i="8"/>
  <c r="BK180" i="8"/>
  <c r="J180" i="8"/>
  <c r="BI178" i="8"/>
  <c r="BH178" i="8"/>
  <c r="BG178" i="8"/>
  <c r="BF178" i="8"/>
  <c r="T178" i="8"/>
  <c r="R178" i="8"/>
  <c r="P178" i="8"/>
  <c r="BK178" i="8"/>
  <c r="J178" i="8"/>
  <c r="BE178" i="8" s="1"/>
  <c r="BI176" i="8"/>
  <c r="BH176" i="8"/>
  <c r="BG176" i="8"/>
  <c r="BF176" i="8"/>
  <c r="BE176" i="8"/>
  <c r="T176" i="8"/>
  <c r="R176" i="8"/>
  <c r="P176" i="8"/>
  <c r="BK176" i="8"/>
  <c r="J176" i="8"/>
  <c r="BI174" i="8"/>
  <c r="BH174" i="8"/>
  <c r="BG174" i="8"/>
  <c r="BF174" i="8"/>
  <c r="BE174" i="8"/>
  <c r="T174" i="8"/>
  <c r="T173" i="8" s="1"/>
  <c r="R174" i="8"/>
  <c r="R173" i="8" s="1"/>
  <c r="P174" i="8"/>
  <c r="BK174" i="8"/>
  <c r="J174" i="8"/>
  <c r="BI171" i="8"/>
  <c r="BH171" i="8"/>
  <c r="BG171" i="8"/>
  <c r="BF171" i="8"/>
  <c r="T171" i="8"/>
  <c r="R171" i="8"/>
  <c r="P171" i="8"/>
  <c r="BK171" i="8"/>
  <c r="J171" i="8"/>
  <c r="BE171" i="8" s="1"/>
  <c r="BI169" i="8"/>
  <c r="BH169" i="8"/>
  <c r="BG169" i="8"/>
  <c r="BF169" i="8"/>
  <c r="T169" i="8"/>
  <c r="R169" i="8"/>
  <c r="P169" i="8"/>
  <c r="BK169" i="8"/>
  <c r="J169" i="8"/>
  <c r="BE169" i="8" s="1"/>
  <c r="BI165" i="8"/>
  <c r="BH165" i="8"/>
  <c r="BG165" i="8"/>
  <c r="BF165" i="8"/>
  <c r="T165" i="8"/>
  <c r="R165" i="8"/>
  <c r="P165" i="8"/>
  <c r="BK165" i="8"/>
  <c r="J165" i="8"/>
  <c r="BE165" i="8" s="1"/>
  <c r="BI163" i="8"/>
  <c r="BH163" i="8"/>
  <c r="BG163" i="8"/>
  <c r="BF163" i="8"/>
  <c r="BE163" i="8"/>
  <c r="T163" i="8"/>
  <c r="R163" i="8"/>
  <c r="P163" i="8"/>
  <c r="BK163" i="8"/>
  <c r="J163" i="8"/>
  <c r="BI161" i="8"/>
  <c r="BH161" i="8"/>
  <c r="BG161" i="8"/>
  <c r="BF161" i="8"/>
  <c r="T161" i="8"/>
  <c r="R161" i="8"/>
  <c r="P161" i="8"/>
  <c r="BK161" i="8"/>
  <c r="J161" i="8"/>
  <c r="BE161" i="8" s="1"/>
  <c r="BI159" i="8"/>
  <c r="BH159" i="8"/>
  <c r="BG159" i="8"/>
  <c r="BF159" i="8"/>
  <c r="T159" i="8"/>
  <c r="R159" i="8"/>
  <c r="P159" i="8"/>
  <c r="BK159" i="8"/>
  <c r="J159" i="8"/>
  <c r="BE159" i="8" s="1"/>
  <c r="BI157" i="8"/>
  <c r="BH157" i="8"/>
  <c r="BG157" i="8"/>
  <c r="BF157" i="8"/>
  <c r="T157" i="8"/>
  <c r="R157" i="8"/>
  <c r="P157" i="8"/>
  <c r="BK157" i="8"/>
  <c r="J157" i="8"/>
  <c r="BE157" i="8" s="1"/>
  <c r="BI155" i="8"/>
  <c r="BH155" i="8"/>
  <c r="BG155" i="8"/>
  <c r="BF155" i="8"/>
  <c r="BE155" i="8"/>
  <c r="T155" i="8"/>
  <c r="R155" i="8"/>
  <c r="P155" i="8"/>
  <c r="BK155" i="8"/>
  <c r="J155" i="8"/>
  <c r="BI153" i="8"/>
  <c r="BH153" i="8"/>
  <c r="BG153" i="8"/>
  <c r="BF153" i="8"/>
  <c r="T153" i="8"/>
  <c r="R153" i="8"/>
  <c r="P153" i="8"/>
  <c r="BK153" i="8"/>
  <c r="J153" i="8"/>
  <c r="BE153" i="8" s="1"/>
  <c r="BI151" i="8"/>
  <c r="BH151" i="8"/>
  <c r="BG151" i="8"/>
  <c r="BF151" i="8"/>
  <c r="T151" i="8"/>
  <c r="R151" i="8"/>
  <c r="P151" i="8"/>
  <c r="BK151" i="8"/>
  <c r="J151" i="8"/>
  <c r="BE151" i="8" s="1"/>
  <c r="BI149" i="8"/>
  <c r="BH149" i="8"/>
  <c r="BG149" i="8"/>
  <c r="BF149" i="8"/>
  <c r="T149" i="8"/>
  <c r="R149" i="8"/>
  <c r="P149" i="8"/>
  <c r="BK149" i="8"/>
  <c r="J149" i="8"/>
  <c r="BE149" i="8" s="1"/>
  <c r="BI147" i="8"/>
  <c r="BH147" i="8"/>
  <c r="BG147" i="8"/>
  <c r="BF147" i="8"/>
  <c r="BE147" i="8"/>
  <c r="T147" i="8"/>
  <c r="R147" i="8"/>
  <c r="P147" i="8"/>
  <c r="BK147" i="8"/>
  <c r="J147" i="8"/>
  <c r="BI145" i="8"/>
  <c r="BH145" i="8"/>
  <c r="BG145" i="8"/>
  <c r="BF145" i="8"/>
  <c r="T145" i="8"/>
  <c r="R145" i="8"/>
  <c r="P145" i="8"/>
  <c r="BK145" i="8"/>
  <c r="J145" i="8"/>
  <c r="BE145" i="8" s="1"/>
  <c r="BI143" i="8"/>
  <c r="BH143" i="8"/>
  <c r="BG143" i="8"/>
  <c r="BF143" i="8"/>
  <c r="T143" i="8"/>
  <c r="R143" i="8"/>
  <c r="P143" i="8"/>
  <c r="BK143" i="8"/>
  <c r="J143" i="8"/>
  <c r="BE143" i="8" s="1"/>
  <c r="BI141" i="8"/>
  <c r="BH141" i="8"/>
  <c r="BG141" i="8"/>
  <c r="BF141" i="8"/>
  <c r="T141" i="8"/>
  <c r="R141" i="8"/>
  <c r="P141" i="8"/>
  <c r="BK141" i="8"/>
  <c r="J141" i="8"/>
  <c r="BE141" i="8" s="1"/>
  <c r="BI139" i="8"/>
  <c r="BH139" i="8"/>
  <c r="BG139" i="8"/>
  <c r="BF139" i="8"/>
  <c r="BE139" i="8"/>
  <c r="T139" i="8"/>
  <c r="R139" i="8"/>
  <c r="P139" i="8"/>
  <c r="BK139" i="8"/>
  <c r="J139" i="8"/>
  <c r="BI137" i="8"/>
  <c r="BH137" i="8"/>
  <c r="BG137" i="8"/>
  <c r="BF137" i="8"/>
  <c r="T137" i="8"/>
  <c r="R137" i="8"/>
  <c r="P137" i="8"/>
  <c r="BK137" i="8"/>
  <c r="J137" i="8"/>
  <c r="BE137" i="8" s="1"/>
  <c r="BI135" i="8"/>
  <c r="BH135" i="8"/>
  <c r="BG135" i="8"/>
  <c r="BF135" i="8"/>
  <c r="T135" i="8"/>
  <c r="R135" i="8"/>
  <c r="P135" i="8"/>
  <c r="BK135" i="8"/>
  <c r="J135" i="8"/>
  <c r="BE135" i="8" s="1"/>
  <c r="BI133" i="8"/>
  <c r="BH133" i="8"/>
  <c r="BG133" i="8"/>
  <c r="BF133" i="8"/>
  <c r="BE133" i="8"/>
  <c r="T133" i="8"/>
  <c r="R133" i="8"/>
  <c r="P133" i="8"/>
  <c r="BK133" i="8"/>
  <c r="J133" i="8"/>
  <c r="BI130" i="8"/>
  <c r="BH130" i="8"/>
  <c r="BG130" i="8"/>
  <c r="BF130" i="8"/>
  <c r="BE130" i="8"/>
  <c r="T130" i="8"/>
  <c r="R130" i="8"/>
  <c r="P130" i="8"/>
  <c r="BK130" i="8"/>
  <c r="J130" i="8"/>
  <c r="BI128" i="8"/>
  <c r="BH128" i="8"/>
  <c r="BG128" i="8"/>
  <c r="BF128" i="8"/>
  <c r="T128" i="8"/>
  <c r="T127" i="8" s="1"/>
  <c r="R128" i="8"/>
  <c r="R127" i="8" s="1"/>
  <c r="P128" i="8"/>
  <c r="P127" i="8" s="1"/>
  <c r="BK128" i="8"/>
  <c r="BK127" i="8" s="1"/>
  <c r="J127" i="8" s="1"/>
  <c r="J66" i="8" s="1"/>
  <c r="J128" i="8"/>
  <c r="BE128" i="8" s="1"/>
  <c r="BI125" i="8"/>
  <c r="BH125" i="8"/>
  <c r="BG125" i="8"/>
  <c r="BF125" i="8"/>
  <c r="T125" i="8"/>
  <c r="R125" i="8"/>
  <c r="P125" i="8"/>
  <c r="BK125" i="8"/>
  <c r="J125" i="8"/>
  <c r="BE125" i="8" s="1"/>
  <c r="BI123" i="8"/>
  <c r="BH123" i="8"/>
  <c r="BG123" i="8"/>
  <c r="BF123" i="8"/>
  <c r="BE123" i="8"/>
  <c r="T123" i="8"/>
  <c r="R123" i="8"/>
  <c r="P123" i="8"/>
  <c r="BK123" i="8"/>
  <c r="J123" i="8"/>
  <c r="BI119" i="8"/>
  <c r="BH119" i="8"/>
  <c r="BG119" i="8"/>
  <c r="BF119" i="8"/>
  <c r="BE119" i="8"/>
  <c r="T119" i="8"/>
  <c r="R119" i="8"/>
  <c r="P119" i="8"/>
  <c r="BK119" i="8"/>
  <c r="J119" i="8"/>
  <c r="BI117" i="8"/>
  <c r="BH117" i="8"/>
  <c r="BG117" i="8"/>
  <c r="BF117" i="8"/>
  <c r="T117" i="8"/>
  <c r="R117" i="8"/>
  <c r="P117" i="8"/>
  <c r="BK117" i="8"/>
  <c r="J117" i="8"/>
  <c r="BE117" i="8" s="1"/>
  <c r="BI115" i="8"/>
  <c r="BH115" i="8"/>
  <c r="BG115" i="8"/>
  <c r="BF115" i="8"/>
  <c r="BE115" i="8"/>
  <c r="T115" i="8"/>
  <c r="R115" i="8"/>
  <c r="P115" i="8"/>
  <c r="BK115" i="8"/>
  <c r="J115" i="8"/>
  <c r="BI113" i="8"/>
  <c r="BH113" i="8"/>
  <c r="BG113" i="8"/>
  <c r="BF113" i="8"/>
  <c r="BE113" i="8"/>
  <c r="T113" i="8"/>
  <c r="R113" i="8"/>
  <c r="P113" i="8"/>
  <c r="BK113" i="8"/>
  <c r="J113" i="8"/>
  <c r="BI111" i="8"/>
  <c r="BH111" i="8"/>
  <c r="BG111" i="8"/>
  <c r="BF111" i="8"/>
  <c r="BE111" i="8"/>
  <c r="T111" i="8"/>
  <c r="R111" i="8"/>
  <c r="P111" i="8"/>
  <c r="BK111" i="8"/>
  <c r="J111" i="8"/>
  <c r="BI109" i="8"/>
  <c r="BH109" i="8"/>
  <c r="BG109" i="8"/>
  <c r="BF109" i="8"/>
  <c r="T109" i="8"/>
  <c r="R109" i="8"/>
  <c r="P109" i="8"/>
  <c r="BK109" i="8"/>
  <c r="J109" i="8"/>
  <c r="BE109" i="8" s="1"/>
  <c r="BI107" i="8"/>
  <c r="BH107" i="8"/>
  <c r="BG107" i="8"/>
  <c r="BF107" i="8"/>
  <c r="BE107" i="8"/>
  <c r="T107" i="8"/>
  <c r="R107" i="8"/>
  <c r="R95" i="8" s="1"/>
  <c r="P107" i="8"/>
  <c r="P95" i="8" s="1"/>
  <c r="BK107" i="8"/>
  <c r="J107" i="8"/>
  <c r="BI103" i="8"/>
  <c r="BH103" i="8"/>
  <c r="BG103" i="8"/>
  <c r="BF103" i="8"/>
  <c r="BE103" i="8"/>
  <c r="T103" i="8"/>
  <c r="R103" i="8"/>
  <c r="P103" i="8"/>
  <c r="BK103" i="8"/>
  <c r="J103" i="8"/>
  <c r="BI101" i="8"/>
  <c r="BH101" i="8"/>
  <c r="BG101" i="8"/>
  <c r="F36" i="8" s="1"/>
  <c r="BB64" i="1" s="1"/>
  <c r="BF101" i="8"/>
  <c r="J35" i="8" s="1"/>
  <c r="AW64" i="1" s="1"/>
  <c r="BE101" i="8"/>
  <c r="T101" i="8"/>
  <c r="R101" i="8"/>
  <c r="P101" i="8"/>
  <c r="BK101" i="8"/>
  <c r="J101" i="8"/>
  <c r="BI96" i="8"/>
  <c r="F38" i="8" s="1"/>
  <c r="BD64" i="1" s="1"/>
  <c r="BH96" i="8"/>
  <c r="BG96" i="8"/>
  <c r="BF96" i="8"/>
  <c r="T96" i="8"/>
  <c r="R96" i="8"/>
  <c r="P96" i="8"/>
  <c r="BK96" i="8"/>
  <c r="J96" i="8"/>
  <c r="BE96" i="8" s="1"/>
  <c r="J90" i="8"/>
  <c r="F90" i="8"/>
  <c r="F88" i="8"/>
  <c r="E86" i="8"/>
  <c r="E80" i="8"/>
  <c r="F59" i="8"/>
  <c r="F57" i="8"/>
  <c r="E55" i="8"/>
  <c r="J25" i="8"/>
  <c r="E25" i="8"/>
  <c r="J59" i="8" s="1"/>
  <c r="J24" i="8"/>
  <c r="J22" i="8"/>
  <c r="E22" i="8"/>
  <c r="F60" i="8" s="1"/>
  <c r="J21" i="8"/>
  <c r="J16" i="8"/>
  <c r="E7" i="8"/>
  <c r="E49" i="8" s="1"/>
  <c r="J728" i="7"/>
  <c r="J91" i="7" s="1"/>
  <c r="T567" i="7"/>
  <c r="P459" i="7"/>
  <c r="J120" i="7"/>
  <c r="AY61" i="1"/>
  <c r="AX61" i="1"/>
  <c r="BI881" i="7"/>
  <c r="BH881" i="7"/>
  <c r="BG881" i="7"/>
  <c r="BF881" i="7"/>
  <c r="BE881" i="7"/>
  <c r="T881" i="7"/>
  <c r="R881" i="7"/>
  <c r="P881" i="7"/>
  <c r="BK881" i="7"/>
  <c r="J881" i="7"/>
  <c r="BI879" i="7"/>
  <c r="BH879" i="7"/>
  <c r="BG879" i="7"/>
  <c r="BF879" i="7"/>
  <c r="BE879" i="7"/>
  <c r="T879" i="7"/>
  <c r="R879" i="7"/>
  <c r="P879" i="7"/>
  <c r="BK879" i="7"/>
  <c r="J879" i="7"/>
  <c r="BI877" i="7"/>
  <c r="BH877" i="7"/>
  <c r="BG877" i="7"/>
  <c r="BF877" i="7"/>
  <c r="BE877" i="7"/>
  <c r="T877" i="7"/>
  <c r="R877" i="7"/>
  <c r="P877" i="7"/>
  <c r="BK877" i="7"/>
  <c r="BK876" i="7" s="1"/>
  <c r="J876" i="7" s="1"/>
  <c r="J95" i="7" s="1"/>
  <c r="J877" i="7"/>
  <c r="BI874" i="7"/>
  <c r="BH874" i="7"/>
  <c r="BG874" i="7"/>
  <c r="BF874" i="7"/>
  <c r="T874" i="7"/>
  <c r="R874" i="7"/>
  <c r="P874" i="7"/>
  <c r="BK874" i="7"/>
  <c r="J874" i="7"/>
  <c r="BE874" i="7" s="1"/>
  <c r="BI872" i="7"/>
  <c r="BH872" i="7"/>
  <c r="BG872" i="7"/>
  <c r="BF872" i="7"/>
  <c r="T872" i="7"/>
  <c r="R872" i="7"/>
  <c r="R865" i="7" s="1"/>
  <c r="P872" i="7"/>
  <c r="BK872" i="7"/>
  <c r="J872" i="7"/>
  <c r="BE872" i="7" s="1"/>
  <c r="BI870" i="7"/>
  <c r="BH870" i="7"/>
  <c r="BG870" i="7"/>
  <c r="BF870" i="7"/>
  <c r="BE870" i="7"/>
  <c r="T870" i="7"/>
  <c r="R870" i="7"/>
  <c r="P870" i="7"/>
  <c r="BK870" i="7"/>
  <c r="J870" i="7"/>
  <c r="BI868" i="7"/>
  <c r="BH868" i="7"/>
  <c r="BG868" i="7"/>
  <c r="BF868" i="7"/>
  <c r="T868" i="7"/>
  <c r="R868" i="7"/>
  <c r="P868" i="7"/>
  <c r="BK868" i="7"/>
  <c r="J868" i="7"/>
  <c r="BE868" i="7" s="1"/>
  <c r="BI866" i="7"/>
  <c r="BH866" i="7"/>
  <c r="BG866" i="7"/>
  <c r="BF866" i="7"/>
  <c r="BE866" i="7"/>
  <c r="T866" i="7"/>
  <c r="R866" i="7"/>
  <c r="P866" i="7"/>
  <c r="P865" i="7" s="1"/>
  <c r="BK866" i="7"/>
  <c r="BK865" i="7" s="1"/>
  <c r="J865" i="7" s="1"/>
  <c r="J94" i="7" s="1"/>
  <c r="J866" i="7"/>
  <c r="BI863" i="7"/>
  <c r="BH863" i="7"/>
  <c r="BG863" i="7"/>
  <c r="BF863" i="7"/>
  <c r="BE863" i="7"/>
  <c r="T863" i="7"/>
  <c r="R863" i="7"/>
  <c r="P863" i="7"/>
  <c r="BK863" i="7"/>
  <c r="J863" i="7"/>
  <c r="BI861" i="7"/>
  <c r="BH861" i="7"/>
  <c r="BG861" i="7"/>
  <c r="BF861" i="7"/>
  <c r="T861" i="7"/>
  <c r="R861" i="7"/>
  <c r="P861" i="7"/>
  <c r="BK861" i="7"/>
  <c r="J861" i="7"/>
  <c r="BE861" i="7" s="1"/>
  <c r="BI859" i="7"/>
  <c r="BH859" i="7"/>
  <c r="BG859" i="7"/>
  <c r="BF859" i="7"/>
  <c r="T859" i="7"/>
  <c r="R859" i="7"/>
  <c r="P859" i="7"/>
  <c r="BK859" i="7"/>
  <c r="J859" i="7"/>
  <c r="BE859" i="7" s="1"/>
  <c r="BI857" i="7"/>
  <c r="BH857" i="7"/>
  <c r="BG857" i="7"/>
  <c r="BF857" i="7"/>
  <c r="BE857" i="7"/>
  <c r="T857" i="7"/>
  <c r="R857" i="7"/>
  <c r="P857" i="7"/>
  <c r="BK857" i="7"/>
  <c r="J857" i="7"/>
  <c r="BI855" i="7"/>
  <c r="BH855" i="7"/>
  <c r="BG855" i="7"/>
  <c r="BF855" i="7"/>
  <c r="BE855" i="7"/>
  <c r="T855" i="7"/>
  <c r="R855" i="7"/>
  <c r="P855" i="7"/>
  <c r="BK855" i="7"/>
  <c r="J855" i="7"/>
  <c r="BI853" i="7"/>
  <c r="BH853" i="7"/>
  <c r="BG853" i="7"/>
  <c r="BF853" i="7"/>
  <c r="BE853" i="7"/>
  <c r="T853" i="7"/>
  <c r="R853" i="7"/>
  <c r="P853" i="7"/>
  <c r="BK853" i="7"/>
  <c r="J853" i="7"/>
  <c r="BI851" i="7"/>
  <c r="BH851" i="7"/>
  <c r="BG851" i="7"/>
  <c r="BF851" i="7"/>
  <c r="T851" i="7"/>
  <c r="R851" i="7"/>
  <c r="P851" i="7"/>
  <c r="BK851" i="7"/>
  <c r="BK830" i="7" s="1"/>
  <c r="J830" i="7" s="1"/>
  <c r="J93" i="7" s="1"/>
  <c r="J851" i="7"/>
  <c r="BE851" i="7" s="1"/>
  <c r="BI849" i="7"/>
  <c r="BH849" i="7"/>
  <c r="BG849" i="7"/>
  <c r="BF849" i="7"/>
  <c r="BE849" i="7"/>
  <c r="T849" i="7"/>
  <c r="R849" i="7"/>
  <c r="P849" i="7"/>
  <c r="BK849" i="7"/>
  <c r="J849" i="7"/>
  <c r="BI847" i="7"/>
  <c r="BH847" i="7"/>
  <c r="BG847" i="7"/>
  <c r="BF847" i="7"/>
  <c r="BE847" i="7"/>
  <c r="T847" i="7"/>
  <c r="R847" i="7"/>
  <c r="P847" i="7"/>
  <c r="BK847" i="7"/>
  <c r="J847" i="7"/>
  <c r="BI845" i="7"/>
  <c r="BH845" i="7"/>
  <c r="BG845" i="7"/>
  <c r="BF845" i="7"/>
  <c r="BE845" i="7"/>
  <c r="T845" i="7"/>
  <c r="R845" i="7"/>
  <c r="P845" i="7"/>
  <c r="BK845" i="7"/>
  <c r="J845" i="7"/>
  <c r="BI843" i="7"/>
  <c r="BH843" i="7"/>
  <c r="BG843" i="7"/>
  <c r="BF843" i="7"/>
  <c r="T843" i="7"/>
  <c r="R843" i="7"/>
  <c r="P843" i="7"/>
  <c r="BK843" i="7"/>
  <c r="J843" i="7"/>
  <c r="BE843" i="7" s="1"/>
  <c r="BI841" i="7"/>
  <c r="BH841" i="7"/>
  <c r="BG841" i="7"/>
  <c r="BF841" i="7"/>
  <c r="BE841" i="7"/>
  <c r="T841" i="7"/>
  <c r="R841" i="7"/>
  <c r="P841" i="7"/>
  <c r="BK841" i="7"/>
  <c r="J841" i="7"/>
  <c r="BI839" i="7"/>
  <c r="BH839" i="7"/>
  <c r="BG839" i="7"/>
  <c r="BF839" i="7"/>
  <c r="BE839" i="7"/>
  <c r="T839" i="7"/>
  <c r="R839" i="7"/>
  <c r="P839" i="7"/>
  <c r="BK839" i="7"/>
  <c r="J839" i="7"/>
  <c r="BI837" i="7"/>
  <c r="BH837" i="7"/>
  <c r="BG837" i="7"/>
  <c r="BF837" i="7"/>
  <c r="BE837" i="7"/>
  <c r="T837" i="7"/>
  <c r="R837" i="7"/>
  <c r="P837" i="7"/>
  <c r="BK837" i="7"/>
  <c r="J837" i="7"/>
  <c r="BI835" i="7"/>
  <c r="BH835" i="7"/>
  <c r="BG835" i="7"/>
  <c r="BF835" i="7"/>
  <c r="T835" i="7"/>
  <c r="R835" i="7"/>
  <c r="P835" i="7"/>
  <c r="BK835" i="7"/>
  <c r="J835" i="7"/>
  <c r="BE835" i="7" s="1"/>
  <c r="BI833" i="7"/>
  <c r="BH833" i="7"/>
  <c r="BG833" i="7"/>
  <c r="BF833" i="7"/>
  <c r="BE833" i="7"/>
  <c r="T833" i="7"/>
  <c r="R833" i="7"/>
  <c r="P833" i="7"/>
  <c r="BK833" i="7"/>
  <c r="J833" i="7"/>
  <c r="BI831" i="7"/>
  <c r="BH831" i="7"/>
  <c r="BG831" i="7"/>
  <c r="BF831" i="7"/>
  <c r="BE831" i="7"/>
  <c r="T831" i="7"/>
  <c r="R831" i="7"/>
  <c r="R830" i="7" s="1"/>
  <c r="P831" i="7"/>
  <c r="BK831" i="7"/>
  <c r="J831" i="7"/>
  <c r="BI828" i="7"/>
  <c r="BH828" i="7"/>
  <c r="BG828" i="7"/>
  <c r="BF828" i="7"/>
  <c r="T828" i="7"/>
  <c r="R828" i="7"/>
  <c r="P828" i="7"/>
  <c r="BK828" i="7"/>
  <c r="J828" i="7"/>
  <c r="BE828" i="7" s="1"/>
  <c r="BI826" i="7"/>
  <c r="BH826" i="7"/>
  <c r="BG826" i="7"/>
  <c r="BF826" i="7"/>
  <c r="T826" i="7"/>
  <c r="R826" i="7"/>
  <c r="P826" i="7"/>
  <c r="BK826" i="7"/>
  <c r="J826" i="7"/>
  <c r="BE826" i="7" s="1"/>
  <c r="BI824" i="7"/>
  <c r="BH824" i="7"/>
  <c r="BG824" i="7"/>
  <c r="BF824" i="7"/>
  <c r="T824" i="7"/>
  <c r="R824" i="7"/>
  <c r="P824" i="7"/>
  <c r="BK824" i="7"/>
  <c r="J824" i="7"/>
  <c r="BE824" i="7" s="1"/>
  <c r="BI822" i="7"/>
  <c r="BH822" i="7"/>
  <c r="BG822" i="7"/>
  <c r="BF822" i="7"/>
  <c r="BE822" i="7"/>
  <c r="T822" i="7"/>
  <c r="R822" i="7"/>
  <c r="P822" i="7"/>
  <c r="BK822" i="7"/>
  <c r="J822" i="7"/>
  <c r="BI820" i="7"/>
  <c r="BH820" i="7"/>
  <c r="BG820" i="7"/>
  <c r="BF820" i="7"/>
  <c r="T820" i="7"/>
  <c r="R820" i="7"/>
  <c r="P820" i="7"/>
  <c r="BK820" i="7"/>
  <c r="J820" i="7"/>
  <c r="BE820" i="7" s="1"/>
  <c r="BI818" i="7"/>
  <c r="BH818" i="7"/>
  <c r="BG818" i="7"/>
  <c r="BF818" i="7"/>
  <c r="T818" i="7"/>
  <c r="R818" i="7"/>
  <c r="P818" i="7"/>
  <c r="BK818" i="7"/>
  <c r="J818" i="7"/>
  <c r="BE818" i="7" s="1"/>
  <c r="BI816" i="7"/>
  <c r="BH816" i="7"/>
  <c r="BG816" i="7"/>
  <c r="BF816" i="7"/>
  <c r="T816" i="7"/>
  <c r="R816" i="7"/>
  <c r="P816" i="7"/>
  <c r="BK816" i="7"/>
  <c r="J816" i="7"/>
  <c r="BE816" i="7" s="1"/>
  <c r="BI814" i="7"/>
  <c r="BH814" i="7"/>
  <c r="BG814" i="7"/>
  <c r="BF814" i="7"/>
  <c r="BE814" i="7"/>
  <c r="T814" i="7"/>
  <c r="R814" i="7"/>
  <c r="P814" i="7"/>
  <c r="BK814" i="7"/>
  <c r="J814" i="7"/>
  <c r="BI812" i="7"/>
  <c r="BH812" i="7"/>
  <c r="BG812" i="7"/>
  <c r="BF812" i="7"/>
  <c r="T812" i="7"/>
  <c r="R812" i="7"/>
  <c r="P812" i="7"/>
  <c r="BK812" i="7"/>
  <c r="J812" i="7"/>
  <c r="BE812" i="7" s="1"/>
  <c r="BI810" i="7"/>
  <c r="BH810" i="7"/>
  <c r="BG810" i="7"/>
  <c r="BF810" i="7"/>
  <c r="BE810" i="7"/>
  <c r="T810" i="7"/>
  <c r="R810" i="7"/>
  <c r="P810" i="7"/>
  <c r="BK810" i="7"/>
  <c r="J810" i="7"/>
  <c r="BI808" i="7"/>
  <c r="BH808" i="7"/>
  <c r="BG808" i="7"/>
  <c r="BF808" i="7"/>
  <c r="T808" i="7"/>
  <c r="R808" i="7"/>
  <c r="P808" i="7"/>
  <c r="BK808" i="7"/>
  <c r="J808" i="7"/>
  <c r="BE808" i="7" s="1"/>
  <c r="BI806" i="7"/>
  <c r="BH806" i="7"/>
  <c r="BG806" i="7"/>
  <c r="BF806" i="7"/>
  <c r="BE806" i="7"/>
  <c r="T806" i="7"/>
  <c r="R806" i="7"/>
  <c r="P806" i="7"/>
  <c r="BK806" i="7"/>
  <c r="J806" i="7"/>
  <c r="BI804" i="7"/>
  <c r="BH804" i="7"/>
  <c r="BG804" i="7"/>
  <c r="BF804" i="7"/>
  <c r="T804" i="7"/>
  <c r="R804" i="7"/>
  <c r="P804" i="7"/>
  <c r="BK804" i="7"/>
  <c r="J804" i="7"/>
  <c r="BE804" i="7" s="1"/>
  <c r="BI802" i="7"/>
  <c r="BH802" i="7"/>
  <c r="BG802" i="7"/>
  <c r="BF802" i="7"/>
  <c r="BE802" i="7"/>
  <c r="T802" i="7"/>
  <c r="R802" i="7"/>
  <c r="P802" i="7"/>
  <c r="BK802" i="7"/>
  <c r="J802" i="7"/>
  <c r="BI800" i="7"/>
  <c r="BH800" i="7"/>
  <c r="BG800" i="7"/>
  <c r="BF800" i="7"/>
  <c r="BE800" i="7"/>
  <c r="T800" i="7"/>
  <c r="R800" i="7"/>
  <c r="P800" i="7"/>
  <c r="BK800" i="7"/>
  <c r="J800" i="7"/>
  <c r="BI798" i="7"/>
  <c r="BH798" i="7"/>
  <c r="BG798" i="7"/>
  <c r="BF798" i="7"/>
  <c r="BE798" i="7"/>
  <c r="T798" i="7"/>
  <c r="R798" i="7"/>
  <c r="P798" i="7"/>
  <c r="BK798" i="7"/>
  <c r="J798" i="7"/>
  <c r="BI796" i="7"/>
  <c r="BH796" i="7"/>
  <c r="BG796" i="7"/>
  <c r="BF796" i="7"/>
  <c r="T796" i="7"/>
  <c r="R796" i="7"/>
  <c r="P796" i="7"/>
  <c r="BK796" i="7"/>
  <c r="J796" i="7"/>
  <c r="BE796" i="7" s="1"/>
  <c r="BI794" i="7"/>
  <c r="BH794" i="7"/>
  <c r="BG794" i="7"/>
  <c r="BF794" i="7"/>
  <c r="BE794" i="7"/>
  <c r="T794" i="7"/>
  <c r="R794" i="7"/>
  <c r="P794" i="7"/>
  <c r="BK794" i="7"/>
  <c r="J794" i="7"/>
  <c r="BI792" i="7"/>
  <c r="BH792" i="7"/>
  <c r="BG792" i="7"/>
  <c r="BF792" i="7"/>
  <c r="BE792" i="7"/>
  <c r="T792" i="7"/>
  <c r="R792" i="7"/>
  <c r="P792" i="7"/>
  <c r="BK792" i="7"/>
  <c r="J792" i="7"/>
  <c r="BI790" i="7"/>
  <c r="BH790" i="7"/>
  <c r="BG790" i="7"/>
  <c r="BF790" i="7"/>
  <c r="BE790" i="7"/>
  <c r="T790" i="7"/>
  <c r="R790" i="7"/>
  <c r="P790" i="7"/>
  <c r="BK790" i="7"/>
  <c r="J790" i="7"/>
  <c r="BI788" i="7"/>
  <c r="BH788" i="7"/>
  <c r="BG788" i="7"/>
  <c r="BF788" i="7"/>
  <c r="T788" i="7"/>
  <c r="R788" i="7"/>
  <c r="P788" i="7"/>
  <c r="BK788" i="7"/>
  <c r="J788" i="7"/>
  <c r="BE788" i="7" s="1"/>
  <c r="BI786" i="7"/>
  <c r="BH786" i="7"/>
  <c r="BG786" i="7"/>
  <c r="BF786" i="7"/>
  <c r="BE786" i="7"/>
  <c r="T786" i="7"/>
  <c r="R786" i="7"/>
  <c r="P786" i="7"/>
  <c r="BK786" i="7"/>
  <c r="J786" i="7"/>
  <c r="BI784" i="7"/>
  <c r="BH784" i="7"/>
  <c r="BG784" i="7"/>
  <c r="BF784" i="7"/>
  <c r="BE784" i="7"/>
  <c r="T784" i="7"/>
  <c r="R784" i="7"/>
  <c r="P784" i="7"/>
  <c r="BK784" i="7"/>
  <c r="J784" i="7"/>
  <c r="BI782" i="7"/>
  <c r="BH782" i="7"/>
  <c r="BG782" i="7"/>
  <c r="BF782" i="7"/>
  <c r="BE782" i="7"/>
  <c r="T782" i="7"/>
  <c r="R782" i="7"/>
  <c r="P782" i="7"/>
  <c r="BK782" i="7"/>
  <c r="J782" i="7"/>
  <c r="BI780" i="7"/>
  <c r="BH780" i="7"/>
  <c r="BG780" i="7"/>
  <c r="BF780" i="7"/>
  <c r="T780" i="7"/>
  <c r="R780" i="7"/>
  <c r="P780" i="7"/>
  <c r="BK780" i="7"/>
  <c r="J780" i="7"/>
  <c r="BE780" i="7" s="1"/>
  <c r="BI778" i="7"/>
  <c r="BH778" i="7"/>
  <c r="BG778" i="7"/>
  <c r="BF778" i="7"/>
  <c r="BE778" i="7"/>
  <c r="T778" i="7"/>
  <c r="R778" i="7"/>
  <c r="P778" i="7"/>
  <c r="BK778" i="7"/>
  <c r="J778" i="7"/>
  <c r="BI776" i="7"/>
  <c r="BH776" i="7"/>
  <c r="BG776" i="7"/>
  <c r="BF776" i="7"/>
  <c r="BE776" i="7"/>
  <c r="T776" i="7"/>
  <c r="R776" i="7"/>
  <c r="P776" i="7"/>
  <c r="BK776" i="7"/>
  <c r="J776" i="7"/>
  <c r="BI774" i="7"/>
  <c r="BH774" i="7"/>
  <c r="BG774" i="7"/>
  <c r="BF774" i="7"/>
  <c r="BE774" i="7"/>
  <c r="T774" i="7"/>
  <c r="R774" i="7"/>
  <c r="P774" i="7"/>
  <c r="BK774" i="7"/>
  <c r="J774" i="7"/>
  <c r="BI772" i="7"/>
  <c r="BH772" i="7"/>
  <c r="BG772" i="7"/>
  <c r="BF772" i="7"/>
  <c r="T772" i="7"/>
  <c r="R772" i="7"/>
  <c r="P772" i="7"/>
  <c r="BK772" i="7"/>
  <c r="J772" i="7"/>
  <c r="BE772" i="7" s="1"/>
  <c r="BI770" i="7"/>
  <c r="BH770" i="7"/>
  <c r="BG770" i="7"/>
  <c r="BF770" i="7"/>
  <c r="BE770" i="7"/>
  <c r="T770" i="7"/>
  <c r="R770" i="7"/>
  <c r="P770" i="7"/>
  <c r="BK770" i="7"/>
  <c r="J770" i="7"/>
  <c r="BI768" i="7"/>
  <c r="BH768" i="7"/>
  <c r="BG768" i="7"/>
  <c r="BF768" i="7"/>
  <c r="BE768" i="7"/>
  <c r="T768" i="7"/>
  <c r="R768" i="7"/>
  <c r="P768" i="7"/>
  <c r="BK768" i="7"/>
  <c r="J768" i="7"/>
  <c r="BI766" i="7"/>
  <c r="BH766" i="7"/>
  <c r="BG766" i="7"/>
  <c r="BF766" i="7"/>
  <c r="BE766" i="7"/>
  <c r="T766" i="7"/>
  <c r="R766" i="7"/>
  <c r="P766" i="7"/>
  <c r="BK766" i="7"/>
  <c r="J766" i="7"/>
  <c r="BI764" i="7"/>
  <c r="BH764" i="7"/>
  <c r="BG764" i="7"/>
  <c r="BF764" i="7"/>
  <c r="T764" i="7"/>
  <c r="R764" i="7"/>
  <c r="P764" i="7"/>
  <c r="BK764" i="7"/>
  <c r="J764" i="7"/>
  <c r="BE764" i="7" s="1"/>
  <c r="BI762" i="7"/>
  <c r="BH762" i="7"/>
  <c r="BG762" i="7"/>
  <c r="BF762" i="7"/>
  <c r="BE762" i="7"/>
  <c r="T762" i="7"/>
  <c r="R762" i="7"/>
  <c r="P762" i="7"/>
  <c r="BK762" i="7"/>
  <c r="J762" i="7"/>
  <c r="BI760" i="7"/>
  <c r="BH760" i="7"/>
  <c r="BG760" i="7"/>
  <c r="BF760" i="7"/>
  <c r="BE760" i="7"/>
  <c r="T760" i="7"/>
  <c r="R760" i="7"/>
  <c r="P760" i="7"/>
  <c r="BK760" i="7"/>
  <c r="J760" i="7"/>
  <c r="BI758" i="7"/>
  <c r="BH758" i="7"/>
  <c r="BG758" i="7"/>
  <c r="BF758" i="7"/>
  <c r="BE758" i="7"/>
  <c r="T758" i="7"/>
  <c r="R758" i="7"/>
  <c r="P758" i="7"/>
  <c r="BK758" i="7"/>
  <c r="J758" i="7"/>
  <c r="BI756" i="7"/>
  <c r="BH756" i="7"/>
  <c r="BG756" i="7"/>
  <c r="BF756" i="7"/>
  <c r="BE756" i="7"/>
  <c r="T756" i="7"/>
  <c r="R756" i="7"/>
  <c r="P756" i="7"/>
  <c r="BK756" i="7"/>
  <c r="J756" i="7"/>
  <c r="BI754" i="7"/>
  <c r="BH754" i="7"/>
  <c r="BG754" i="7"/>
  <c r="BF754" i="7"/>
  <c r="BE754" i="7"/>
  <c r="T754" i="7"/>
  <c r="R754" i="7"/>
  <c r="P754" i="7"/>
  <c r="BK754" i="7"/>
  <c r="J754" i="7"/>
  <c r="BI752" i="7"/>
  <c r="BH752" i="7"/>
  <c r="BG752" i="7"/>
  <c r="BF752" i="7"/>
  <c r="BE752" i="7"/>
  <c r="T752" i="7"/>
  <c r="R752" i="7"/>
  <c r="P752" i="7"/>
  <c r="BK752" i="7"/>
  <c r="J752" i="7"/>
  <c r="BI750" i="7"/>
  <c r="BH750" i="7"/>
  <c r="BG750" i="7"/>
  <c r="BF750" i="7"/>
  <c r="BE750" i="7"/>
  <c r="T750" i="7"/>
  <c r="R750" i="7"/>
  <c r="P750" i="7"/>
  <c r="BK750" i="7"/>
  <c r="J750" i="7"/>
  <c r="BI748" i="7"/>
  <c r="BH748" i="7"/>
  <c r="BG748" i="7"/>
  <c r="BF748" i="7"/>
  <c r="BE748" i="7"/>
  <c r="T748" i="7"/>
  <c r="R748" i="7"/>
  <c r="P748" i="7"/>
  <c r="BK748" i="7"/>
  <c r="J748" i="7"/>
  <c r="BI746" i="7"/>
  <c r="BH746" i="7"/>
  <c r="BG746" i="7"/>
  <c r="BF746" i="7"/>
  <c r="BE746" i="7"/>
  <c r="T746" i="7"/>
  <c r="R746" i="7"/>
  <c r="P746" i="7"/>
  <c r="BK746" i="7"/>
  <c r="J746" i="7"/>
  <c r="BI744" i="7"/>
  <c r="BH744" i="7"/>
  <c r="BG744" i="7"/>
  <c r="BF744" i="7"/>
  <c r="BE744" i="7"/>
  <c r="T744" i="7"/>
  <c r="R744" i="7"/>
  <c r="P744" i="7"/>
  <c r="BK744" i="7"/>
  <c r="J744" i="7"/>
  <c r="BI742" i="7"/>
  <c r="BH742" i="7"/>
  <c r="BG742" i="7"/>
  <c r="BF742" i="7"/>
  <c r="BE742" i="7"/>
  <c r="T742" i="7"/>
  <c r="R742" i="7"/>
  <c r="P742" i="7"/>
  <c r="BK742" i="7"/>
  <c r="J742" i="7"/>
  <c r="BI740" i="7"/>
  <c r="BH740" i="7"/>
  <c r="BG740" i="7"/>
  <c r="BF740" i="7"/>
  <c r="BE740" i="7"/>
  <c r="T740" i="7"/>
  <c r="R740" i="7"/>
  <c r="P740" i="7"/>
  <c r="BK740" i="7"/>
  <c r="J740" i="7"/>
  <c r="BI738" i="7"/>
  <c r="BH738" i="7"/>
  <c r="BG738" i="7"/>
  <c r="BF738" i="7"/>
  <c r="T738" i="7"/>
  <c r="R738" i="7"/>
  <c r="P738" i="7"/>
  <c r="BK738" i="7"/>
  <c r="BK737" i="7" s="1"/>
  <c r="J737" i="7" s="1"/>
  <c r="J92" i="7" s="1"/>
  <c r="J738" i="7"/>
  <c r="BE738" i="7" s="1"/>
  <c r="BI735" i="7"/>
  <c r="BH735" i="7"/>
  <c r="BG735" i="7"/>
  <c r="BF735" i="7"/>
  <c r="T735" i="7"/>
  <c r="R735" i="7"/>
  <c r="P735" i="7"/>
  <c r="BK735" i="7"/>
  <c r="J735" i="7"/>
  <c r="BE735" i="7" s="1"/>
  <c r="BI733" i="7"/>
  <c r="BH733" i="7"/>
  <c r="BG733" i="7"/>
  <c r="BF733" i="7"/>
  <c r="BE733" i="7"/>
  <c r="T733" i="7"/>
  <c r="R733" i="7"/>
  <c r="P733" i="7"/>
  <c r="BK733" i="7"/>
  <c r="J733" i="7"/>
  <c r="BI731" i="7"/>
  <c r="BH731" i="7"/>
  <c r="BG731" i="7"/>
  <c r="BF731" i="7"/>
  <c r="T731" i="7"/>
  <c r="R731" i="7"/>
  <c r="P731" i="7"/>
  <c r="BK731" i="7"/>
  <c r="J731" i="7"/>
  <c r="BE731" i="7" s="1"/>
  <c r="BI729" i="7"/>
  <c r="BH729" i="7"/>
  <c r="BG729" i="7"/>
  <c r="BF729" i="7"/>
  <c r="T729" i="7"/>
  <c r="R729" i="7"/>
  <c r="P729" i="7"/>
  <c r="P728" i="7" s="1"/>
  <c r="BK729" i="7"/>
  <c r="BK728" i="7" s="1"/>
  <c r="J729" i="7"/>
  <c r="BE729" i="7" s="1"/>
  <c r="BI726" i="7"/>
  <c r="BH726" i="7"/>
  <c r="BG726" i="7"/>
  <c r="BF726" i="7"/>
  <c r="BE726" i="7"/>
  <c r="T726" i="7"/>
  <c r="R726" i="7"/>
  <c r="P726" i="7"/>
  <c r="BK726" i="7"/>
  <c r="J726" i="7"/>
  <c r="BI724" i="7"/>
  <c r="BH724" i="7"/>
  <c r="BG724" i="7"/>
  <c r="BF724" i="7"/>
  <c r="BE724" i="7"/>
  <c r="T724" i="7"/>
  <c r="R724" i="7"/>
  <c r="P724" i="7"/>
  <c r="BK724" i="7"/>
  <c r="J724" i="7"/>
  <c r="BI722" i="7"/>
  <c r="BH722" i="7"/>
  <c r="BG722" i="7"/>
  <c r="BF722" i="7"/>
  <c r="T722" i="7"/>
  <c r="R722" i="7"/>
  <c r="P722" i="7"/>
  <c r="BK722" i="7"/>
  <c r="J722" i="7"/>
  <c r="BE722" i="7" s="1"/>
  <c r="BI720" i="7"/>
  <c r="BH720" i="7"/>
  <c r="BG720" i="7"/>
  <c r="BF720" i="7"/>
  <c r="BE720" i="7"/>
  <c r="T720" i="7"/>
  <c r="R720" i="7"/>
  <c r="P720" i="7"/>
  <c r="BK720" i="7"/>
  <c r="J720" i="7"/>
  <c r="BI718" i="7"/>
  <c r="BH718" i="7"/>
  <c r="BG718" i="7"/>
  <c r="BF718" i="7"/>
  <c r="BE718" i="7"/>
  <c r="T718" i="7"/>
  <c r="T717" i="7" s="1"/>
  <c r="R718" i="7"/>
  <c r="P718" i="7"/>
  <c r="BK718" i="7"/>
  <c r="J718" i="7"/>
  <c r="BI715" i="7"/>
  <c r="BH715" i="7"/>
  <c r="BG715" i="7"/>
  <c r="BF715" i="7"/>
  <c r="T715" i="7"/>
  <c r="R715" i="7"/>
  <c r="P715" i="7"/>
  <c r="BK715" i="7"/>
  <c r="J715" i="7"/>
  <c r="BE715" i="7" s="1"/>
  <c r="BI713" i="7"/>
  <c r="BH713" i="7"/>
  <c r="BG713" i="7"/>
  <c r="BF713" i="7"/>
  <c r="T713" i="7"/>
  <c r="R713" i="7"/>
  <c r="P713" i="7"/>
  <c r="BK713" i="7"/>
  <c r="J713" i="7"/>
  <c r="BE713" i="7" s="1"/>
  <c r="BI711" i="7"/>
  <c r="BH711" i="7"/>
  <c r="BG711" i="7"/>
  <c r="BF711" i="7"/>
  <c r="T711" i="7"/>
  <c r="R711" i="7"/>
  <c r="P711" i="7"/>
  <c r="BK711" i="7"/>
  <c r="J711" i="7"/>
  <c r="BE711" i="7" s="1"/>
  <c r="BI709" i="7"/>
  <c r="BH709" i="7"/>
  <c r="BG709" i="7"/>
  <c r="BF709" i="7"/>
  <c r="BE709" i="7"/>
  <c r="T709" i="7"/>
  <c r="R709" i="7"/>
  <c r="P709" i="7"/>
  <c r="BK709" i="7"/>
  <c r="J709" i="7"/>
  <c r="BI707" i="7"/>
  <c r="BH707" i="7"/>
  <c r="BG707" i="7"/>
  <c r="BF707" i="7"/>
  <c r="T707" i="7"/>
  <c r="R707" i="7"/>
  <c r="P707" i="7"/>
  <c r="BK707" i="7"/>
  <c r="J707" i="7"/>
  <c r="BE707" i="7" s="1"/>
  <c r="BI705" i="7"/>
  <c r="BH705" i="7"/>
  <c r="BG705" i="7"/>
  <c r="BF705" i="7"/>
  <c r="T705" i="7"/>
  <c r="R705" i="7"/>
  <c r="P705" i="7"/>
  <c r="BK705" i="7"/>
  <c r="J705" i="7"/>
  <c r="BE705" i="7" s="1"/>
  <c r="BI703" i="7"/>
  <c r="BH703" i="7"/>
  <c r="BG703" i="7"/>
  <c r="BF703" i="7"/>
  <c r="T703" i="7"/>
  <c r="R703" i="7"/>
  <c r="R702" i="7" s="1"/>
  <c r="P703" i="7"/>
  <c r="BK703" i="7"/>
  <c r="J703" i="7"/>
  <c r="BE703" i="7" s="1"/>
  <c r="BI700" i="7"/>
  <c r="BH700" i="7"/>
  <c r="BG700" i="7"/>
  <c r="BF700" i="7"/>
  <c r="BE700" i="7"/>
  <c r="T700" i="7"/>
  <c r="R700" i="7"/>
  <c r="P700" i="7"/>
  <c r="BK700" i="7"/>
  <c r="J700" i="7"/>
  <c r="BI698" i="7"/>
  <c r="BH698" i="7"/>
  <c r="BG698" i="7"/>
  <c r="BF698" i="7"/>
  <c r="T698" i="7"/>
  <c r="R698" i="7"/>
  <c r="P698" i="7"/>
  <c r="BK698" i="7"/>
  <c r="J698" i="7"/>
  <c r="BE698" i="7" s="1"/>
  <c r="BI696" i="7"/>
  <c r="BH696" i="7"/>
  <c r="BG696" i="7"/>
  <c r="BF696" i="7"/>
  <c r="BE696" i="7"/>
  <c r="T696" i="7"/>
  <c r="R696" i="7"/>
  <c r="P696" i="7"/>
  <c r="BK696" i="7"/>
  <c r="J696" i="7"/>
  <c r="BI694" i="7"/>
  <c r="BH694" i="7"/>
  <c r="BG694" i="7"/>
  <c r="BF694" i="7"/>
  <c r="BE694" i="7"/>
  <c r="T694" i="7"/>
  <c r="R694" i="7"/>
  <c r="P694" i="7"/>
  <c r="BK694" i="7"/>
  <c r="J694" i="7"/>
  <c r="BI692" i="7"/>
  <c r="BH692" i="7"/>
  <c r="BG692" i="7"/>
  <c r="BF692" i="7"/>
  <c r="BE692" i="7"/>
  <c r="T692" i="7"/>
  <c r="R692" i="7"/>
  <c r="P692" i="7"/>
  <c r="BK692" i="7"/>
  <c r="J692" i="7"/>
  <c r="BI690" i="7"/>
  <c r="BH690" i="7"/>
  <c r="BG690" i="7"/>
  <c r="BF690" i="7"/>
  <c r="T690" i="7"/>
  <c r="R690" i="7"/>
  <c r="P690" i="7"/>
  <c r="BK690" i="7"/>
  <c r="BK689" i="7" s="1"/>
  <c r="J689" i="7" s="1"/>
  <c r="J88" i="7" s="1"/>
  <c r="J690" i="7"/>
  <c r="BE690" i="7" s="1"/>
  <c r="BI687" i="7"/>
  <c r="BH687" i="7"/>
  <c r="BG687" i="7"/>
  <c r="BF687" i="7"/>
  <c r="T687" i="7"/>
  <c r="R687" i="7"/>
  <c r="P687" i="7"/>
  <c r="BK687" i="7"/>
  <c r="J687" i="7"/>
  <c r="BE687" i="7" s="1"/>
  <c r="BI685" i="7"/>
  <c r="BH685" i="7"/>
  <c r="BG685" i="7"/>
  <c r="BF685" i="7"/>
  <c r="BE685" i="7"/>
  <c r="T685" i="7"/>
  <c r="R685" i="7"/>
  <c r="P685" i="7"/>
  <c r="BK685" i="7"/>
  <c r="J685" i="7"/>
  <c r="BI683" i="7"/>
  <c r="BH683" i="7"/>
  <c r="BG683" i="7"/>
  <c r="BF683" i="7"/>
  <c r="T683" i="7"/>
  <c r="R683" i="7"/>
  <c r="P683" i="7"/>
  <c r="BK683" i="7"/>
  <c r="J683" i="7"/>
  <c r="BE683" i="7" s="1"/>
  <c r="BI681" i="7"/>
  <c r="BH681" i="7"/>
  <c r="BG681" i="7"/>
  <c r="BF681" i="7"/>
  <c r="T681" i="7"/>
  <c r="R681" i="7"/>
  <c r="P681" i="7"/>
  <c r="BK681" i="7"/>
  <c r="J681" i="7"/>
  <c r="BE681" i="7" s="1"/>
  <c r="BI679" i="7"/>
  <c r="BH679" i="7"/>
  <c r="BG679" i="7"/>
  <c r="BF679" i="7"/>
  <c r="T679" i="7"/>
  <c r="R679" i="7"/>
  <c r="P679" i="7"/>
  <c r="BK679" i="7"/>
  <c r="J679" i="7"/>
  <c r="BE679" i="7" s="1"/>
  <c r="BI677" i="7"/>
  <c r="BH677" i="7"/>
  <c r="BG677" i="7"/>
  <c r="BF677" i="7"/>
  <c r="BE677" i="7"/>
  <c r="T677" i="7"/>
  <c r="R677" i="7"/>
  <c r="P677" i="7"/>
  <c r="BK677" i="7"/>
  <c r="J677" i="7"/>
  <c r="BI675" i="7"/>
  <c r="BH675" i="7"/>
  <c r="BG675" i="7"/>
  <c r="BF675" i="7"/>
  <c r="T675" i="7"/>
  <c r="R675" i="7"/>
  <c r="P675" i="7"/>
  <c r="BK675" i="7"/>
  <c r="J675" i="7"/>
  <c r="BE675" i="7" s="1"/>
  <c r="BI673" i="7"/>
  <c r="BH673" i="7"/>
  <c r="BG673" i="7"/>
  <c r="BF673" i="7"/>
  <c r="T673" i="7"/>
  <c r="R673" i="7"/>
  <c r="P673" i="7"/>
  <c r="BK673" i="7"/>
  <c r="J673" i="7"/>
  <c r="BE673" i="7" s="1"/>
  <c r="BI671" i="7"/>
  <c r="BH671" i="7"/>
  <c r="BG671" i="7"/>
  <c r="BF671" i="7"/>
  <c r="T671" i="7"/>
  <c r="R671" i="7"/>
  <c r="P671" i="7"/>
  <c r="BK671" i="7"/>
  <c r="J671" i="7"/>
  <c r="BE671" i="7" s="1"/>
  <c r="BI669" i="7"/>
  <c r="BH669" i="7"/>
  <c r="BG669" i="7"/>
  <c r="BF669" i="7"/>
  <c r="BE669" i="7"/>
  <c r="T669" i="7"/>
  <c r="R669" i="7"/>
  <c r="P669" i="7"/>
  <c r="BK669" i="7"/>
  <c r="J669" i="7"/>
  <c r="BI667" i="7"/>
  <c r="BH667" i="7"/>
  <c r="BG667" i="7"/>
  <c r="BF667" i="7"/>
  <c r="T667" i="7"/>
  <c r="R667" i="7"/>
  <c r="P667" i="7"/>
  <c r="BK667" i="7"/>
  <c r="J667" i="7"/>
  <c r="BE667" i="7" s="1"/>
  <c r="BI665" i="7"/>
  <c r="BH665" i="7"/>
  <c r="BG665" i="7"/>
  <c r="BF665" i="7"/>
  <c r="T665" i="7"/>
  <c r="R665" i="7"/>
  <c r="P665" i="7"/>
  <c r="BK665" i="7"/>
  <c r="J665" i="7"/>
  <c r="BE665" i="7" s="1"/>
  <c r="BI663" i="7"/>
  <c r="BH663" i="7"/>
  <c r="BG663" i="7"/>
  <c r="BF663" i="7"/>
  <c r="T663" i="7"/>
  <c r="R663" i="7"/>
  <c r="P663" i="7"/>
  <c r="BK663" i="7"/>
  <c r="J663" i="7"/>
  <c r="BE663" i="7" s="1"/>
  <c r="BI661" i="7"/>
  <c r="BH661" i="7"/>
  <c r="BG661" i="7"/>
  <c r="BF661" i="7"/>
  <c r="BE661" i="7"/>
  <c r="T661" i="7"/>
  <c r="R661" i="7"/>
  <c r="P661" i="7"/>
  <c r="BK661" i="7"/>
  <c r="J661" i="7"/>
  <c r="BI659" i="7"/>
  <c r="BH659" i="7"/>
  <c r="BG659" i="7"/>
  <c r="BF659" i="7"/>
  <c r="T659" i="7"/>
  <c r="R659" i="7"/>
  <c r="R658" i="7" s="1"/>
  <c r="P659" i="7"/>
  <c r="BK659" i="7"/>
  <c r="J659" i="7"/>
  <c r="BE659" i="7" s="1"/>
  <c r="BI656" i="7"/>
  <c r="BH656" i="7"/>
  <c r="BG656" i="7"/>
  <c r="BF656" i="7"/>
  <c r="BE656" i="7"/>
  <c r="T656" i="7"/>
  <c r="R656" i="7"/>
  <c r="P656" i="7"/>
  <c r="BK656" i="7"/>
  <c r="J656" i="7"/>
  <c r="BI654" i="7"/>
  <c r="BH654" i="7"/>
  <c r="BG654" i="7"/>
  <c r="BF654" i="7"/>
  <c r="BE654" i="7"/>
  <c r="T654" i="7"/>
  <c r="R654" i="7"/>
  <c r="P654" i="7"/>
  <c r="BK654" i="7"/>
  <c r="J654" i="7"/>
  <c r="BI652" i="7"/>
  <c r="BH652" i="7"/>
  <c r="BG652" i="7"/>
  <c r="BF652" i="7"/>
  <c r="BE652" i="7"/>
  <c r="T652" i="7"/>
  <c r="R652" i="7"/>
  <c r="P652" i="7"/>
  <c r="BK652" i="7"/>
  <c r="J652" i="7"/>
  <c r="BI650" i="7"/>
  <c r="BH650" i="7"/>
  <c r="BG650" i="7"/>
  <c r="BF650" i="7"/>
  <c r="T650" i="7"/>
  <c r="R650" i="7"/>
  <c r="P650" i="7"/>
  <c r="BK650" i="7"/>
  <c r="J650" i="7"/>
  <c r="BE650" i="7" s="1"/>
  <c r="BI648" i="7"/>
  <c r="BH648" i="7"/>
  <c r="BG648" i="7"/>
  <c r="BF648" i="7"/>
  <c r="BE648" i="7"/>
  <c r="T648" i="7"/>
  <c r="R648" i="7"/>
  <c r="P648" i="7"/>
  <c r="BK648" i="7"/>
  <c r="J648" i="7"/>
  <c r="BI646" i="7"/>
  <c r="BH646" i="7"/>
  <c r="BG646" i="7"/>
  <c r="BF646" i="7"/>
  <c r="BE646" i="7"/>
  <c r="T646" i="7"/>
  <c r="R646" i="7"/>
  <c r="P646" i="7"/>
  <c r="BK646" i="7"/>
  <c r="J646" i="7"/>
  <c r="BI644" i="7"/>
  <c r="BH644" i="7"/>
  <c r="BG644" i="7"/>
  <c r="BF644" i="7"/>
  <c r="BE644" i="7"/>
  <c r="T644" i="7"/>
  <c r="R644" i="7"/>
  <c r="P644" i="7"/>
  <c r="BK644" i="7"/>
  <c r="J644" i="7"/>
  <c r="BI642" i="7"/>
  <c r="BH642" i="7"/>
  <c r="BG642" i="7"/>
  <c r="BF642" i="7"/>
  <c r="T642" i="7"/>
  <c r="R642" i="7"/>
  <c r="P642" i="7"/>
  <c r="BK642" i="7"/>
  <c r="J642" i="7"/>
  <c r="BE642" i="7" s="1"/>
  <c r="BI640" i="7"/>
  <c r="BH640" i="7"/>
  <c r="BG640" i="7"/>
  <c r="BF640" i="7"/>
  <c r="BE640" i="7"/>
  <c r="T640" i="7"/>
  <c r="R640" i="7"/>
  <c r="P640" i="7"/>
  <c r="BK640" i="7"/>
  <c r="J640" i="7"/>
  <c r="BI638" i="7"/>
  <c r="BH638" i="7"/>
  <c r="BG638" i="7"/>
  <c r="BF638" i="7"/>
  <c r="BE638" i="7"/>
  <c r="T638" i="7"/>
  <c r="R638" i="7"/>
  <c r="P638" i="7"/>
  <c r="BK638" i="7"/>
  <c r="J638" i="7"/>
  <c r="BI636" i="7"/>
  <c r="BH636" i="7"/>
  <c r="BG636" i="7"/>
  <c r="BF636" i="7"/>
  <c r="BE636" i="7"/>
  <c r="T636" i="7"/>
  <c r="R636" i="7"/>
  <c r="P636" i="7"/>
  <c r="BK636" i="7"/>
  <c r="J636" i="7"/>
  <c r="BI634" i="7"/>
  <c r="BH634" i="7"/>
  <c r="BG634" i="7"/>
  <c r="BF634" i="7"/>
  <c r="T634" i="7"/>
  <c r="R634" i="7"/>
  <c r="P634" i="7"/>
  <c r="BK634" i="7"/>
  <c r="J634" i="7"/>
  <c r="BE634" i="7" s="1"/>
  <c r="BI632" i="7"/>
  <c r="BH632" i="7"/>
  <c r="BG632" i="7"/>
  <c r="BF632" i="7"/>
  <c r="BE632" i="7"/>
  <c r="T632" i="7"/>
  <c r="R632" i="7"/>
  <c r="P632" i="7"/>
  <c r="BK632" i="7"/>
  <c r="J632" i="7"/>
  <c r="BI630" i="7"/>
  <c r="BH630" i="7"/>
  <c r="BG630" i="7"/>
  <c r="BF630" i="7"/>
  <c r="BE630" i="7"/>
  <c r="T630" i="7"/>
  <c r="T629" i="7" s="1"/>
  <c r="R630" i="7"/>
  <c r="P630" i="7"/>
  <c r="P629" i="7" s="1"/>
  <c r="BK630" i="7"/>
  <c r="J630" i="7"/>
  <c r="BI627" i="7"/>
  <c r="BH627" i="7"/>
  <c r="BG627" i="7"/>
  <c r="BF627" i="7"/>
  <c r="T627" i="7"/>
  <c r="R627" i="7"/>
  <c r="P627" i="7"/>
  <c r="BK627" i="7"/>
  <c r="J627" i="7"/>
  <c r="BE627" i="7" s="1"/>
  <c r="BI625" i="7"/>
  <c r="BH625" i="7"/>
  <c r="BG625" i="7"/>
  <c r="BF625" i="7"/>
  <c r="T625" i="7"/>
  <c r="R625" i="7"/>
  <c r="P625" i="7"/>
  <c r="BK625" i="7"/>
  <c r="J625" i="7"/>
  <c r="BE625" i="7" s="1"/>
  <c r="BI623" i="7"/>
  <c r="BH623" i="7"/>
  <c r="BG623" i="7"/>
  <c r="BF623" i="7"/>
  <c r="T623" i="7"/>
  <c r="R623" i="7"/>
  <c r="P623" i="7"/>
  <c r="BK623" i="7"/>
  <c r="J623" i="7"/>
  <c r="BE623" i="7" s="1"/>
  <c r="BI621" i="7"/>
  <c r="BH621" i="7"/>
  <c r="BG621" i="7"/>
  <c r="BF621" i="7"/>
  <c r="BE621" i="7"/>
  <c r="T621" i="7"/>
  <c r="R621" i="7"/>
  <c r="P621" i="7"/>
  <c r="BK621" i="7"/>
  <c r="J621" i="7"/>
  <c r="BI619" i="7"/>
  <c r="BH619" i="7"/>
  <c r="BG619" i="7"/>
  <c r="BF619" i="7"/>
  <c r="T619" i="7"/>
  <c r="R619" i="7"/>
  <c r="P619" i="7"/>
  <c r="BK619" i="7"/>
  <c r="J619" i="7"/>
  <c r="BE619" i="7" s="1"/>
  <c r="BI617" i="7"/>
  <c r="BH617" i="7"/>
  <c r="BG617" i="7"/>
  <c r="BF617" i="7"/>
  <c r="T617" i="7"/>
  <c r="R617" i="7"/>
  <c r="P617" i="7"/>
  <c r="BK617" i="7"/>
  <c r="J617" i="7"/>
  <c r="BE617" i="7" s="1"/>
  <c r="BI615" i="7"/>
  <c r="BH615" i="7"/>
  <c r="BG615" i="7"/>
  <c r="BF615" i="7"/>
  <c r="T615" i="7"/>
  <c r="R615" i="7"/>
  <c r="P615" i="7"/>
  <c r="BK615" i="7"/>
  <c r="J615" i="7"/>
  <c r="BE615" i="7" s="1"/>
  <c r="BI613" i="7"/>
  <c r="BH613" i="7"/>
  <c r="BG613" i="7"/>
  <c r="BF613" i="7"/>
  <c r="BE613" i="7"/>
  <c r="T613" i="7"/>
  <c r="R613" i="7"/>
  <c r="P613" i="7"/>
  <c r="BK613" i="7"/>
  <c r="J613" i="7"/>
  <c r="BI611" i="7"/>
  <c r="BH611" i="7"/>
  <c r="BG611" i="7"/>
  <c r="BF611" i="7"/>
  <c r="T611" i="7"/>
  <c r="R611" i="7"/>
  <c r="P611" i="7"/>
  <c r="BK611" i="7"/>
  <c r="J611" i="7"/>
  <c r="BE611" i="7" s="1"/>
  <c r="BI609" i="7"/>
  <c r="BH609" i="7"/>
  <c r="BG609" i="7"/>
  <c r="BF609" i="7"/>
  <c r="T609" i="7"/>
  <c r="R609" i="7"/>
  <c r="P609" i="7"/>
  <c r="BK609" i="7"/>
  <c r="J609" i="7"/>
  <c r="BE609" i="7" s="1"/>
  <c r="BI607" i="7"/>
  <c r="BH607" i="7"/>
  <c r="BG607" i="7"/>
  <c r="BF607" i="7"/>
  <c r="T607" i="7"/>
  <c r="R607" i="7"/>
  <c r="P607" i="7"/>
  <c r="BK607" i="7"/>
  <c r="J607" i="7"/>
  <c r="BE607" i="7" s="1"/>
  <c r="BI605" i="7"/>
  <c r="BH605" i="7"/>
  <c r="BG605" i="7"/>
  <c r="BF605" i="7"/>
  <c r="BE605" i="7"/>
  <c r="T605" i="7"/>
  <c r="R605" i="7"/>
  <c r="P605" i="7"/>
  <c r="BK605" i="7"/>
  <c r="J605" i="7"/>
  <c r="BI603" i="7"/>
  <c r="BH603" i="7"/>
  <c r="BG603" i="7"/>
  <c r="BF603" i="7"/>
  <c r="T603" i="7"/>
  <c r="R603" i="7"/>
  <c r="P603" i="7"/>
  <c r="BK603" i="7"/>
  <c r="J603" i="7"/>
  <c r="BE603" i="7" s="1"/>
  <c r="BI601" i="7"/>
  <c r="BH601" i="7"/>
  <c r="BG601" i="7"/>
  <c r="BF601" i="7"/>
  <c r="T601" i="7"/>
  <c r="R601" i="7"/>
  <c r="P601" i="7"/>
  <c r="BK601" i="7"/>
  <c r="J601" i="7"/>
  <c r="BE601" i="7" s="1"/>
  <c r="BI599" i="7"/>
  <c r="BH599" i="7"/>
  <c r="BG599" i="7"/>
  <c r="BF599" i="7"/>
  <c r="T599" i="7"/>
  <c r="R599" i="7"/>
  <c r="P599" i="7"/>
  <c r="BK599" i="7"/>
  <c r="J599" i="7"/>
  <c r="BE599" i="7" s="1"/>
  <c r="BI597" i="7"/>
  <c r="BH597" i="7"/>
  <c r="BG597" i="7"/>
  <c r="BF597" i="7"/>
  <c r="BE597" i="7"/>
  <c r="T597" i="7"/>
  <c r="R597" i="7"/>
  <c r="P597" i="7"/>
  <c r="BK597" i="7"/>
  <c r="J597" i="7"/>
  <c r="BI595" i="7"/>
  <c r="BH595" i="7"/>
  <c r="BG595" i="7"/>
  <c r="BF595" i="7"/>
  <c r="T595" i="7"/>
  <c r="R595" i="7"/>
  <c r="P595" i="7"/>
  <c r="BK595" i="7"/>
  <c r="J595" i="7"/>
  <c r="BE595" i="7" s="1"/>
  <c r="BI593" i="7"/>
  <c r="BH593" i="7"/>
  <c r="BG593" i="7"/>
  <c r="BF593" i="7"/>
  <c r="BE593" i="7"/>
  <c r="T593" i="7"/>
  <c r="R593" i="7"/>
  <c r="P593" i="7"/>
  <c r="P592" i="7" s="1"/>
  <c r="BK593" i="7"/>
  <c r="BK592" i="7" s="1"/>
  <c r="J592" i="7" s="1"/>
  <c r="J85" i="7" s="1"/>
  <c r="J593" i="7"/>
  <c r="BI590" i="7"/>
  <c r="BH590" i="7"/>
  <c r="BG590" i="7"/>
  <c r="BF590" i="7"/>
  <c r="BE590" i="7"/>
  <c r="T590" i="7"/>
  <c r="R590" i="7"/>
  <c r="P590" i="7"/>
  <c r="BK590" i="7"/>
  <c r="J590" i="7"/>
  <c r="BI588" i="7"/>
  <c r="BH588" i="7"/>
  <c r="BG588" i="7"/>
  <c r="BF588" i="7"/>
  <c r="BE588" i="7"/>
  <c r="T588" i="7"/>
  <c r="R588" i="7"/>
  <c r="P588" i="7"/>
  <c r="BK588" i="7"/>
  <c r="J588" i="7"/>
  <c r="BI586" i="7"/>
  <c r="BH586" i="7"/>
  <c r="BG586" i="7"/>
  <c r="BF586" i="7"/>
  <c r="T586" i="7"/>
  <c r="R586" i="7"/>
  <c r="P586" i="7"/>
  <c r="BK586" i="7"/>
  <c r="J586" i="7"/>
  <c r="BE586" i="7" s="1"/>
  <c r="BI584" i="7"/>
  <c r="BH584" i="7"/>
  <c r="BG584" i="7"/>
  <c r="BF584" i="7"/>
  <c r="BE584" i="7"/>
  <c r="T584" i="7"/>
  <c r="R584" i="7"/>
  <c r="P584" i="7"/>
  <c r="BK584" i="7"/>
  <c r="J584" i="7"/>
  <c r="BI582" i="7"/>
  <c r="BH582" i="7"/>
  <c r="BG582" i="7"/>
  <c r="BF582" i="7"/>
  <c r="BE582" i="7"/>
  <c r="T582" i="7"/>
  <c r="R582" i="7"/>
  <c r="P582" i="7"/>
  <c r="BK582" i="7"/>
  <c r="J582" i="7"/>
  <c r="BI580" i="7"/>
  <c r="BH580" i="7"/>
  <c r="BG580" i="7"/>
  <c r="BF580" i="7"/>
  <c r="BE580" i="7"/>
  <c r="T580" i="7"/>
  <c r="R580" i="7"/>
  <c r="P580" i="7"/>
  <c r="BK580" i="7"/>
  <c r="J580" i="7"/>
  <c r="BI578" i="7"/>
  <c r="BH578" i="7"/>
  <c r="BG578" i="7"/>
  <c r="BF578" i="7"/>
  <c r="T578" i="7"/>
  <c r="R578" i="7"/>
  <c r="P578" i="7"/>
  <c r="BK578" i="7"/>
  <c r="J578" i="7"/>
  <c r="BE578" i="7" s="1"/>
  <c r="BI576" i="7"/>
  <c r="BH576" i="7"/>
  <c r="BG576" i="7"/>
  <c r="BF576" i="7"/>
  <c r="BE576" i="7"/>
  <c r="T576" i="7"/>
  <c r="R576" i="7"/>
  <c r="P576" i="7"/>
  <c r="BK576" i="7"/>
  <c r="J576" i="7"/>
  <c r="BI574" i="7"/>
  <c r="BH574" i="7"/>
  <c r="BG574" i="7"/>
  <c r="BF574" i="7"/>
  <c r="BE574" i="7"/>
  <c r="T574" i="7"/>
  <c r="R574" i="7"/>
  <c r="P574" i="7"/>
  <c r="BK574" i="7"/>
  <c r="J574" i="7"/>
  <c r="BI572" i="7"/>
  <c r="BH572" i="7"/>
  <c r="BG572" i="7"/>
  <c r="BF572" i="7"/>
  <c r="BE572" i="7"/>
  <c r="T572" i="7"/>
  <c r="R572" i="7"/>
  <c r="P572" i="7"/>
  <c r="BK572" i="7"/>
  <c r="J572" i="7"/>
  <c r="BI570" i="7"/>
  <c r="BH570" i="7"/>
  <c r="BG570" i="7"/>
  <c r="BF570" i="7"/>
  <c r="T570" i="7"/>
  <c r="R570" i="7"/>
  <c r="P570" i="7"/>
  <c r="BK570" i="7"/>
  <c r="J570" i="7"/>
  <c r="BE570" i="7" s="1"/>
  <c r="BI568" i="7"/>
  <c r="BH568" i="7"/>
  <c r="BG568" i="7"/>
  <c r="BF568" i="7"/>
  <c r="BE568" i="7"/>
  <c r="T568" i="7"/>
  <c r="R568" i="7"/>
  <c r="P568" i="7"/>
  <c r="P567" i="7" s="1"/>
  <c r="BK568" i="7"/>
  <c r="J568" i="7"/>
  <c r="BI565" i="7"/>
  <c r="BH565" i="7"/>
  <c r="BG565" i="7"/>
  <c r="BF565" i="7"/>
  <c r="BE565" i="7"/>
  <c r="T565" i="7"/>
  <c r="R565" i="7"/>
  <c r="P565" i="7"/>
  <c r="BK565" i="7"/>
  <c r="J565" i="7"/>
  <c r="BI563" i="7"/>
  <c r="BH563" i="7"/>
  <c r="BG563" i="7"/>
  <c r="BF563" i="7"/>
  <c r="T563" i="7"/>
  <c r="R563" i="7"/>
  <c r="P563" i="7"/>
  <c r="BK563" i="7"/>
  <c r="J563" i="7"/>
  <c r="BE563" i="7" s="1"/>
  <c r="BI561" i="7"/>
  <c r="BH561" i="7"/>
  <c r="BG561" i="7"/>
  <c r="BF561" i="7"/>
  <c r="T561" i="7"/>
  <c r="R561" i="7"/>
  <c r="P561" i="7"/>
  <c r="BK561" i="7"/>
  <c r="J561" i="7"/>
  <c r="BE561" i="7" s="1"/>
  <c r="BI559" i="7"/>
  <c r="BH559" i="7"/>
  <c r="BG559" i="7"/>
  <c r="BF559" i="7"/>
  <c r="T559" i="7"/>
  <c r="R559" i="7"/>
  <c r="P559" i="7"/>
  <c r="BK559" i="7"/>
  <c r="J559" i="7"/>
  <c r="BE559" i="7" s="1"/>
  <c r="BI557" i="7"/>
  <c r="BH557" i="7"/>
  <c r="BG557" i="7"/>
  <c r="BF557" i="7"/>
  <c r="BE557" i="7"/>
  <c r="T557" i="7"/>
  <c r="R557" i="7"/>
  <c r="P557" i="7"/>
  <c r="BK557" i="7"/>
  <c r="J557" i="7"/>
  <c r="BI555" i="7"/>
  <c r="BH555" i="7"/>
  <c r="BG555" i="7"/>
  <c r="BF555" i="7"/>
  <c r="T555" i="7"/>
  <c r="R555" i="7"/>
  <c r="P555" i="7"/>
  <c r="BK555" i="7"/>
  <c r="J555" i="7"/>
  <c r="BE555" i="7" s="1"/>
  <c r="BI552" i="7"/>
  <c r="BH552" i="7"/>
  <c r="BG552" i="7"/>
  <c r="BF552" i="7"/>
  <c r="BE552" i="7"/>
  <c r="T552" i="7"/>
  <c r="R552" i="7"/>
  <c r="P552" i="7"/>
  <c r="BK552" i="7"/>
  <c r="J552" i="7"/>
  <c r="BI550" i="7"/>
  <c r="BH550" i="7"/>
  <c r="BG550" i="7"/>
  <c r="BF550" i="7"/>
  <c r="BE550" i="7"/>
  <c r="T550" i="7"/>
  <c r="R550" i="7"/>
  <c r="P550" i="7"/>
  <c r="BK550" i="7"/>
  <c r="J550" i="7"/>
  <c r="BI548" i="7"/>
  <c r="BH548" i="7"/>
  <c r="BG548" i="7"/>
  <c r="BF548" i="7"/>
  <c r="BE548" i="7"/>
  <c r="T548" i="7"/>
  <c r="R548" i="7"/>
  <c r="P548" i="7"/>
  <c r="BK548" i="7"/>
  <c r="J548" i="7"/>
  <c r="BI546" i="7"/>
  <c r="BH546" i="7"/>
  <c r="BG546" i="7"/>
  <c r="BF546" i="7"/>
  <c r="T546" i="7"/>
  <c r="R546" i="7"/>
  <c r="P546" i="7"/>
  <c r="BK546" i="7"/>
  <c r="J546" i="7"/>
  <c r="BE546" i="7" s="1"/>
  <c r="BI544" i="7"/>
  <c r="BH544" i="7"/>
  <c r="BG544" i="7"/>
  <c r="BF544" i="7"/>
  <c r="BE544" i="7"/>
  <c r="T544" i="7"/>
  <c r="R544" i="7"/>
  <c r="P544" i="7"/>
  <c r="BK544" i="7"/>
  <c r="J544" i="7"/>
  <c r="BI542" i="7"/>
  <c r="BH542" i="7"/>
  <c r="BG542" i="7"/>
  <c r="BF542" i="7"/>
  <c r="BE542" i="7"/>
  <c r="T542" i="7"/>
  <c r="R542" i="7"/>
  <c r="P542" i="7"/>
  <c r="BK542" i="7"/>
  <c r="J542" i="7"/>
  <c r="BI540" i="7"/>
  <c r="BH540" i="7"/>
  <c r="BG540" i="7"/>
  <c r="BF540" i="7"/>
  <c r="BE540" i="7"/>
  <c r="T540" i="7"/>
  <c r="R540" i="7"/>
  <c r="P540" i="7"/>
  <c r="BK540" i="7"/>
  <c r="J540" i="7"/>
  <c r="BI537" i="7"/>
  <c r="BH537" i="7"/>
  <c r="BG537" i="7"/>
  <c r="BF537" i="7"/>
  <c r="T537" i="7"/>
  <c r="R537" i="7"/>
  <c r="P537" i="7"/>
  <c r="BK537" i="7"/>
  <c r="J537" i="7"/>
  <c r="BE537" i="7" s="1"/>
  <c r="BI535" i="7"/>
  <c r="BH535" i="7"/>
  <c r="BG535" i="7"/>
  <c r="BF535" i="7"/>
  <c r="T535" i="7"/>
  <c r="R535" i="7"/>
  <c r="P535" i="7"/>
  <c r="BK535" i="7"/>
  <c r="J535" i="7"/>
  <c r="BE535" i="7" s="1"/>
  <c r="BI533" i="7"/>
  <c r="BH533" i="7"/>
  <c r="BG533" i="7"/>
  <c r="BF533" i="7"/>
  <c r="BE533" i="7"/>
  <c r="T533" i="7"/>
  <c r="R533" i="7"/>
  <c r="P533" i="7"/>
  <c r="BK533" i="7"/>
  <c r="J533" i="7"/>
  <c r="BI531" i="7"/>
  <c r="BH531" i="7"/>
  <c r="BG531" i="7"/>
  <c r="BF531" i="7"/>
  <c r="T531" i="7"/>
  <c r="T530" i="7" s="1"/>
  <c r="R531" i="7"/>
  <c r="R530" i="7" s="1"/>
  <c r="P531" i="7"/>
  <c r="BK531" i="7"/>
  <c r="J531" i="7"/>
  <c r="BE531" i="7" s="1"/>
  <c r="BI528" i="7"/>
  <c r="BH528" i="7"/>
  <c r="BG528" i="7"/>
  <c r="BF528" i="7"/>
  <c r="BE528" i="7"/>
  <c r="T528" i="7"/>
  <c r="R528" i="7"/>
  <c r="P528" i="7"/>
  <c r="BK528" i="7"/>
  <c r="J528" i="7"/>
  <c r="BI526" i="7"/>
  <c r="BH526" i="7"/>
  <c r="BG526" i="7"/>
  <c r="BF526" i="7"/>
  <c r="BE526" i="7"/>
  <c r="T526" i="7"/>
  <c r="R526" i="7"/>
  <c r="P526" i="7"/>
  <c r="BK526" i="7"/>
  <c r="J526" i="7"/>
  <c r="BI524" i="7"/>
  <c r="BH524" i="7"/>
  <c r="BG524" i="7"/>
  <c r="BF524" i="7"/>
  <c r="BE524" i="7"/>
  <c r="T524" i="7"/>
  <c r="R524" i="7"/>
  <c r="P524" i="7"/>
  <c r="BK524" i="7"/>
  <c r="J524" i="7"/>
  <c r="BI522" i="7"/>
  <c r="BH522" i="7"/>
  <c r="BG522" i="7"/>
  <c r="BF522" i="7"/>
  <c r="T522" i="7"/>
  <c r="R522" i="7"/>
  <c r="P522" i="7"/>
  <c r="BK522" i="7"/>
  <c r="BK521" i="7" s="1"/>
  <c r="J521" i="7" s="1"/>
  <c r="J80" i="7" s="1"/>
  <c r="J522" i="7"/>
  <c r="BE522" i="7" s="1"/>
  <c r="BI519" i="7"/>
  <c r="BH519" i="7"/>
  <c r="BG519" i="7"/>
  <c r="BF519" i="7"/>
  <c r="T519" i="7"/>
  <c r="R519" i="7"/>
  <c r="P519" i="7"/>
  <c r="BK519" i="7"/>
  <c r="J519" i="7"/>
  <c r="BE519" i="7" s="1"/>
  <c r="BI517" i="7"/>
  <c r="BH517" i="7"/>
  <c r="BG517" i="7"/>
  <c r="BF517" i="7"/>
  <c r="BE517" i="7"/>
  <c r="T517" i="7"/>
  <c r="R517" i="7"/>
  <c r="P517" i="7"/>
  <c r="BK517" i="7"/>
  <c r="J517" i="7"/>
  <c r="BI515" i="7"/>
  <c r="BH515" i="7"/>
  <c r="BG515" i="7"/>
  <c r="BF515" i="7"/>
  <c r="T515" i="7"/>
  <c r="R515" i="7"/>
  <c r="P515" i="7"/>
  <c r="BK515" i="7"/>
  <c r="J515" i="7"/>
  <c r="BE515" i="7" s="1"/>
  <c r="BI513" i="7"/>
  <c r="BH513" i="7"/>
  <c r="BG513" i="7"/>
  <c r="BF513" i="7"/>
  <c r="T513" i="7"/>
  <c r="R513" i="7"/>
  <c r="P513" i="7"/>
  <c r="BK513" i="7"/>
  <c r="J513" i="7"/>
  <c r="BE513" i="7" s="1"/>
  <c r="BI511" i="7"/>
  <c r="BH511" i="7"/>
  <c r="BG511" i="7"/>
  <c r="BF511" i="7"/>
  <c r="T511" i="7"/>
  <c r="R511" i="7"/>
  <c r="P511" i="7"/>
  <c r="BK511" i="7"/>
  <c r="J511" i="7"/>
  <c r="BE511" i="7" s="1"/>
  <c r="BI509" i="7"/>
  <c r="BH509" i="7"/>
  <c r="BG509" i="7"/>
  <c r="BF509" i="7"/>
  <c r="BE509" i="7"/>
  <c r="T509" i="7"/>
  <c r="R509" i="7"/>
  <c r="P509" i="7"/>
  <c r="BK509" i="7"/>
  <c r="J509" i="7"/>
  <c r="BI507" i="7"/>
  <c r="BH507" i="7"/>
  <c r="BG507" i="7"/>
  <c r="BF507" i="7"/>
  <c r="T507" i="7"/>
  <c r="R507" i="7"/>
  <c r="P507" i="7"/>
  <c r="BK507" i="7"/>
  <c r="J507" i="7"/>
  <c r="BE507" i="7" s="1"/>
  <c r="BI505" i="7"/>
  <c r="BH505" i="7"/>
  <c r="BG505" i="7"/>
  <c r="BF505" i="7"/>
  <c r="T505" i="7"/>
  <c r="R505" i="7"/>
  <c r="P505" i="7"/>
  <c r="BK505" i="7"/>
  <c r="J505" i="7"/>
  <c r="BE505" i="7" s="1"/>
  <c r="BI503" i="7"/>
  <c r="BH503" i="7"/>
  <c r="BG503" i="7"/>
  <c r="BF503" i="7"/>
  <c r="T503" i="7"/>
  <c r="R503" i="7"/>
  <c r="P503" i="7"/>
  <c r="BK503" i="7"/>
  <c r="J503" i="7"/>
  <c r="BE503" i="7" s="1"/>
  <c r="BI501" i="7"/>
  <c r="BH501" i="7"/>
  <c r="BG501" i="7"/>
  <c r="BF501" i="7"/>
  <c r="BE501" i="7"/>
  <c r="T501" i="7"/>
  <c r="R501" i="7"/>
  <c r="P501" i="7"/>
  <c r="BK501" i="7"/>
  <c r="J501" i="7"/>
  <c r="BI499" i="7"/>
  <c r="BH499" i="7"/>
  <c r="BG499" i="7"/>
  <c r="BF499" i="7"/>
  <c r="T499" i="7"/>
  <c r="R499" i="7"/>
  <c r="P499" i="7"/>
  <c r="BK499" i="7"/>
  <c r="J499" i="7"/>
  <c r="BE499" i="7" s="1"/>
  <c r="BI497" i="7"/>
  <c r="BH497" i="7"/>
  <c r="BG497" i="7"/>
  <c r="BF497" i="7"/>
  <c r="T497" i="7"/>
  <c r="R497" i="7"/>
  <c r="P497" i="7"/>
  <c r="BK497" i="7"/>
  <c r="J497" i="7"/>
  <c r="BE497" i="7" s="1"/>
  <c r="BI495" i="7"/>
  <c r="BH495" i="7"/>
  <c r="BG495" i="7"/>
  <c r="BF495" i="7"/>
  <c r="T495" i="7"/>
  <c r="R495" i="7"/>
  <c r="R494" i="7" s="1"/>
  <c r="P495" i="7"/>
  <c r="BK495" i="7"/>
  <c r="J495" i="7"/>
  <c r="BE495" i="7" s="1"/>
  <c r="BI492" i="7"/>
  <c r="BH492" i="7"/>
  <c r="BG492" i="7"/>
  <c r="BF492" i="7"/>
  <c r="BE492" i="7"/>
  <c r="T492" i="7"/>
  <c r="R492" i="7"/>
  <c r="P492" i="7"/>
  <c r="BK492" i="7"/>
  <c r="J492" i="7"/>
  <c r="BI490" i="7"/>
  <c r="BH490" i="7"/>
  <c r="BG490" i="7"/>
  <c r="BF490" i="7"/>
  <c r="T490" i="7"/>
  <c r="R490" i="7"/>
  <c r="P490" i="7"/>
  <c r="BK490" i="7"/>
  <c r="J490" i="7"/>
  <c r="BE490" i="7" s="1"/>
  <c r="BI488" i="7"/>
  <c r="BH488" i="7"/>
  <c r="BG488" i="7"/>
  <c r="BF488" i="7"/>
  <c r="BE488" i="7"/>
  <c r="T488" i="7"/>
  <c r="R488" i="7"/>
  <c r="P488" i="7"/>
  <c r="BK488" i="7"/>
  <c r="J488" i="7"/>
  <c r="BI486" i="7"/>
  <c r="BH486" i="7"/>
  <c r="BG486" i="7"/>
  <c r="BF486" i="7"/>
  <c r="BE486" i="7"/>
  <c r="T486" i="7"/>
  <c r="R486" i="7"/>
  <c r="P486" i="7"/>
  <c r="BK486" i="7"/>
  <c r="J486" i="7"/>
  <c r="BI484" i="7"/>
  <c r="BH484" i="7"/>
  <c r="BG484" i="7"/>
  <c r="BF484" i="7"/>
  <c r="BE484" i="7"/>
  <c r="T484" i="7"/>
  <c r="R484" i="7"/>
  <c r="P484" i="7"/>
  <c r="BK484" i="7"/>
  <c r="J484" i="7"/>
  <c r="BI482" i="7"/>
  <c r="BH482" i="7"/>
  <c r="BG482" i="7"/>
  <c r="BF482" i="7"/>
  <c r="T482" i="7"/>
  <c r="R482" i="7"/>
  <c r="P482" i="7"/>
  <c r="BK482" i="7"/>
  <c r="J482" i="7"/>
  <c r="BE482" i="7" s="1"/>
  <c r="BI480" i="7"/>
  <c r="BH480" i="7"/>
  <c r="BG480" i="7"/>
  <c r="BF480" i="7"/>
  <c r="BE480" i="7"/>
  <c r="T480" i="7"/>
  <c r="R480" i="7"/>
  <c r="P480" i="7"/>
  <c r="BK480" i="7"/>
  <c r="J480" i="7"/>
  <c r="BI478" i="7"/>
  <c r="BH478" i="7"/>
  <c r="BG478" i="7"/>
  <c r="BF478" i="7"/>
  <c r="BE478" i="7"/>
  <c r="T478" i="7"/>
  <c r="R478" i="7"/>
  <c r="P478" i="7"/>
  <c r="BK478" i="7"/>
  <c r="J478" i="7"/>
  <c r="BI476" i="7"/>
  <c r="BH476" i="7"/>
  <c r="BG476" i="7"/>
  <c r="BF476" i="7"/>
  <c r="BE476" i="7"/>
  <c r="T476" i="7"/>
  <c r="R476" i="7"/>
  <c r="P476" i="7"/>
  <c r="BK476" i="7"/>
  <c r="J476" i="7"/>
  <c r="BI474" i="7"/>
  <c r="BH474" i="7"/>
  <c r="BG474" i="7"/>
  <c r="BF474" i="7"/>
  <c r="T474" i="7"/>
  <c r="R474" i="7"/>
  <c r="P474" i="7"/>
  <c r="BK474" i="7"/>
  <c r="J474" i="7"/>
  <c r="BE474" i="7" s="1"/>
  <c r="BI472" i="7"/>
  <c r="BH472" i="7"/>
  <c r="BG472" i="7"/>
  <c r="BF472" i="7"/>
  <c r="BE472" i="7"/>
  <c r="T472" i="7"/>
  <c r="R472" i="7"/>
  <c r="P472" i="7"/>
  <c r="BK472" i="7"/>
  <c r="J472" i="7"/>
  <c r="BI470" i="7"/>
  <c r="BH470" i="7"/>
  <c r="BG470" i="7"/>
  <c r="BF470" i="7"/>
  <c r="BE470" i="7"/>
  <c r="T470" i="7"/>
  <c r="R470" i="7"/>
  <c r="P470" i="7"/>
  <c r="BK470" i="7"/>
  <c r="J470" i="7"/>
  <c r="BI468" i="7"/>
  <c r="BH468" i="7"/>
  <c r="BG468" i="7"/>
  <c r="BF468" i="7"/>
  <c r="BE468" i="7"/>
  <c r="T468" i="7"/>
  <c r="R468" i="7"/>
  <c r="P468" i="7"/>
  <c r="BK468" i="7"/>
  <c r="J468" i="7"/>
  <c r="BI466" i="7"/>
  <c r="BH466" i="7"/>
  <c r="BG466" i="7"/>
  <c r="BF466" i="7"/>
  <c r="T466" i="7"/>
  <c r="R466" i="7"/>
  <c r="P466" i="7"/>
  <c r="BK466" i="7"/>
  <c r="J466" i="7"/>
  <c r="BE466" i="7" s="1"/>
  <c r="BI464" i="7"/>
  <c r="BH464" i="7"/>
  <c r="BG464" i="7"/>
  <c r="BF464" i="7"/>
  <c r="BE464" i="7"/>
  <c r="T464" i="7"/>
  <c r="R464" i="7"/>
  <c r="P464" i="7"/>
  <c r="BK464" i="7"/>
  <c r="J464" i="7"/>
  <c r="BI462" i="7"/>
  <c r="BH462" i="7"/>
  <c r="BG462" i="7"/>
  <c r="BF462" i="7"/>
  <c r="BE462" i="7"/>
  <c r="T462" i="7"/>
  <c r="R462" i="7"/>
  <c r="P462" i="7"/>
  <c r="BK462" i="7"/>
  <c r="J462" i="7"/>
  <c r="BI460" i="7"/>
  <c r="BH460" i="7"/>
  <c r="BG460" i="7"/>
  <c r="BF460" i="7"/>
  <c r="BE460" i="7"/>
  <c r="T460" i="7"/>
  <c r="R460" i="7"/>
  <c r="P460" i="7"/>
  <c r="BK460" i="7"/>
  <c r="J460" i="7"/>
  <c r="BI457" i="7"/>
  <c r="BH457" i="7"/>
  <c r="BG457" i="7"/>
  <c r="BF457" i="7"/>
  <c r="T457" i="7"/>
  <c r="R457" i="7"/>
  <c r="P457" i="7"/>
  <c r="BK457" i="7"/>
  <c r="J457" i="7"/>
  <c r="BE457" i="7" s="1"/>
  <c r="BI455" i="7"/>
  <c r="BH455" i="7"/>
  <c r="BG455" i="7"/>
  <c r="BF455" i="7"/>
  <c r="T455" i="7"/>
  <c r="R455" i="7"/>
  <c r="P455" i="7"/>
  <c r="BK455" i="7"/>
  <c r="J455" i="7"/>
  <c r="BE455" i="7" s="1"/>
  <c r="BI453" i="7"/>
  <c r="BH453" i="7"/>
  <c r="BG453" i="7"/>
  <c r="BF453" i="7"/>
  <c r="BE453" i="7"/>
  <c r="T453" i="7"/>
  <c r="R453" i="7"/>
  <c r="P453" i="7"/>
  <c r="BK453" i="7"/>
  <c r="J453" i="7"/>
  <c r="BI451" i="7"/>
  <c r="BH451" i="7"/>
  <c r="BG451" i="7"/>
  <c r="BF451" i="7"/>
  <c r="T451" i="7"/>
  <c r="R451" i="7"/>
  <c r="P451" i="7"/>
  <c r="BK451" i="7"/>
  <c r="J451" i="7"/>
  <c r="BE451" i="7" s="1"/>
  <c r="BI449" i="7"/>
  <c r="BH449" i="7"/>
  <c r="BG449" i="7"/>
  <c r="BF449" i="7"/>
  <c r="T449" i="7"/>
  <c r="R449" i="7"/>
  <c r="P449" i="7"/>
  <c r="BK449" i="7"/>
  <c r="J449" i="7"/>
  <c r="BE449" i="7" s="1"/>
  <c r="BI447" i="7"/>
  <c r="BH447" i="7"/>
  <c r="BG447" i="7"/>
  <c r="BF447" i="7"/>
  <c r="T447" i="7"/>
  <c r="R447" i="7"/>
  <c r="P447" i="7"/>
  <c r="BK447" i="7"/>
  <c r="J447" i="7"/>
  <c r="BE447" i="7" s="1"/>
  <c r="BI445" i="7"/>
  <c r="BH445" i="7"/>
  <c r="BG445" i="7"/>
  <c r="BF445" i="7"/>
  <c r="BE445" i="7"/>
  <c r="T445" i="7"/>
  <c r="R445" i="7"/>
  <c r="P445" i="7"/>
  <c r="BK445" i="7"/>
  <c r="J445" i="7"/>
  <c r="BI443" i="7"/>
  <c r="BH443" i="7"/>
  <c r="BG443" i="7"/>
  <c r="BF443" i="7"/>
  <c r="T443" i="7"/>
  <c r="R443" i="7"/>
  <c r="P443" i="7"/>
  <c r="BK443" i="7"/>
  <c r="J443" i="7"/>
  <c r="BE443" i="7" s="1"/>
  <c r="BI441" i="7"/>
  <c r="BH441" i="7"/>
  <c r="BG441" i="7"/>
  <c r="BF441" i="7"/>
  <c r="T441" i="7"/>
  <c r="R441" i="7"/>
  <c r="P441" i="7"/>
  <c r="BK441" i="7"/>
  <c r="BK440" i="7" s="1"/>
  <c r="J440" i="7" s="1"/>
  <c r="J77" i="7" s="1"/>
  <c r="J441" i="7"/>
  <c r="BE441" i="7" s="1"/>
  <c r="BI438" i="7"/>
  <c r="BH438" i="7"/>
  <c r="BG438" i="7"/>
  <c r="BF438" i="7"/>
  <c r="BE438" i="7"/>
  <c r="T438" i="7"/>
  <c r="R438" i="7"/>
  <c r="P438" i="7"/>
  <c r="BK438" i="7"/>
  <c r="J438" i="7"/>
  <c r="BI436" i="7"/>
  <c r="BH436" i="7"/>
  <c r="BG436" i="7"/>
  <c r="BF436" i="7"/>
  <c r="BE436" i="7"/>
  <c r="T436" i="7"/>
  <c r="R436" i="7"/>
  <c r="P436" i="7"/>
  <c r="BK436" i="7"/>
  <c r="J436" i="7"/>
  <c r="BI434" i="7"/>
  <c r="BH434" i="7"/>
  <c r="BG434" i="7"/>
  <c r="BF434" i="7"/>
  <c r="T434" i="7"/>
  <c r="R434" i="7"/>
  <c r="P434" i="7"/>
  <c r="BK434" i="7"/>
  <c r="J434" i="7"/>
  <c r="BE434" i="7" s="1"/>
  <c r="BI432" i="7"/>
  <c r="BH432" i="7"/>
  <c r="BG432" i="7"/>
  <c r="BF432" i="7"/>
  <c r="BE432" i="7"/>
  <c r="T432" i="7"/>
  <c r="R432" i="7"/>
  <c r="P432" i="7"/>
  <c r="BK432" i="7"/>
  <c r="J432" i="7"/>
  <c r="BI430" i="7"/>
  <c r="BH430" i="7"/>
  <c r="BG430" i="7"/>
  <c r="BF430" i="7"/>
  <c r="BE430" i="7"/>
  <c r="T430" i="7"/>
  <c r="R430" i="7"/>
  <c r="P430" i="7"/>
  <c r="BK430" i="7"/>
  <c r="J430" i="7"/>
  <c r="BI428" i="7"/>
  <c r="BH428" i="7"/>
  <c r="BG428" i="7"/>
  <c r="BF428" i="7"/>
  <c r="BE428" i="7"/>
  <c r="T428" i="7"/>
  <c r="R428" i="7"/>
  <c r="P428" i="7"/>
  <c r="BK428" i="7"/>
  <c r="J428" i="7"/>
  <c r="BI426" i="7"/>
  <c r="BH426" i="7"/>
  <c r="BG426" i="7"/>
  <c r="BF426" i="7"/>
  <c r="T426" i="7"/>
  <c r="R426" i="7"/>
  <c r="P426" i="7"/>
  <c r="BK426" i="7"/>
  <c r="J426" i="7"/>
  <c r="BE426" i="7" s="1"/>
  <c r="BI424" i="7"/>
  <c r="BH424" i="7"/>
  <c r="BG424" i="7"/>
  <c r="BF424" i="7"/>
  <c r="BE424" i="7"/>
  <c r="T424" i="7"/>
  <c r="R424" i="7"/>
  <c r="P424" i="7"/>
  <c r="BK424" i="7"/>
  <c r="J424" i="7"/>
  <c r="BI422" i="7"/>
  <c r="BH422" i="7"/>
  <c r="BG422" i="7"/>
  <c r="BF422" i="7"/>
  <c r="BE422" i="7"/>
  <c r="T422" i="7"/>
  <c r="R422" i="7"/>
  <c r="P422" i="7"/>
  <c r="BK422" i="7"/>
  <c r="J422" i="7"/>
  <c r="BI420" i="7"/>
  <c r="BH420" i="7"/>
  <c r="BG420" i="7"/>
  <c r="BF420" i="7"/>
  <c r="BE420" i="7"/>
  <c r="T420" i="7"/>
  <c r="R420" i="7"/>
  <c r="P420" i="7"/>
  <c r="BK420" i="7"/>
  <c r="J420" i="7"/>
  <c r="BI418" i="7"/>
  <c r="BH418" i="7"/>
  <c r="BG418" i="7"/>
  <c r="BF418" i="7"/>
  <c r="BE418" i="7"/>
  <c r="T418" i="7"/>
  <c r="R418" i="7"/>
  <c r="P418" i="7"/>
  <c r="BK418" i="7"/>
  <c r="J418" i="7"/>
  <c r="BI416" i="7"/>
  <c r="BH416" i="7"/>
  <c r="BG416" i="7"/>
  <c r="BF416" i="7"/>
  <c r="BE416" i="7"/>
  <c r="T416" i="7"/>
  <c r="R416" i="7"/>
  <c r="P416" i="7"/>
  <c r="BK416" i="7"/>
  <c r="J416" i="7"/>
  <c r="BI414" i="7"/>
  <c r="BH414" i="7"/>
  <c r="BG414" i="7"/>
  <c r="BF414" i="7"/>
  <c r="BE414" i="7"/>
  <c r="T414" i="7"/>
  <c r="R414" i="7"/>
  <c r="P414" i="7"/>
  <c r="BK414" i="7"/>
  <c r="J414" i="7"/>
  <c r="BI412" i="7"/>
  <c r="BH412" i="7"/>
  <c r="BG412" i="7"/>
  <c r="BF412" i="7"/>
  <c r="BE412" i="7"/>
  <c r="T412" i="7"/>
  <c r="R412" i="7"/>
  <c r="P412" i="7"/>
  <c r="BK412" i="7"/>
  <c r="J412" i="7"/>
  <c r="BI410" i="7"/>
  <c r="BH410" i="7"/>
  <c r="BG410" i="7"/>
  <c r="BF410" i="7"/>
  <c r="BE410" i="7"/>
  <c r="T410" i="7"/>
  <c r="R410" i="7"/>
  <c r="P410" i="7"/>
  <c r="BK410" i="7"/>
  <c r="J410" i="7"/>
  <c r="BI408" i="7"/>
  <c r="BH408" i="7"/>
  <c r="BG408" i="7"/>
  <c r="BF408" i="7"/>
  <c r="BE408" i="7"/>
  <c r="T408" i="7"/>
  <c r="R408" i="7"/>
  <c r="P408" i="7"/>
  <c r="BK408" i="7"/>
  <c r="J408" i="7"/>
  <c r="BI406" i="7"/>
  <c r="BH406" i="7"/>
  <c r="BG406" i="7"/>
  <c r="BF406" i="7"/>
  <c r="BE406" i="7"/>
  <c r="T406" i="7"/>
  <c r="T405" i="7" s="1"/>
  <c r="R406" i="7"/>
  <c r="P406" i="7"/>
  <c r="BK406" i="7"/>
  <c r="J406" i="7"/>
  <c r="BI403" i="7"/>
  <c r="BH403" i="7"/>
  <c r="BG403" i="7"/>
  <c r="BF403" i="7"/>
  <c r="T403" i="7"/>
  <c r="R403" i="7"/>
  <c r="P403" i="7"/>
  <c r="BK403" i="7"/>
  <c r="J403" i="7"/>
  <c r="BE403" i="7" s="1"/>
  <c r="BI401" i="7"/>
  <c r="BH401" i="7"/>
  <c r="BG401" i="7"/>
  <c r="BF401" i="7"/>
  <c r="T401" i="7"/>
  <c r="R401" i="7"/>
  <c r="P401" i="7"/>
  <c r="BK401" i="7"/>
  <c r="J401" i="7"/>
  <c r="BE401" i="7" s="1"/>
  <c r="BI399" i="7"/>
  <c r="BH399" i="7"/>
  <c r="BG399" i="7"/>
  <c r="BF399" i="7"/>
  <c r="T399" i="7"/>
  <c r="R399" i="7"/>
  <c r="P399" i="7"/>
  <c r="BK399" i="7"/>
  <c r="J399" i="7"/>
  <c r="BE399" i="7" s="1"/>
  <c r="BI397" i="7"/>
  <c r="BH397" i="7"/>
  <c r="BG397" i="7"/>
  <c r="BF397" i="7"/>
  <c r="T397" i="7"/>
  <c r="R397" i="7"/>
  <c r="P397" i="7"/>
  <c r="BK397" i="7"/>
  <c r="J397" i="7"/>
  <c r="BE397" i="7" s="1"/>
  <c r="BI395" i="7"/>
  <c r="BH395" i="7"/>
  <c r="BG395" i="7"/>
  <c r="BF395" i="7"/>
  <c r="T395" i="7"/>
  <c r="R395" i="7"/>
  <c r="P395" i="7"/>
  <c r="BK395" i="7"/>
  <c r="J395" i="7"/>
  <c r="BE395" i="7" s="1"/>
  <c r="BI393" i="7"/>
  <c r="BH393" i="7"/>
  <c r="BG393" i="7"/>
  <c r="BF393" i="7"/>
  <c r="T393" i="7"/>
  <c r="R393" i="7"/>
  <c r="P393" i="7"/>
  <c r="BK393" i="7"/>
  <c r="J393" i="7"/>
  <c r="BE393" i="7" s="1"/>
  <c r="BI391" i="7"/>
  <c r="BH391" i="7"/>
  <c r="BG391" i="7"/>
  <c r="BF391" i="7"/>
  <c r="T391" i="7"/>
  <c r="T390" i="7" s="1"/>
  <c r="R391" i="7"/>
  <c r="R390" i="7" s="1"/>
  <c r="P391" i="7"/>
  <c r="BK391" i="7"/>
  <c r="J391" i="7"/>
  <c r="BE391" i="7" s="1"/>
  <c r="BI388" i="7"/>
  <c r="BH388" i="7"/>
  <c r="BG388" i="7"/>
  <c r="BF388" i="7"/>
  <c r="BE388" i="7"/>
  <c r="T388" i="7"/>
  <c r="R388" i="7"/>
  <c r="P388" i="7"/>
  <c r="BK388" i="7"/>
  <c r="J388" i="7"/>
  <c r="BI386" i="7"/>
  <c r="BH386" i="7"/>
  <c r="BG386" i="7"/>
  <c r="BF386" i="7"/>
  <c r="BE386" i="7"/>
  <c r="T386" i="7"/>
  <c r="R386" i="7"/>
  <c r="P386" i="7"/>
  <c r="BK386" i="7"/>
  <c r="J386" i="7"/>
  <c r="BI384" i="7"/>
  <c r="BH384" i="7"/>
  <c r="BG384" i="7"/>
  <c r="BF384" i="7"/>
  <c r="BE384" i="7"/>
  <c r="T384" i="7"/>
  <c r="R384" i="7"/>
  <c r="P384" i="7"/>
  <c r="BK384" i="7"/>
  <c r="J384" i="7"/>
  <c r="BI382" i="7"/>
  <c r="BH382" i="7"/>
  <c r="BG382" i="7"/>
  <c r="BF382" i="7"/>
  <c r="BE382" i="7"/>
  <c r="T382" i="7"/>
  <c r="R382" i="7"/>
  <c r="P382" i="7"/>
  <c r="BK382" i="7"/>
  <c r="J382" i="7"/>
  <c r="BI380" i="7"/>
  <c r="BH380" i="7"/>
  <c r="BG380" i="7"/>
  <c r="BF380" i="7"/>
  <c r="BE380" i="7"/>
  <c r="T380" i="7"/>
  <c r="R380" i="7"/>
  <c r="P380" i="7"/>
  <c r="BK380" i="7"/>
  <c r="J380" i="7"/>
  <c r="BI378" i="7"/>
  <c r="BH378" i="7"/>
  <c r="BG378" i="7"/>
  <c r="BF378" i="7"/>
  <c r="BE378" i="7"/>
  <c r="T378" i="7"/>
  <c r="R378" i="7"/>
  <c r="P378" i="7"/>
  <c r="BK378" i="7"/>
  <c r="J378" i="7"/>
  <c r="BI376" i="7"/>
  <c r="BH376" i="7"/>
  <c r="BG376" i="7"/>
  <c r="BF376" i="7"/>
  <c r="BE376" i="7"/>
  <c r="T376" i="7"/>
  <c r="R376" i="7"/>
  <c r="R375" i="7" s="1"/>
  <c r="P376" i="7"/>
  <c r="P375" i="7" s="1"/>
  <c r="BK376" i="7"/>
  <c r="J376" i="7"/>
  <c r="BI373" i="7"/>
  <c r="BH373" i="7"/>
  <c r="BG373" i="7"/>
  <c r="BF373" i="7"/>
  <c r="T373" i="7"/>
  <c r="R373" i="7"/>
  <c r="P373" i="7"/>
  <c r="BK373" i="7"/>
  <c r="J373" i="7"/>
  <c r="BE373" i="7" s="1"/>
  <c r="BI371" i="7"/>
  <c r="BH371" i="7"/>
  <c r="BG371" i="7"/>
  <c r="BF371" i="7"/>
  <c r="T371" i="7"/>
  <c r="R371" i="7"/>
  <c r="P371" i="7"/>
  <c r="BK371" i="7"/>
  <c r="J371" i="7"/>
  <c r="BE371" i="7" s="1"/>
  <c r="BI369" i="7"/>
  <c r="BH369" i="7"/>
  <c r="BG369" i="7"/>
  <c r="BF369" i="7"/>
  <c r="T369" i="7"/>
  <c r="R369" i="7"/>
  <c r="P369" i="7"/>
  <c r="BK369" i="7"/>
  <c r="J369" i="7"/>
  <c r="BE369" i="7" s="1"/>
  <c r="BI367" i="7"/>
  <c r="BH367" i="7"/>
  <c r="BG367" i="7"/>
  <c r="BF367" i="7"/>
  <c r="T367" i="7"/>
  <c r="R367" i="7"/>
  <c r="P367" i="7"/>
  <c r="BK367" i="7"/>
  <c r="J367" i="7"/>
  <c r="BE367" i="7" s="1"/>
  <c r="BI365" i="7"/>
  <c r="BH365" i="7"/>
  <c r="BG365" i="7"/>
  <c r="BF365" i="7"/>
  <c r="T365" i="7"/>
  <c r="R365" i="7"/>
  <c r="P365" i="7"/>
  <c r="BK365" i="7"/>
  <c r="J365" i="7"/>
  <c r="BE365" i="7" s="1"/>
  <c r="BI363" i="7"/>
  <c r="BH363" i="7"/>
  <c r="BG363" i="7"/>
  <c r="BF363" i="7"/>
  <c r="T363" i="7"/>
  <c r="R363" i="7"/>
  <c r="P363" i="7"/>
  <c r="BK363" i="7"/>
  <c r="J363" i="7"/>
  <c r="BE363" i="7" s="1"/>
  <c r="BI361" i="7"/>
  <c r="BH361" i="7"/>
  <c r="BG361" i="7"/>
  <c r="BF361" i="7"/>
  <c r="T361" i="7"/>
  <c r="R361" i="7"/>
  <c r="P361" i="7"/>
  <c r="BK361" i="7"/>
  <c r="J361" i="7"/>
  <c r="BE361" i="7" s="1"/>
  <c r="BI359" i="7"/>
  <c r="BH359" i="7"/>
  <c r="BG359" i="7"/>
  <c r="BF359" i="7"/>
  <c r="T359" i="7"/>
  <c r="R359" i="7"/>
  <c r="P359" i="7"/>
  <c r="BK359" i="7"/>
  <c r="J359" i="7"/>
  <c r="BE359" i="7" s="1"/>
  <c r="BI357" i="7"/>
  <c r="BH357" i="7"/>
  <c r="BG357" i="7"/>
  <c r="BF357" i="7"/>
  <c r="T357" i="7"/>
  <c r="R357" i="7"/>
  <c r="P357" i="7"/>
  <c r="BK357" i="7"/>
  <c r="J357" i="7"/>
  <c r="BE357" i="7" s="1"/>
  <c r="BI355" i="7"/>
  <c r="BH355" i="7"/>
  <c r="BG355" i="7"/>
  <c r="BF355" i="7"/>
  <c r="T355" i="7"/>
  <c r="R355" i="7"/>
  <c r="P355" i="7"/>
  <c r="BK355" i="7"/>
  <c r="J355" i="7"/>
  <c r="BE355" i="7" s="1"/>
  <c r="BI353" i="7"/>
  <c r="BH353" i="7"/>
  <c r="BG353" i="7"/>
  <c r="BF353" i="7"/>
  <c r="T353" i="7"/>
  <c r="R353" i="7"/>
  <c r="P353" i="7"/>
  <c r="BK353" i="7"/>
  <c r="J353" i="7"/>
  <c r="BE353" i="7" s="1"/>
  <c r="BI351" i="7"/>
  <c r="BH351" i="7"/>
  <c r="BG351" i="7"/>
  <c r="BF351" i="7"/>
  <c r="T351" i="7"/>
  <c r="R351" i="7"/>
  <c r="P351" i="7"/>
  <c r="BK351" i="7"/>
  <c r="J351" i="7"/>
  <c r="BE351" i="7" s="1"/>
  <c r="BI349" i="7"/>
  <c r="BH349" i="7"/>
  <c r="BG349" i="7"/>
  <c r="BF349" i="7"/>
  <c r="BE349" i="7"/>
  <c r="T349" i="7"/>
  <c r="R349" i="7"/>
  <c r="P349" i="7"/>
  <c r="BK349" i="7"/>
  <c r="J349" i="7"/>
  <c r="BI347" i="7"/>
  <c r="BH347" i="7"/>
  <c r="BG347" i="7"/>
  <c r="BF347" i="7"/>
  <c r="T347" i="7"/>
  <c r="R347" i="7"/>
  <c r="P347" i="7"/>
  <c r="BK347" i="7"/>
  <c r="J347" i="7"/>
  <c r="BE347" i="7" s="1"/>
  <c r="BI345" i="7"/>
  <c r="BH345" i="7"/>
  <c r="BG345" i="7"/>
  <c r="BF345" i="7"/>
  <c r="T345" i="7"/>
  <c r="R345" i="7"/>
  <c r="P345" i="7"/>
  <c r="BK345" i="7"/>
  <c r="J345" i="7"/>
  <c r="BE345" i="7" s="1"/>
  <c r="BI343" i="7"/>
  <c r="BH343" i="7"/>
  <c r="BG343" i="7"/>
  <c r="BF343" i="7"/>
  <c r="T343" i="7"/>
  <c r="R343" i="7"/>
  <c r="P343" i="7"/>
  <c r="BK343" i="7"/>
  <c r="J343" i="7"/>
  <c r="BE343" i="7" s="1"/>
  <c r="BI341" i="7"/>
  <c r="BH341" i="7"/>
  <c r="BG341" i="7"/>
  <c r="BF341" i="7"/>
  <c r="BE341" i="7"/>
  <c r="T341" i="7"/>
  <c r="R341" i="7"/>
  <c r="P341" i="7"/>
  <c r="BK341" i="7"/>
  <c r="J341" i="7"/>
  <c r="BI339" i="7"/>
  <c r="BH339" i="7"/>
  <c r="BG339" i="7"/>
  <c r="BF339" i="7"/>
  <c r="T339" i="7"/>
  <c r="R339" i="7"/>
  <c r="P339" i="7"/>
  <c r="BK339" i="7"/>
  <c r="J339" i="7"/>
  <c r="BE339" i="7" s="1"/>
  <c r="BI337" i="7"/>
  <c r="BH337" i="7"/>
  <c r="BG337" i="7"/>
  <c r="BF337" i="7"/>
  <c r="T337" i="7"/>
  <c r="R337" i="7"/>
  <c r="P337" i="7"/>
  <c r="BK337" i="7"/>
  <c r="J337" i="7"/>
  <c r="BE337" i="7" s="1"/>
  <c r="BI335" i="7"/>
  <c r="BH335" i="7"/>
  <c r="BG335" i="7"/>
  <c r="BF335" i="7"/>
  <c r="T335" i="7"/>
  <c r="R335" i="7"/>
  <c r="R334" i="7" s="1"/>
  <c r="P335" i="7"/>
  <c r="BK335" i="7"/>
  <c r="J335" i="7"/>
  <c r="BE335" i="7" s="1"/>
  <c r="BI332" i="7"/>
  <c r="BH332" i="7"/>
  <c r="BG332" i="7"/>
  <c r="BF332" i="7"/>
  <c r="BE332" i="7"/>
  <c r="T332" i="7"/>
  <c r="R332" i="7"/>
  <c r="P332" i="7"/>
  <c r="BK332" i="7"/>
  <c r="J332" i="7"/>
  <c r="BI330" i="7"/>
  <c r="BH330" i="7"/>
  <c r="BG330" i="7"/>
  <c r="BF330" i="7"/>
  <c r="T330" i="7"/>
  <c r="R330" i="7"/>
  <c r="P330" i="7"/>
  <c r="BK330" i="7"/>
  <c r="J330" i="7"/>
  <c r="BE330" i="7" s="1"/>
  <c r="BI328" i="7"/>
  <c r="BH328" i="7"/>
  <c r="BG328" i="7"/>
  <c r="BF328" i="7"/>
  <c r="BE328" i="7"/>
  <c r="T328" i="7"/>
  <c r="R328" i="7"/>
  <c r="P328" i="7"/>
  <c r="BK328" i="7"/>
  <c r="J328" i="7"/>
  <c r="BI326" i="7"/>
  <c r="BH326" i="7"/>
  <c r="BG326" i="7"/>
  <c r="BF326" i="7"/>
  <c r="BE326" i="7"/>
  <c r="T326" i="7"/>
  <c r="R326" i="7"/>
  <c r="P326" i="7"/>
  <c r="BK326" i="7"/>
  <c r="J326" i="7"/>
  <c r="BI324" i="7"/>
  <c r="BH324" i="7"/>
  <c r="BG324" i="7"/>
  <c r="BF324" i="7"/>
  <c r="BE324" i="7"/>
  <c r="T324" i="7"/>
  <c r="R324" i="7"/>
  <c r="P324" i="7"/>
  <c r="BK324" i="7"/>
  <c r="J324" i="7"/>
  <c r="BI322" i="7"/>
  <c r="BH322" i="7"/>
  <c r="BG322" i="7"/>
  <c r="BF322" i="7"/>
  <c r="BE322" i="7"/>
  <c r="T322" i="7"/>
  <c r="R322" i="7"/>
  <c r="P322" i="7"/>
  <c r="BK322" i="7"/>
  <c r="J322" i="7"/>
  <c r="BI320" i="7"/>
  <c r="BH320" i="7"/>
  <c r="BG320" i="7"/>
  <c r="BF320" i="7"/>
  <c r="BE320" i="7"/>
  <c r="T320" i="7"/>
  <c r="R320" i="7"/>
  <c r="P320" i="7"/>
  <c r="BK320" i="7"/>
  <c r="J320" i="7"/>
  <c r="BI318" i="7"/>
  <c r="BH318" i="7"/>
  <c r="BG318" i="7"/>
  <c r="BF318" i="7"/>
  <c r="BE318" i="7"/>
  <c r="T318" i="7"/>
  <c r="R318" i="7"/>
  <c r="P318" i="7"/>
  <c r="BK318" i="7"/>
  <c r="J318" i="7"/>
  <c r="BI316" i="7"/>
  <c r="BH316" i="7"/>
  <c r="BG316" i="7"/>
  <c r="BF316" i="7"/>
  <c r="BE316" i="7"/>
  <c r="T316" i="7"/>
  <c r="R316" i="7"/>
  <c r="P316" i="7"/>
  <c r="BK316" i="7"/>
  <c r="J316" i="7"/>
  <c r="BI314" i="7"/>
  <c r="BH314" i="7"/>
  <c r="BG314" i="7"/>
  <c r="BF314" i="7"/>
  <c r="BE314" i="7"/>
  <c r="T314" i="7"/>
  <c r="R314" i="7"/>
  <c r="P314" i="7"/>
  <c r="BK314" i="7"/>
  <c r="J314" i="7"/>
  <c r="BI312" i="7"/>
  <c r="BH312" i="7"/>
  <c r="BG312" i="7"/>
  <c r="BF312" i="7"/>
  <c r="BE312" i="7"/>
  <c r="T312" i="7"/>
  <c r="R312" i="7"/>
  <c r="P312" i="7"/>
  <c r="BK312" i="7"/>
  <c r="J312" i="7"/>
  <c r="BI310" i="7"/>
  <c r="BH310" i="7"/>
  <c r="BG310" i="7"/>
  <c r="BF310" i="7"/>
  <c r="BE310" i="7"/>
  <c r="T310" i="7"/>
  <c r="R310" i="7"/>
  <c r="P310" i="7"/>
  <c r="BK310" i="7"/>
  <c r="J310" i="7"/>
  <c r="BI308" i="7"/>
  <c r="BH308" i="7"/>
  <c r="BG308" i="7"/>
  <c r="BF308" i="7"/>
  <c r="BE308" i="7"/>
  <c r="T308" i="7"/>
  <c r="R308" i="7"/>
  <c r="P308" i="7"/>
  <c r="BK308" i="7"/>
  <c r="J308" i="7"/>
  <c r="BI306" i="7"/>
  <c r="BH306" i="7"/>
  <c r="BG306" i="7"/>
  <c r="BF306" i="7"/>
  <c r="BE306" i="7"/>
  <c r="T306" i="7"/>
  <c r="R306" i="7"/>
  <c r="P306" i="7"/>
  <c r="BK306" i="7"/>
  <c r="J306" i="7"/>
  <c r="BI304" i="7"/>
  <c r="BH304" i="7"/>
  <c r="BG304" i="7"/>
  <c r="BF304" i="7"/>
  <c r="BE304" i="7"/>
  <c r="T304" i="7"/>
  <c r="R304" i="7"/>
  <c r="P304" i="7"/>
  <c r="BK304" i="7"/>
  <c r="J304" i="7"/>
  <c r="BI302" i="7"/>
  <c r="BH302" i="7"/>
  <c r="BG302" i="7"/>
  <c r="BF302" i="7"/>
  <c r="BE302" i="7"/>
  <c r="T302" i="7"/>
  <c r="R302" i="7"/>
  <c r="P302" i="7"/>
  <c r="BK302" i="7"/>
  <c r="J302" i="7"/>
  <c r="BI300" i="7"/>
  <c r="BH300" i="7"/>
  <c r="BG300" i="7"/>
  <c r="BF300" i="7"/>
  <c r="BE300" i="7"/>
  <c r="T300" i="7"/>
  <c r="R300" i="7"/>
  <c r="P300" i="7"/>
  <c r="BK300" i="7"/>
  <c r="J300" i="7"/>
  <c r="BI298" i="7"/>
  <c r="BH298" i="7"/>
  <c r="BG298" i="7"/>
  <c r="BF298" i="7"/>
  <c r="BE298" i="7"/>
  <c r="T298" i="7"/>
  <c r="R298" i="7"/>
  <c r="P298" i="7"/>
  <c r="BK298" i="7"/>
  <c r="J298" i="7"/>
  <c r="BI296" i="7"/>
  <c r="BH296" i="7"/>
  <c r="BG296" i="7"/>
  <c r="BF296" i="7"/>
  <c r="BE296" i="7"/>
  <c r="T296" i="7"/>
  <c r="R296" i="7"/>
  <c r="P296" i="7"/>
  <c r="BK296" i="7"/>
  <c r="J296" i="7"/>
  <c r="BI294" i="7"/>
  <c r="BH294" i="7"/>
  <c r="BG294" i="7"/>
  <c r="BF294" i="7"/>
  <c r="BE294" i="7"/>
  <c r="T294" i="7"/>
  <c r="R294" i="7"/>
  <c r="P294" i="7"/>
  <c r="BK294" i="7"/>
  <c r="J294" i="7"/>
  <c r="BI292" i="7"/>
  <c r="BH292" i="7"/>
  <c r="BG292" i="7"/>
  <c r="BF292" i="7"/>
  <c r="BE292" i="7"/>
  <c r="T292" i="7"/>
  <c r="R292" i="7"/>
  <c r="P292" i="7"/>
  <c r="BK292" i="7"/>
  <c r="J292" i="7"/>
  <c r="BI290" i="7"/>
  <c r="BH290" i="7"/>
  <c r="BG290" i="7"/>
  <c r="BF290" i="7"/>
  <c r="BE290" i="7"/>
  <c r="T290" i="7"/>
  <c r="R290" i="7"/>
  <c r="P290" i="7"/>
  <c r="BK290" i="7"/>
  <c r="J290" i="7"/>
  <c r="BI288" i="7"/>
  <c r="BH288" i="7"/>
  <c r="BG288" i="7"/>
  <c r="BF288" i="7"/>
  <c r="BE288" i="7"/>
  <c r="T288" i="7"/>
  <c r="R288" i="7"/>
  <c r="P288" i="7"/>
  <c r="BK288" i="7"/>
  <c r="J288" i="7"/>
  <c r="BI286" i="7"/>
  <c r="BH286" i="7"/>
  <c r="BG286" i="7"/>
  <c r="BF286" i="7"/>
  <c r="BE286" i="7"/>
  <c r="T286" i="7"/>
  <c r="R286" i="7"/>
  <c r="P286" i="7"/>
  <c r="BK286" i="7"/>
  <c r="J286" i="7"/>
  <c r="BI284" i="7"/>
  <c r="BH284" i="7"/>
  <c r="BG284" i="7"/>
  <c r="BF284" i="7"/>
  <c r="BE284" i="7"/>
  <c r="T284" i="7"/>
  <c r="R284" i="7"/>
  <c r="P284" i="7"/>
  <c r="BK284" i="7"/>
  <c r="J284" i="7"/>
  <c r="BI282" i="7"/>
  <c r="BH282" i="7"/>
  <c r="BG282" i="7"/>
  <c r="BF282" i="7"/>
  <c r="BE282" i="7"/>
  <c r="T282" i="7"/>
  <c r="R282" i="7"/>
  <c r="P282" i="7"/>
  <c r="BK282" i="7"/>
  <c r="BK275" i="7" s="1"/>
  <c r="J275" i="7" s="1"/>
  <c r="J72" i="7" s="1"/>
  <c r="J282" i="7"/>
  <c r="BI280" i="7"/>
  <c r="BH280" i="7"/>
  <c r="BG280" i="7"/>
  <c r="BF280" i="7"/>
  <c r="BE280" i="7"/>
  <c r="T280" i="7"/>
  <c r="R280" i="7"/>
  <c r="P280" i="7"/>
  <c r="BK280" i="7"/>
  <c r="J280" i="7"/>
  <c r="BI278" i="7"/>
  <c r="BH278" i="7"/>
  <c r="BG278" i="7"/>
  <c r="BF278" i="7"/>
  <c r="BE278" i="7"/>
  <c r="T278" i="7"/>
  <c r="R278" i="7"/>
  <c r="P278" i="7"/>
  <c r="BK278" i="7"/>
  <c r="J278" i="7"/>
  <c r="BI276" i="7"/>
  <c r="BH276" i="7"/>
  <c r="BG276" i="7"/>
  <c r="BF276" i="7"/>
  <c r="BE276" i="7"/>
  <c r="T276" i="7"/>
  <c r="R276" i="7"/>
  <c r="P276" i="7"/>
  <c r="P275" i="7" s="1"/>
  <c r="BK276" i="7"/>
  <c r="J276" i="7"/>
  <c r="BI273" i="7"/>
  <c r="BH273" i="7"/>
  <c r="BG273" i="7"/>
  <c r="BF273" i="7"/>
  <c r="T273" i="7"/>
  <c r="R273" i="7"/>
  <c r="P273" i="7"/>
  <c r="BK273" i="7"/>
  <c r="J273" i="7"/>
  <c r="BE273" i="7" s="1"/>
  <c r="BI271" i="7"/>
  <c r="BH271" i="7"/>
  <c r="BG271" i="7"/>
  <c r="BF271" i="7"/>
  <c r="T271" i="7"/>
  <c r="R271" i="7"/>
  <c r="P271" i="7"/>
  <c r="BK271" i="7"/>
  <c r="J271" i="7"/>
  <c r="BE271" i="7" s="1"/>
  <c r="BI269" i="7"/>
  <c r="BH269" i="7"/>
  <c r="BG269" i="7"/>
  <c r="BF269" i="7"/>
  <c r="T269" i="7"/>
  <c r="R269" i="7"/>
  <c r="P269" i="7"/>
  <c r="BK269" i="7"/>
  <c r="BK268" i="7" s="1"/>
  <c r="J268" i="7" s="1"/>
  <c r="J71" i="7" s="1"/>
  <c r="J269" i="7"/>
  <c r="BE269" i="7" s="1"/>
  <c r="BI266" i="7"/>
  <c r="BH266" i="7"/>
  <c r="BG266" i="7"/>
  <c r="BF266" i="7"/>
  <c r="BE266" i="7"/>
  <c r="T266" i="7"/>
  <c r="R266" i="7"/>
  <c r="P266" i="7"/>
  <c r="BK266" i="7"/>
  <c r="J266" i="7"/>
  <c r="BI264" i="7"/>
  <c r="BH264" i="7"/>
  <c r="BG264" i="7"/>
  <c r="BF264" i="7"/>
  <c r="BE264" i="7"/>
  <c r="T264" i="7"/>
  <c r="R264" i="7"/>
  <c r="P264" i="7"/>
  <c r="BK264" i="7"/>
  <c r="J264" i="7"/>
  <c r="BI262" i="7"/>
  <c r="BH262" i="7"/>
  <c r="BG262" i="7"/>
  <c r="BF262" i="7"/>
  <c r="BE262" i="7"/>
  <c r="T262" i="7"/>
  <c r="R262" i="7"/>
  <c r="R261" i="7" s="1"/>
  <c r="P262" i="7"/>
  <c r="P261" i="7" s="1"/>
  <c r="BK262" i="7"/>
  <c r="J262" i="7"/>
  <c r="BI259" i="7"/>
  <c r="BH259" i="7"/>
  <c r="BG259" i="7"/>
  <c r="BF259" i="7"/>
  <c r="T259" i="7"/>
  <c r="R259" i="7"/>
  <c r="P259" i="7"/>
  <c r="BK259" i="7"/>
  <c r="J259" i="7"/>
  <c r="BE259" i="7" s="1"/>
  <c r="BI257" i="7"/>
  <c r="BH257" i="7"/>
  <c r="BG257" i="7"/>
  <c r="BF257" i="7"/>
  <c r="T257" i="7"/>
  <c r="R257" i="7"/>
  <c r="P257" i="7"/>
  <c r="BK257" i="7"/>
  <c r="J257" i="7"/>
  <c r="BE257" i="7" s="1"/>
  <c r="BI255" i="7"/>
  <c r="BH255" i="7"/>
  <c r="BG255" i="7"/>
  <c r="BF255" i="7"/>
  <c r="T255" i="7"/>
  <c r="R255" i="7"/>
  <c r="P255" i="7"/>
  <c r="BK255" i="7"/>
  <c r="J255" i="7"/>
  <c r="BE255" i="7" s="1"/>
  <c r="BI253" i="7"/>
  <c r="BH253" i="7"/>
  <c r="BG253" i="7"/>
  <c r="BF253" i="7"/>
  <c r="T253" i="7"/>
  <c r="R253" i="7"/>
  <c r="P253" i="7"/>
  <c r="BK253" i="7"/>
  <c r="J253" i="7"/>
  <c r="BE253" i="7" s="1"/>
  <c r="BI251" i="7"/>
  <c r="BH251" i="7"/>
  <c r="BG251" i="7"/>
  <c r="BF251" i="7"/>
  <c r="T251" i="7"/>
  <c r="R251" i="7"/>
  <c r="P251" i="7"/>
  <c r="BK251" i="7"/>
  <c r="J251" i="7"/>
  <c r="BE251" i="7" s="1"/>
  <c r="BI249" i="7"/>
  <c r="BH249" i="7"/>
  <c r="BG249" i="7"/>
  <c r="BF249" i="7"/>
  <c r="T249" i="7"/>
  <c r="R249" i="7"/>
  <c r="P249" i="7"/>
  <c r="BK249" i="7"/>
  <c r="J249" i="7"/>
  <c r="BE249" i="7" s="1"/>
  <c r="BI247" i="7"/>
  <c r="BH247" i="7"/>
  <c r="BG247" i="7"/>
  <c r="BF247" i="7"/>
  <c r="T247" i="7"/>
  <c r="R247" i="7"/>
  <c r="R246" i="7" s="1"/>
  <c r="P247" i="7"/>
  <c r="BK247" i="7"/>
  <c r="BK246" i="7" s="1"/>
  <c r="J246" i="7" s="1"/>
  <c r="J69" i="7" s="1"/>
  <c r="J247" i="7"/>
  <c r="BE247" i="7" s="1"/>
  <c r="BI244" i="7"/>
  <c r="BH244" i="7"/>
  <c r="BG244" i="7"/>
  <c r="BF244" i="7"/>
  <c r="BE244" i="7"/>
  <c r="T244" i="7"/>
  <c r="R244" i="7"/>
  <c r="P244" i="7"/>
  <c r="BK244" i="7"/>
  <c r="J244" i="7"/>
  <c r="BI242" i="7"/>
  <c r="BH242" i="7"/>
  <c r="BG242" i="7"/>
  <c r="BF242" i="7"/>
  <c r="BE242" i="7"/>
  <c r="T242" i="7"/>
  <c r="R242" i="7"/>
  <c r="P242" i="7"/>
  <c r="BK242" i="7"/>
  <c r="J242" i="7"/>
  <c r="BI240" i="7"/>
  <c r="BH240" i="7"/>
  <c r="BG240" i="7"/>
  <c r="BF240" i="7"/>
  <c r="BE240" i="7"/>
  <c r="T240" i="7"/>
  <c r="R240" i="7"/>
  <c r="P240" i="7"/>
  <c r="BK240" i="7"/>
  <c r="J240" i="7"/>
  <c r="BI238" i="7"/>
  <c r="BH238" i="7"/>
  <c r="BG238" i="7"/>
  <c r="BF238" i="7"/>
  <c r="BE238" i="7"/>
  <c r="T238" i="7"/>
  <c r="R238" i="7"/>
  <c r="P238" i="7"/>
  <c r="BK238" i="7"/>
  <c r="J238" i="7"/>
  <c r="BI236" i="7"/>
  <c r="BH236" i="7"/>
  <c r="BG236" i="7"/>
  <c r="BF236" i="7"/>
  <c r="BE236" i="7"/>
  <c r="T236" i="7"/>
  <c r="R236" i="7"/>
  <c r="P236" i="7"/>
  <c r="BK236" i="7"/>
  <c r="J236" i="7"/>
  <c r="BI234" i="7"/>
  <c r="BH234" i="7"/>
  <c r="BG234" i="7"/>
  <c r="BF234" i="7"/>
  <c r="BE234" i="7"/>
  <c r="T234" i="7"/>
  <c r="R234" i="7"/>
  <c r="P234" i="7"/>
  <c r="BK234" i="7"/>
  <c r="J234" i="7"/>
  <c r="BI232" i="7"/>
  <c r="BH232" i="7"/>
  <c r="BG232" i="7"/>
  <c r="BF232" i="7"/>
  <c r="BE232" i="7"/>
  <c r="T232" i="7"/>
  <c r="R232" i="7"/>
  <c r="P232" i="7"/>
  <c r="BK232" i="7"/>
  <c r="J232" i="7"/>
  <c r="BI230" i="7"/>
  <c r="BH230" i="7"/>
  <c r="BG230" i="7"/>
  <c r="BF230" i="7"/>
  <c r="BE230" i="7"/>
  <c r="T230" i="7"/>
  <c r="R230" i="7"/>
  <c r="P230" i="7"/>
  <c r="BK230" i="7"/>
  <c r="J230" i="7"/>
  <c r="BI228" i="7"/>
  <c r="BH228" i="7"/>
  <c r="BG228" i="7"/>
  <c r="BF228" i="7"/>
  <c r="BE228" i="7"/>
  <c r="T228" i="7"/>
  <c r="R228" i="7"/>
  <c r="P228" i="7"/>
  <c r="BK228" i="7"/>
  <c r="J228" i="7"/>
  <c r="BI226" i="7"/>
  <c r="BH226" i="7"/>
  <c r="BG226" i="7"/>
  <c r="BF226" i="7"/>
  <c r="BE226" i="7"/>
  <c r="T226" i="7"/>
  <c r="R226" i="7"/>
  <c r="P226" i="7"/>
  <c r="BK226" i="7"/>
  <c r="J226" i="7"/>
  <c r="BI224" i="7"/>
  <c r="BH224" i="7"/>
  <c r="BG224" i="7"/>
  <c r="BF224" i="7"/>
  <c r="BE224" i="7"/>
  <c r="T224" i="7"/>
  <c r="R224" i="7"/>
  <c r="P224" i="7"/>
  <c r="BK224" i="7"/>
  <c r="J224" i="7"/>
  <c r="BI222" i="7"/>
  <c r="BH222" i="7"/>
  <c r="BG222" i="7"/>
  <c r="BF222" i="7"/>
  <c r="BE222" i="7"/>
  <c r="T222" i="7"/>
  <c r="R222" i="7"/>
  <c r="P222" i="7"/>
  <c r="BK222" i="7"/>
  <c r="J222" i="7"/>
  <c r="BI220" i="7"/>
  <c r="BH220" i="7"/>
  <c r="BG220" i="7"/>
  <c r="BF220" i="7"/>
  <c r="BE220" i="7"/>
  <c r="T220" i="7"/>
  <c r="T219" i="7" s="1"/>
  <c r="R220" i="7"/>
  <c r="P220" i="7"/>
  <c r="P219" i="7" s="1"/>
  <c r="BK220" i="7"/>
  <c r="J220" i="7"/>
  <c r="BI217" i="7"/>
  <c r="BH217" i="7"/>
  <c r="BG217" i="7"/>
  <c r="BF217" i="7"/>
  <c r="T217" i="7"/>
  <c r="R217" i="7"/>
  <c r="P217" i="7"/>
  <c r="BK217" i="7"/>
  <c r="J217" i="7"/>
  <c r="BE217" i="7" s="1"/>
  <c r="BI215" i="7"/>
  <c r="BH215" i="7"/>
  <c r="BG215" i="7"/>
  <c r="BF215" i="7"/>
  <c r="T215" i="7"/>
  <c r="R215" i="7"/>
  <c r="P215" i="7"/>
  <c r="BK215" i="7"/>
  <c r="J215" i="7"/>
  <c r="BE215" i="7" s="1"/>
  <c r="BI213" i="7"/>
  <c r="BH213" i="7"/>
  <c r="BG213" i="7"/>
  <c r="BF213" i="7"/>
  <c r="T213" i="7"/>
  <c r="R213" i="7"/>
  <c r="P213" i="7"/>
  <c r="BK213" i="7"/>
  <c r="J213" i="7"/>
  <c r="BE213" i="7" s="1"/>
  <c r="BI211" i="7"/>
  <c r="BH211" i="7"/>
  <c r="BG211" i="7"/>
  <c r="BF211" i="7"/>
  <c r="T211" i="7"/>
  <c r="R211" i="7"/>
  <c r="P211" i="7"/>
  <c r="BK211" i="7"/>
  <c r="J211" i="7"/>
  <c r="BE211" i="7" s="1"/>
  <c r="BI209" i="7"/>
  <c r="BH209" i="7"/>
  <c r="BG209" i="7"/>
  <c r="BF209" i="7"/>
  <c r="T209" i="7"/>
  <c r="R209" i="7"/>
  <c r="P209" i="7"/>
  <c r="BK209" i="7"/>
  <c r="J209" i="7"/>
  <c r="BE209" i="7" s="1"/>
  <c r="BI207" i="7"/>
  <c r="BH207" i="7"/>
  <c r="BG207" i="7"/>
  <c r="BF207" i="7"/>
  <c r="T207" i="7"/>
  <c r="R207" i="7"/>
  <c r="P207" i="7"/>
  <c r="BK207" i="7"/>
  <c r="J207" i="7"/>
  <c r="BE207" i="7" s="1"/>
  <c r="BI205" i="7"/>
  <c r="BH205" i="7"/>
  <c r="BG205" i="7"/>
  <c r="BF205" i="7"/>
  <c r="T205" i="7"/>
  <c r="R205" i="7"/>
  <c r="P205" i="7"/>
  <c r="BK205" i="7"/>
  <c r="J205" i="7"/>
  <c r="BE205" i="7" s="1"/>
  <c r="BI203" i="7"/>
  <c r="BH203" i="7"/>
  <c r="BG203" i="7"/>
  <c r="BF203" i="7"/>
  <c r="T203" i="7"/>
  <c r="R203" i="7"/>
  <c r="R202" i="7" s="1"/>
  <c r="P203" i="7"/>
  <c r="BK203" i="7"/>
  <c r="J203" i="7"/>
  <c r="BE203" i="7" s="1"/>
  <c r="BI200" i="7"/>
  <c r="BH200" i="7"/>
  <c r="BG200" i="7"/>
  <c r="BF200" i="7"/>
  <c r="BE200" i="7"/>
  <c r="T200" i="7"/>
  <c r="R200" i="7"/>
  <c r="P200" i="7"/>
  <c r="BK200" i="7"/>
  <c r="J200" i="7"/>
  <c r="BI198" i="7"/>
  <c r="BH198" i="7"/>
  <c r="BG198" i="7"/>
  <c r="BF198" i="7"/>
  <c r="BE198" i="7"/>
  <c r="T198" i="7"/>
  <c r="R198" i="7"/>
  <c r="P198" i="7"/>
  <c r="BK198" i="7"/>
  <c r="J198" i="7"/>
  <c r="BI196" i="7"/>
  <c r="BH196" i="7"/>
  <c r="BG196" i="7"/>
  <c r="BF196" i="7"/>
  <c r="BE196" i="7"/>
  <c r="T196" i="7"/>
  <c r="R196" i="7"/>
  <c r="P196" i="7"/>
  <c r="BK196" i="7"/>
  <c r="J196" i="7"/>
  <c r="BI194" i="7"/>
  <c r="BH194" i="7"/>
  <c r="BG194" i="7"/>
  <c r="BF194" i="7"/>
  <c r="BE194" i="7"/>
  <c r="T194" i="7"/>
  <c r="R194" i="7"/>
  <c r="P194" i="7"/>
  <c r="BK194" i="7"/>
  <c r="J194" i="7"/>
  <c r="BI192" i="7"/>
  <c r="BH192" i="7"/>
  <c r="BG192" i="7"/>
  <c r="BF192" i="7"/>
  <c r="BE192" i="7"/>
  <c r="T192" i="7"/>
  <c r="R192" i="7"/>
  <c r="P192" i="7"/>
  <c r="BK192" i="7"/>
  <c r="J192" i="7"/>
  <c r="BI190" i="7"/>
  <c r="BH190" i="7"/>
  <c r="BG190" i="7"/>
  <c r="BF190" i="7"/>
  <c r="BE190" i="7"/>
  <c r="T190" i="7"/>
  <c r="R190" i="7"/>
  <c r="P190" i="7"/>
  <c r="BK190" i="7"/>
  <c r="J190" i="7"/>
  <c r="BI188" i="7"/>
  <c r="BH188" i="7"/>
  <c r="BG188" i="7"/>
  <c r="BF188" i="7"/>
  <c r="BE188" i="7"/>
  <c r="T188" i="7"/>
  <c r="R188" i="7"/>
  <c r="P188" i="7"/>
  <c r="BK188" i="7"/>
  <c r="J188" i="7"/>
  <c r="BI186" i="7"/>
  <c r="BH186" i="7"/>
  <c r="BG186" i="7"/>
  <c r="BF186" i="7"/>
  <c r="BE186" i="7"/>
  <c r="T186" i="7"/>
  <c r="R186" i="7"/>
  <c r="P186" i="7"/>
  <c r="BK186" i="7"/>
  <c r="J186" i="7"/>
  <c r="BI184" i="7"/>
  <c r="BH184" i="7"/>
  <c r="BG184" i="7"/>
  <c r="BF184" i="7"/>
  <c r="BE184" i="7"/>
  <c r="T184" i="7"/>
  <c r="R184" i="7"/>
  <c r="P184" i="7"/>
  <c r="BK184" i="7"/>
  <c r="J184" i="7"/>
  <c r="BI182" i="7"/>
  <c r="BH182" i="7"/>
  <c r="BG182" i="7"/>
  <c r="BF182" i="7"/>
  <c r="BE182" i="7"/>
  <c r="T182" i="7"/>
  <c r="R182" i="7"/>
  <c r="P182" i="7"/>
  <c r="BK182" i="7"/>
  <c r="J182" i="7"/>
  <c r="BI180" i="7"/>
  <c r="BH180" i="7"/>
  <c r="BG180" i="7"/>
  <c r="BF180" i="7"/>
  <c r="BE180" i="7"/>
  <c r="T180" i="7"/>
  <c r="R180" i="7"/>
  <c r="P180" i="7"/>
  <c r="BK180" i="7"/>
  <c r="J180" i="7"/>
  <c r="BI178" i="7"/>
  <c r="BH178" i="7"/>
  <c r="BG178" i="7"/>
  <c r="BF178" i="7"/>
  <c r="BE178" i="7"/>
  <c r="T178" i="7"/>
  <c r="R178" i="7"/>
  <c r="P178" i="7"/>
  <c r="BK178" i="7"/>
  <c r="J178" i="7"/>
  <c r="BI176" i="7"/>
  <c r="BH176" i="7"/>
  <c r="BG176" i="7"/>
  <c r="BF176" i="7"/>
  <c r="BE176" i="7"/>
  <c r="T176" i="7"/>
  <c r="R176" i="7"/>
  <c r="P176" i="7"/>
  <c r="BK176" i="7"/>
  <c r="J176" i="7"/>
  <c r="BI174" i="7"/>
  <c r="BH174" i="7"/>
  <c r="BG174" i="7"/>
  <c r="BF174" i="7"/>
  <c r="BE174" i="7"/>
  <c r="T174" i="7"/>
  <c r="R174" i="7"/>
  <c r="P174" i="7"/>
  <c r="BK174" i="7"/>
  <c r="J174" i="7"/>
  <c r="BI172" i="7"/>
  <c r="BH172" i="7"/>
  <c r="BG172" i="7"/>
  <c r="BF172" i="7"/>
  <c r="BE172" i="7"/>
  <c r="T172" i="7"/>
  <c r="R172" i="7"/>
  <c r="P172" i="7"/>
  <c r="BK172" i="7"/>
  <c r="J172" i="7"/>
  <c r="BI170" i="7"/>
  <c r="BH170" i="7"/>
  <c r="BG170" i="7"/>
  <c r="BF170" i="7"/>
  <c r="BE170" i="7"/>
  <c r="T170" i="7"/>
  <c r="R170" i="7"/>
  <c r="P170" i="7"/>
  <c r="BK170" i="7"/>
  <c r="J170" i="7"/>
  <c r="BI168" i="7"/>
  <c r="BH168" i="7"/>
  <c r="BG168" i="7"/>
  <c r="BF168" i="7"/>
  <c r="BE168" i="7"/>
  <c r="T168" i="7"/>
  <c r="R168" i="7"/>
  <c r="P168" i="7"/>
  <c r="BK168" i="7"/>
  <c r="J168" i="7"/>
  <c r="BI166" i="7"/>
  <c r="BH166" i="7"/>
  <c r="BG166" i="7"/>
  <c r="BF166" i="7"/>
  <c r="BE166" i="7"/>
  <c r="T166" i="7"/>
  <c r="R166" i="7"/>
  <c r="P166" i="7"/>
  <c r="BK166" i="7"/>
  <c r="J166" i="7"/>
  <c r="BI164" i="7"/>
  <c r="BH164" i="7"/>
  <c r="BG164" i="7"/>
  <c r="BF164" i="7"/>
  <c r="BE164" i="7"/>
  <c r="T164" i="7"/>
  <c r="R164" i="7"/>
  <c r="P164" i="7"/>
  <c r="BK164" i="7"/>
  <c r="J164" i="7"/>
  <c r="BI162" i="7"/>
  <c r="BH162" i="7"/>
  <c r="BG162" i="7"/>
  <c r="BF162" i="7"/>
  <c r="BE162" i="7"/>
  <c r="T162" i="7"/>
  <c r="R162" i="7"/>
  <c r="P162" i="7"/>
  <c r="BK162" i="7"/>
  <c r="J162" i="7"/>
  <c r="BI160" i="7"/>
  <c r="BH160" i="7"/>
  <c r="BG160" i="7"/>
  <c r="BF160" i="7"/>
  <c r="BE160" i="7"/>
  <c r="T160" i="7"/>
  <c r="R160" i="7"/>
  <c r="P160" i="7"/>
  <c r="BK160" i="7"/>
  <c r="J160" i="7"/>
  <c r="BI158" i="7"/>
  <c r="BH158" i="7"/>
  <c r="BG158" i="7"/>
  <c r="BF158" i="7"/>
  <c r="BE158" i="7"/>
  <c r="T158" i="7"/>
  <c r="R158" i="7"/>
  <c r="P158" i="7"/>
  <c r="BK158" i="7"/>
  <c r="J158" i="7"/>
  <c r="BI156" i="7"/>
  <c r="BH156" i="7"/>
  <c r="BG156" i="7"/>
  <c r="BF156" i="7"/>
  <c r="BE156" i="7"/>
  <c r="T156" i="7"/>
  <c r="R156" i="7"/>
  <c r="P156" i="7"/>
  <c r="BK156" i="7"/>
  <c r="J156" i="7"/>
  <c r="BI154" i="7"/>
  <c r="BH154" i="7"/>
  <c r="BG154" i="7"/>
  <c r="BF154" i="7"/>
  <c r="BE154" i="7"/>
  <c r="T154" i="7"/>
  <c r="R154" i="7"/>
  <c r="P154" i="7"/>
  <c r="BK154" i="7"/>
  <c r="J154" i="7"/>
  <c r="BI152" i="7"/>
  <c r="BH152" i="7"/>
  <c r="BG152" i="7"/>
  <c r="BF152" i="7"/>
  <c r="BE152" i="7"/>
  <c r="T152" i="7"/>
  <c r="R152" i="7"/>
  <c r="P152" i="7"/>
  <c r="BK152" i="7"/>
  <c r="J152" i="7"/>
  <c r="BI150" i="7"/>
  <c r="BH150" i="7"/>
  <c r="BG150" i="7"/>
  <c r="BF150" i="7"/>
  <c r="BE150" i="7"/>
  <c r="T150" i="7"/>
  <c r="R150" i="7"/>
  <c r="P150" i="7"/>
  <c r="BK150" i="7"/>
  <c r="J150" i="7"/>
  <c r="BI148" i="7"/>
  <c r="BH148" i="7"/>
  <c r="BG148" i="7"/>
  <c r="BF148" i="7"/>
  <c r="BE148" i="7"/>
  <c r="T148" i="7"/>
  <c r="R148" i="7"/>
  <c r="P148" i="7"/>
  <c r="BK148" i="7"/>
  <c r="J148" i="7"/>
  <c r="BI146" i="7"/>
  <c r="BH146" i="7"/>
  <c r="BG146" i="7"/>
  <c r="BF146" i="7"/>
  <c r="BE146" i="7"/>
  <c r="T146" i="7"/>
  <c r="R146" i="7"/>
  <c r="P146" i="7"/>
  <c r="BK146" i="7"/>
  <c r="J146" i="7"/>
  <c r="BI144" i="7"/>
  <c r="BH144" i="7"/>
  <c r="BG144" i="7"/>
  <c r="BF144" i="7"/>
  <c r="BE144" i="7"/>
  <c r="T144" i="7"/>
  <c r="R144" i="7"/>
  <c r="P144" i="7"/>
  <c r="BK144" i="7"/>
  <c r="J144" i="7"/>
  <c r="BI142" i="7"/>
  <c r="BH142" i="7"/>
  <c r="BG142" i="7"/>
  <c r="BF142" i="7"/>
  <c r="BE142" i="7"/>
  <c r="T142" i="7"/>
  <c r="R142" i="7"/>
  <c r="P142" i="7"/>
  <c r="BK142" i="7"/>
  <c r="J142" i="7"/>
  <c r="BI140" i="7"/>
  <c r="BH140" i="7"/>
  <c r="BG140" i="7"/>
  <c r="BF140" i="7"/>
  <c r="BE140" i="7"/>
  <c r="T140" i="7"/>
  <c r="R140" i="7"/>
  <c r="P140" i="7"/>
  <c r="BK140" i="7"/>
  <c r="J140" i="7"/>
  <c r="BI138" i="7"/>
  <c r="BH138" i="7"/>
  <c r="BG138" i="7"/>
  <c r="BF138" i="7"/>
  <c r="BE138" i="7"/>
  <c r="T138" i="7"/>
  <c r="R138" i="7"/>
  <c r="P138" i="7"/>
  <c r="BK138" i="7"/>
  <c r="J138" i="7"/>
  <c r="BI136" i="7"/>
  <c r="BH136" i="7"/>
  <c r="BG136" i="7"/>
  <c r="BF136" i="7"/>
  <c r="BE136" i="7"/>
  <c r="T136" i="7"/>
  <c r="R136" i="7"/>
  <c r="P136" i="7"/>
  <c r="BK136" i="7"/>
  <c r="J136" i="7"/>
  <c r="BI134" i="7"/>
  <c r="BH134" i="7"/>
  <c r="BG134" i="7"/>
  <c r="BF134" i="7"/>
  <c r="BE134" i="7"/>
  <c r="T134" i="7"/>
  <c r="R134" i="7"/>
  <c r="P134" i="7"/>
  <c r="BK134" i="7"/>
  <c r="J134" i="7"/>
  <c r="BI132" i="7"/>
  <c r="BH132" i="7"/>
  <c r="BG132" i="7"/>
  <c r="BF132" i="7"/>
  <c r="BE132" i="7"/>
  <c r="T132" i="7"/>
  <c r="R132" i="7"/>
  <c r="P132" i="7"/>
  <c r="BK132" i="7"/>
  <c r="J132" i="7"/>
  <c r="BI130" i="7"/>
  <c r="BH130" i="7"/>
  <c r="BG130" i="7"/>
  <c r="BF130" i="7"/>
  <c r="BE130" i="7"/>
  <c r="T130" i="7"/>
  <c r="R130" i="7"/>
  <c r="P130" i="7"/>
  <c r="BK130" i="7"/>
  <c r="J130" i="7"/>
  <c r="BI128" i="7"/>
  <c r="BH128" i="7"/>
  <c r="BG128" i="7"/>
  <c r="BF128" i="7"/>
  <c r="BE128" i="7"/>
  <c r="T128" i="7"/>
  <c r="R128" i="7"/>
  <c r="P128" i="7"/>
  <c r="BK128" i="7"/>
  <c r="J128" i="7"/>
  <c r="BI126" i="7"/>
  <c r="BH126" i="7"/>
  <c r="BG126" i="7"/>
  <c r="BF126" i="7"/>
  <c r="BE126" i="7"/>
  <c r="F34" i="7" s="1"/>
  <c r="AZ61" i="1" s="1"/>
  <c r="T126" i="7"/>
  <c r="R126" i="7"/>
  <c r="P126" i="7"/>
  <c r="BK126" i="7"/>
  <c r="J126" i="7"/>
  <c r="BI124" i="7"/>
  <c r="BH124" i="7"/>
  <c r="BG124" i="7"/>
  <c r="BF124" i="7"/>
  <c r="BE124" i="7"/>
  <c r="T124" i="7"/>
  <c r="R124" i="7"/>
  <c r="P124" i="7"/>
  <c r="BK124" i="7"/>
  <c r="J124" i="7"/>
  <c r="BI122" i="7"/>
  <c r="BH122" i="7"/>
  <c r="BG122" i="7"/>
  <c r="BF122" i="7"/>
  <c r="BE122" i="7"/>
  <c r="J34" i="7" s="1"/>
  <c r="AV61" i="1" s="1"/>
  <c r="T122" i="7"/>
  <c r="T121" i="7" s="1"/>
  <c r="R122" i="7"/>
  <c r="P122" i="7"/>
  <c r="BK122" i="7"/>
  <c r="BK121" i="7" s="1"/>
  <c r="J122" i="7"/>
  <c r="J65" i="7"/>
  <c r="F116" i="7"/>
  <c r="F115" i="7"/>
  <c r="F113" i="7"/>
  <c r="E111" i="7"/>
  <c r="F59" i="7"/>
  <c r="J57" i="7"/>
  <c r="F57" i="7"/>
  <c r="E55" i="7"/>
  <c r="J25" i="7"/>
  <c r="E25" i="7"/>
  <c r="J59" i="7" s="1"/>
  <c r="J24" i="7"/>
  <c r="J22" i="7"/>
  <c r="E22" i="7"/>
  <c r="F60" i="7" s="1"/>
  <c r="J21" i="7"/>
  <c r="J16" i="7"/>
  <c r="J113" i="7" s="1"/>
  <c r="E7" i="7"/>
  <c r="E49" i="7" s="1"/>
  <c r="AY60" i="1"/>
  <c r="AX60" i="1"/>
  <c r="BI647" i="6"/>
  <c r="BH647" i="6"/>
  <c r="BG647" i="6"/>
  <c r="BF647" i="6"/>
  <c r="BE647" i="6"/>
  <c r="T647" i="6"/>
  <c r="R647" i="6"/>
  <c r="P647" i="6"/>
  <c r="BK647" i="6"/>
  <c r="J647" i="6"/>
  <c r="BI645" i="6"/>
  <c r="BH645" i="6"/>
  <c r="BG645" i="6"/>
  <c r="BF645" i="6"/>
  <c r="BE645" i="6"/>
  <c r="T645" i="6"/>
  <c r="R645" i="6"/>
  <c r="P645" i="6"/>
  <c r="BK645" i="6"/>
  <c r="J645" i="6"/>
  <c r="BI643" i="6"/>
  <c r="BH643" i="6"/>
  <c r="BG643" i="6"/>
  <c r="BF643" i="6"/>
  <c r="BE643" i="6"/>
  <c r="T643" i="6"/>
  <c r="R643" i="6"/>
  <c r="P643" i="6"/>
  <c r="BK643" i="6"/>
  <c r="J643" i="6"/>
  <c r="BI641" i="6"/>
  <c r="BH641" i="6"/>
  <c r="BG641" i="6"/>
  <c r="BF641" i="6"/>
  <c r="BE641" i="6"/>
  <c r="T641" i="6"/>
  <c r="R641" i="6"/>
  <c r="P641" i="6"/>
  <c r="BK641" i="6"/>
  <c r="J641" i="6"/>
  <c r="BI639" i="6"/>
  <c r="BH639" i="6"/>
  <c r="BG639" i="6"/>
  <c r="BF639" i="6"/>
  <c r="BE639" i="6"/>
  <c r="T639" i="6"/>
  <c r="R639" i="6"/>
  <c r="P639" i="6"/>
  <c r="BK639" i="6"/>
  <c r="J639" i="6"/>
  <c r="BI637" i="6"/>
  <c r="BH637" i="6"/>
  <c r="BG637" i="6"/>
  <c r="BF637" i="6"/>
  <c r="BE637" i="6"/>
  <c r="T637" i="6"/>
  <c r="R637" i="6"/>
  <c r="P637" i="6"/>
  <c r="BK637" i="6"/>
  <c r="J637" i="6"/>
  <c r="BI635" i="6"/>
  <c r="BH635" i="6"/>
  <c r="BG635" i="6"/>
  <c r="BF635" i="6"/>
  <c r="BE635" i="6"/>
  <c r="T635" i="6"/>
  <c r="R635" i="6"/>
  <c r="P635" i="6"/>
  <c r="BK635" i="6"/>
  <c r="J635" i="6"/>
  <c r="BI633" i="6"/>
  <c r="BH633" i="6"/>
  <c r="BG633" i="6"/>
  <c r="BF633" i="6"/>
  <c r="BE633" i="6"/>
  <c r="T633" i="6"/>
  <c r="R633" i="6"/>
  <c r="P633" i="6"/>
  <c r="BK633" i="6"/>
  <c r="J633" i="6"/>
  <c r="BI631" i="6"/>
  <c r="BH631" i="6"/>
  <c r="BG631" i="6"/>
  <c r="BF631" i="6"/>
  <c r="BE631" i="6"/>
  <c r="T631" i="6"/>
  <c r="R631" i="6"/>
  <c r="P631" i="6"/>
  <c r="BK631" i="6"/>
  <c r="J631" i="6"/>
  <c r="BI629" i="6"/>
  <c r="BH629" i="6"/>
  <c r="BG629" i="6"/>
  <c r="BF629" i="6"/>
  <c r="BE629" i="6"/>
  <c r="T629" i="6"/>
  <c r="T628" i="6" s="1"/>
  <c r="R629" i="6"/>
  <c r="R628" i="6" s="1"/>
  <c r="P629" i="6"/>
  <c r="P628" i="6" s="1"/>
  <c r="BK629" i="6"/>
  <c r="J629" i="6"/>
  <c r="BI626" i="6"/>
  <c r="BH626" i="6"/>
  <c r="BG626" i="6"/>
  <c r="BF626" i="6"/>
  <c r="T626" i="6"/>
  <c r="R626" i="6"/>
  <c r="P626" i="6"/>
  <c r="BK626" i="6"/>
  <c r="J626" i="6"/>
  <c r="BE626" i="6" s="1"/>
  <c r="BI624" i="6"/>
  <c r="BH624" i="6"/>
  <c r="BG624" i="6"/>
  <c r="BF624" i="6"/>
  <c r="T624" i="6"/>
  <c r="R624" i="6"/>
  <c r="P624" i="6"/>
  <c r="BK624" i="6"/>
  <c r="J624" i="6"/>
  <c r="BE624" i="6" s="1"/>
  <c r="BI622" i="6"/>
  <c r="BH622" i="6"/>
  <c r="BG622" i="6"/>
  <c r="BF622" i="6"/>
  <c r="T622" i="6"/>
  <c r="R622" i="6"/>
  <c r="P622" i="6"/>
  <c r="BK622" i="6"/>
  <c r="J622" i="6"/>
  <c r="BE622" i="6" s="1"/>
  <c r="BI620" i="6"/>
  <c r="BH620" i="6"/>
  <c r="BG620" i="6"/>
  <c r="BF620" i="6"/>
  <c r="T620" i="6"/>
  <c r="R620" i="6"/>
  <c r="P620" i="6"/>
  <c r="BK620" i="6"/>
  <c r="J620" i="6"/>
  <c r="BE620" i="6" s="1"/>
  <c r="BI618" i="6"/>
  <c r="BH618" i="6"/>
  <c r="BG618" i="6"/>
  <c r="BF618" i="6"/>
  <c r="T618" i="6"/>
  <c r="R618" i="6"/>
  <c r="P618" i="6"/>
  <c r="BK618" i="6"/>
  <c r="J618" i="6"/>
  <c r="BE618" i="6" s="1"/>
  <c r="BI616" i="6"/>
  <c r="BH616" i="6"/>
  <c r="BG616" i="6"/>
  <c r="BF616" i="6"/>
  <c r="T616" i="6"/>
  <c r="R616" i="6"/>
  <c r="P616" i="6"/>
  <c r="BK616" i="6"/>
  <c r="J616" i="6"/>
  <c r="BE616" i="6" s="1"/>
  <c r="BI614" i="6"/>
  <c r="BH614" i="6"/>
  <c r="BG614" i="6"/>
  <c r="BF614" i="6"/>
  <c r="T614" i="6"/>
  <c r="R614" i="6"/>
  <c r="P614" i="6"/>
  <c r="BK614" i="6"/>
  <c r="J614" i="6"/>
  <c r="BE614" i="6" s="1"/>
  <c r="BI612" i="6"/>
  <c r="BH612" i="6"/>
  <c r="BG612" i="6"/>
  <c r="BF612" i="6"/>
  <c r="T612" i="6"/>
  <c r="R612" i="6"/>
  <c r="P612" i="6"/>
  <c r="BK612" i="6"/>
  <c r="J612" i="6"/>
  <c r="BE612" i="6" s="1"/>
  <c r="BI610" i="6"/>
  <c r="BH610" i="6"/>
  <c r="BG610" i="6"/>
  <c r="BF610" i="6"/>
  <c r="T610" i="6"/>
  <c r="R610" i="6"/>
  <c r="P610" i="6"/>
  <c r="BK610" i="6"/>
  <c r="J610" i="6"/>
  <c r="BE610" i="6" s="1"/>
  <c r="BI608" i="6"/>
  <c r="BH608" i="6"/>
  <c r="BG608" i="6"/>
  <c r="BF608" i="6"/>
  <c r="T608" i="6"/>
  <c r="R608" i="6"/>
  <c r="P608" i="6"/>
  <c r="BK608" i="6"/>
  <c r="J608" i="6"/>
  <c r="BE608" i="6" s="1"/>
  <c r="BI606" i="6"/>
  <c r="BH606" i="6"/>
  <c r="BG606" i="6"/>
  <c r="BF606" i="6"/>
  <c r="T606" i="6"/>
  <c r="R606" i="6"/>
  <c r="P606" i="6"/>
  <c r="BK606" i="6"/>
  <c r="J606" i="6"/>
  <c r="BE606" i="6" s="1"/>
  <c r="BI604" i="6"/>
  <c r="BH604" i="6"/>
  <c r="BG604" i="6"/>
  <c r="BF604" i="6"/>
  <c r="T604" i="6"/>
  <c r="R604" i="6"/>
  <c r="P604" i="6"/>
  <c r="BK604" i="6"/>
  <c r="J604" i="6"/>
  <c r="BE604" i="6" s="1"/>
  <c r="BI602" i="6"/>
  <c r="BH602" i="6"/>
  <c r="BG602" i="6"/>
  <c r="BF602" i="6"/>
  <c r="T602" i="6"/>
  <c r="R602" i="6"/>
  <c r="P602" i="6"/>
  <c r="BK602" i="6"/>
  <c r="J602" i="6"/>
  <c r="BE602" i="6" s="1"/>
  <c r="BI600" i="6"/>
  <c r="BH600" i="6"/>
  <c r="BG600" i="6"/>
  <c r="BF600" i="6"/>
  <c r="T600" i="6"/>
  <c r="R600" i="6"/>
  <c r="P600" i="6"/>
  <c r="BK600" i="6"/>
  <c r="J600" i="6"/>
  <c r="BE600" i="6" s="1"/>
  <c r="BI598" i="6"/>
  <c r="BH598" i="6"/>
  <c r="BG598" i="6"/>
  <c r="BF598" i="6"/>
  <c r="T598" i="6"/>
  <c r="R598" i="6"/>
  <c r="P598" i="6"/>
  <c r="BK598" i="6"/>
  <c r="J598" i="6"/>
  <c r="BE598" i="6" s="1"/>
  <c r="BI596" i="6"/>
  <c r="BH596" i="6"/>
  <c r="BG596" i="6"/>
  <c r="BF596" i="6"/>
  <c r="T596" i="6"/>
  <c r="R596" i="6"/>
  <c r="P596" i="6"/>
  <c r="BK596" i="6"/>
  <c r="J596" i="6"/>
  <c r="BE596" i="6" s="1"/>
  <c r="BI594" i="6"/>
  <c r="BH594" i="6"/>
  <c r="BG594" i="6"/>
  <c r="BF594" i="6"/>
  <c r="T594" i="6"/>
  <c r="R594" i="6"/>
  <c r="P594" i="6"/>
  <c r="BK594" i="6"/>
  <c r="J594" i="6"/>
  <c r="BE594" i="6" s="1"/>
  <c r="BI592" i="6"/>
  <c r="BH592" i="6"/>
  <c r="BG592" i="6"/>
  <c r="BF592" i="6"/>
  <c r="T592" i="6"/>
  <c r="R592" i="6"/>
  <c r="P592" i="6"/>
  <c r="BK592" i="6"/>
  <c r="J592" i="6"/>
  <c r="BE592" i="6" s="1"/>
  <c r="BI590" i="6"/>
  <c r="BH590" i="6"/>
  <c r="BG590" i="6"/>
  <c r="BF590" i="6"/>
  <c r="T590" i="6"/>
  <c r="R590" i="6"/>
  <c r="P590" i="6"/>
  <c r="BK590" i="6"/>
  <c r="J590" i="6"/>
  <c r="BE590" i="6" s="1"/>
  <c r="BI588" i="6"/>
  <c r="BH588" i="6"/>
  <c r="BG588" i="6"/>
  <c r="BF588" i="6"/>
  <c r="T588" i="6"/>
  <c r="R588" i="6"/>
  <c r="P588" i="6"/>
  <c r="BK588" i="6"/>
  <c r="J588" i="6"/>
  <c r="BE588" i="6" s="1"/>
  <c r="BI586" i="6"/>
  <c r="BH586" i="6"/>
  <c r="BG586" i="6"/>
  <c r="BF586" i="6"/>
  <c r="T586" i="6"/>
  <c r="R586" i="6"/>
  <c r="P586" i="6"/>
  <c r="BK586" i="6"/>
  <c r="J586" i="6"/>
  <c r="BE586" i="6" s="1"/>
  <c r="BI584" i="6"/>
  <c r="BH584" i="6"/>
  <c r="BG584" i="6"/>
  <c r="BF584" i="6"/>
  <c r="T584" i="6"/>
  <c r="R584" i="6"/>
  <c r="P584" i="6"/>
  <c r="BK584" i="6"/>
  <c r="J584" i="6"/>
  <c r="BE584" i="6" s="1"/>
  <c r="BI582" i="6"/>
  <c r="BH582" i="6"/>
  <c r="BG582" i="6"/>
  <c r="BF582" i="6"/>
  <c r="T582" i="6"/>
  <c r="R582" i="6"/>
  <c r="P582" i="6"/>
  <c r="BK582" i="6"/>
  <c r="J582" i="6"/>
  <c r="BE582" i="6" s="1"/>
  <c r="BI580" i="6"/>
  <c r="BH580" i="6"/>
  <c r="BG580" i="6"/>
  <c r="BF580" i="6"/>
  <c r="T580" i="6"/>
  <c r="R580" i="6"/>
  <c r="P580" i="6"/>
  <c r="BK580" i="6"/>
  <c r="J580" i="6"/>
  <c r="BE580" i="6" s="1"/>
  <c r="BI578" i="6"/>
  <c r="BH578" i="6"/>
  <c r="BG578" i="6"/>
  <c r="BF578" i="6"/>
  <c r="T578" i="6"/>
  <c r="R578" i="6"/>
  <c r="P578" i="6"/>
  <c r="BK578" i="6"/>
  <c r="J578" i="6"/>
  <c r="BE578" i="6" s="1"/>
  <c r="BI576" i="6"/>
  <c r="BH576" i="6"/>
  <c r="BG576" i="6"/>
  <c r="BF576" i="6"/>
  <c r="T576" i="6"/>
  <c r="R576" i="6"/>
  <c r="P576" i="6"/>
  <c r="BK576" i="6"/>
  <c r="J576" i="6"/>
  <c r="BE576" i="6" s="1"/>
  <c r="BI574" i="6"/>
  <c r="BH574" i="6"/>
  <c r="BG574" i="6"/>
  <c r="BF574" i="6"/>
  <c r="T574" i="6"/>
  <c r="R574" i="6"/>
  <c r="P574" i="6"/>
  <c r="BK574" i="6"/>
  <c r="J574" i="6"/>
  <c r="BE574" i="6" s="1"/>
  <c r="BI572" i="6"/>
  <c r="BH572" i="6"/>
  <c r="BG572" i="6"/>
  <c r="BF572" i="6"/>
  <c r="T572" i="6"/>
  <c r="R572" i="6"/>
  <c r="P572" i="6"/>
  <c r="BK572" i="6"/>
  <c r="J572" i="6"/>
  <c r="BE572" i="6" s="1"/>
  <c r="BI570" i="6"/>
  <c r="BH570" i="6"/>
  <c r="BG570" i="6"/>
  <c r="BF570" i="6"/>
  <c r="T570" i="6"/>
  <c r="R570" i="6"/>
  <c r="P570" i="6"/>
  <c r="BK570" i="6"/>
  <c r="J570" i="6"/>
  <c r="BE570" i="6" s="1"/>
  <c r="BI568" i="6"/>
  <c r="BH568" i="6"/>
  <c r="BG568" i="6"/>
  <c r="BF568" i="6"/>
  <c r="T568" i="6"/>
  <c r="R568" i="6"/>
  <c r="P568" i="6"/>
  <c r="BK568" i="6"/>
  <c r="J568" i="6"/>
  <c r="BE568" i="6" s="1"/>
  <c r="BI566" i="6"/>
  <c r="BH566" i="6"/>
  <c r="BG566" i="6"/>
  <c r="BF566" i="6"/>
  <c r="T566" i="6"/>
  <c r="R566" i="6"/>
  <c r="P566" i="6"/>
  <c r="BK566" i="6"/>
  <c r="J566" i="6"/>
  <c r="BE566" i="6" s="1"/>
  <c r="BI564" i="6"/>
  <c r="BH564" i="6"/>
  <c r="BG564" i="6"/>
  <c r="BF564" i="6"/>
  <c r="T564" i="6"/>
  <c r="R564" i="6"/>
  <c r="P564" i="6"/>
  <c r="BK564" i="6"/>
  <c r="J564" i="6"/>
  <c r="BE564" i="6" s="1"/>
  <c r="BI562" i="6"/>
  <c r="BH562" i="6"/>
  <c r="BG562" i="6"/>
  <c r="BF562" i="6"/>
  <c r="T562" i="6"/>
  <c r="R562" i="6"/>
  <c r="P562" i="6"/>
  <c r="BK562" i="6"/>
  <c r="J562" i="6"/>
  <c r="BE562" i="6" s="1"/>
  <c r="BI560" i="6"/>
  <c r="BH560" i="6"/>
  <c r="BG560" i="6"/>
  <c r="BF560" i="6"/>
  <c r="T560" i="6"/>
  <c r="R560" i="6"/>
  <c r="P560" i="6"/>
  <c r="BK560" i="6"/>
  <c r="J560" i="6"/>
  <c r="BE560" i="6" s="1"/>
  <c r="BI558" i="6"/>
  <c r="BH558" i="6"/>
  <c r="BG558" i="6"/>
  <c r="BF558" i="6"/>
  <c r="T558" i="6"/>
  <c r="R558" i="6"/>
  <c r="P558" i="6"/>
  <c r="BK558" i="6"/>
  <c r="J558" i="6"/>
  <c r="BE558" i="6" s="1"/>
  <c r="BI556" i="6"/>
  <c r="BH556" i="6"/>
  <c r="BG556" i="6"/>
  <c r="BF556" i="6"/>
  <c r="T556" i="6"/>
  <c r="R556" i="6"/>
  <c r="P556" i="6"/>
  <c r="BK556" i="6"/>
  <c r="J556" i="6"/>
  <c r="BE556" i="6" s="1"/>
  <c r="BI554" i="6"/>
  <c r="BH554" i="6"/>
  <c r="BG554" i="6"/>
  <c r="BF554" i="6"/>
  <c r="T554" i="6"/>
  <c r="R554" i="6"/>
  <c r="P554" i="6"/>
  <c r="BK554" i="6"/>
  <c r="J554" i="6"/>
  <c r="BE554" i="6" s="1"/>
  <c r="BI552" i="6"/>
  <c r="BH552" i="6"/>
  <c r="BG552" i="6"/>
  <c r="BF552" i="6"/>
  <c r="T552" i="6"/>
  <c r="R552" i="6"/>
  <c r="P552" i="6"/>
  <c r="BK552" i="6"/>
  <c r="J552" i="6"/>
  <c r="BE552" i="6" s="1"/>
  <c r="BI550" i="6"/>
  <c r="BH550" i="6"/>
  <c r="BG550" i="6"/>
  <c r="BF550" i="6"/>
  <c r="T550" i="6"/>
  <c r="R550" i="6"/>
  <c r="P550" i="6"/>
  <c r="BK550" i="6"/>
  <c r="J550" i="6"/>
  <c r="BE550" i="6" s="1"/>
  <c r="BI548" i="6"/>
  <c r="BH548" i="6"/>
  <c r="BG548" i="6"/>
  <c r="BF548" i="6"/>
  <c r="T548" i="6"/>
  <c r="R548" i="6"/>
  <c r="P548" i="6"/>
  <c r="BK548" i="6"/>
  <c r="J548" i="6"/>
  <c r="BE548" i="6" s="1"/>
  <c r="BI546" i="6"/>
  <c r="BH546" i="6"/>
  <c r="BG546" i="6"/>
  <c r="BF546" i="6"/>
  <c r="T546" i="6"/>
  <c r="R546" i="6"/>
  <c r="P546" i="6"/>
  <c r="BK546" i="6"/>
  <c r="J546" i="6"/>
  <c r="BE546" i="6" s="1"/>
  <c r="BI544" i="6"/>
  <c r="BH544" i="6"/>
  <c r="BG544" i="6"/>
  <c r="BF544" i="6"/>
  <c r="T544" i="6"/>
  <c r="R544" i="6"/>
  <c r="P544" i="6"/>
  <c r="BK544" i="6"/>
  <c r="J544" i="6"/>
  <c r="BE544" i="6" s="1"/>
  <c r="BI542" i="6"/>
  <c r="BH542" i="6"/>
  <c r="BG542" i="6"/>
  <c r="BF542" i="6"/>
  <c r="T542" i="6"/>
  <c r="R542" i="6"/>
  <c r="P542" i="6"/>
  <c r="BK542" i="6"/>
  <c r="J542" i="6"/>
  <c r="BE542" i="6" s="1"/>
  <c r="BI540" i="6"/>
  <c r="BH540" i="6"/>
  <c r="BG540" i="6"/>
  <c r="BF540" i="6"/>
  <c r="T540" i="6"/>
  <c r="R540" i="6"/>
  <c r="P540" i="6"/>
  <c r="BK540" i="6"/>
  <c r="J540" i="6"/>
  <c r="BE540" i="6" s="1"/>
  <c r="BI538" i="6"/>
  <c r="BH538" i="6"/>
  <c r="BG538" i="6"/>
  <c r="BF538" i="6"/>
  <c r="T538" i="6"/>
  <c r="R538" i="6"/>
  <c r="P538" i="6"/>
  <c r="BK538" i="6"/>
  <c r="J538" i="6"/>
  <c r="BE538" i="6" s="1"/>
  <c r="BI536" i="6"/>
  <c r="BH536" i="6"/>
  <c r="BG536" i="6"/>
  <c r="BF536" i="6"/>
  <c r="T536" i="6"/>
  <c r="R536" i="6"/>
  <c r="P536" i="6"/>
  <c r="BK536" i="6"/>
  <c r="J536" i="6"/>
  <c r="BE536" i="6" s="1"/>
  <c r="BI534" i="6"/>
  <c r="BH534" i="6"/>
  <c r="BG534" i="6"/>
  <c r="BF534" i="6"/>
  <c r="BE534" i="6"/>
  <c r="T534" i="6"/>
  <c r="R534" i="6"/>
  <c r="P534" i="6"/>
  <c r="BK534" i="6"/>
  <c r="J534" i="6"/>
  <c r="BI532" i="6"/>
  <c r="BH532" i="6"/>
  <c r="BG532" i="6"/>
  <c r="BF532" i="6"/>
  <c r="T532" i="6"/>
  <c r="R532" i="6"/>
  <c r="P532" i="6"/>
  <c r="BK532" i="6"/>
  <c r="J532" i="6"/>
  <c r="BE532" i="6" s="1"/>
  <c r="BI530" i="6"/>
  <c r="BH530" i="6"/>
  <c r="BG530" i="6"/>
  <c r="BF530" i="6"/>
  <c r="BE530" i="6"/>
  <c r="T530" i="6"/>
  <c r="R530" i="6"/>
  <c r="P530" i="6"/>
  <c r="BK530" i="6"/>
  <c r="J530" i="6"/>
  <c r="BI528" i="6"/>
  <c r="BH528" i="6"/>
  <c r="BG528" i="6"/>
  <c r="BF528" i="6"/>
  <c r="T528" i="6"/>
  <c r="R528" i="6"/>
  <c r="P528" i="6"/>
  <c r="BK528" i="6"/>
  <c r="J528" i="6"/>
  <c r="BE528" i="6" s="1"/>
  <c r="BI526" i="6"/>
  <c r="BH526" i="6"/>
  <c r="BG526" i="6"/>
  <c r="BF526" i="6"/>
  <c r="BE526" i="6"/>
  <c r="T526" i="6"/>
  <c r="R526" i="6"/>
  <c r="P526" i="6"/>
  <c r="BK526" i="6"/>
  <c r="J526" i="6"/>
  <c r="BI524" i="6"/>
  <c r="BH524" i="6"/>
  <c r="BG524" i="6"/>
  <c r="BF524" i="6"/>
  <c r="T524" i="6"/>
  <c r="R524" i="6"/>
  <c r="P524" i="6"/>
  <c r="BK524" i="6"/>
  <c r="J524" i="6"/>
  <c r="BE524" i="6" s="1"/>
  <c r="BI522" i="6"/>
  <c r="BH522" i="6"/>
  <c r="BG522" i="6"/>
  <c r="BF522" i="6"/>
  <c r="BE522" i="6"/>
  <c r="T522" i="6"/>
  <c r="R522" i="6"/>
  <c r="P522" i="6"/>
  <c r="BK522" i="6"/>
  <c r="J522" i="6"/>
  <c r="BI520" i="6"/>
  <c r="BH520" i="6"/>
  <c r="BG520" i="6"/>
  <c r="BF520" i="6"/>
  <c r="T520" i="6"/>
  <c r="R520" i="6"/>
  <c r="P520" i="6"/>
  <c r="BK520" i="6"/>
  <c r="J520" i="6"/>
  <c r="BE520" i="6" s="1"/>
  <c r="BI518" i="6"/>
  <c r="BH518" i="6"/>
  <c r="BG518" i="6"/>
  <c r="BF518" i="6"/>
  <c r="T518" i="6"/>
  <c r="R518" i="6"/>
  <c r="P518" i="6"/>
  <c r="BK518" i="6"/>
  <c r="J518" i="6"/>
  <c r="BE518" i="6" s="1"/>
  <c r="BI516" i="6"/>
  <c r="BH516" i="6"/>
  <c r="BG516" i="6"/>
  <c r="BF516" i="6"/>
  <c r="T516" i="6"/>
  <c r="R516" i="6"/>
  <c r="P516" i="6"/>
  <c r="BK516" i="6"/>
  <c r="J516" i="6"/>
  <c r="BE516" i="6" s="1"/>
  <c r="BI514" i="6"/>
  <c r="BH514" i="6"/>
  <c r="BG514" i="6"/>
  <c r="BF514" i="6"/>
  <c r="BE514" i="6"/>
  <c r="T514" i="6"/>
  <c r="R514" i="6"/>
  <c r="P514" i="6"/>
  <c r="BK514" i="6"/>
  <c r="J514" i="6"/>
  <c r="BI512" i="6"/>
  <c r="BH512" i="6"/>
  <c r="BG512" i="6"/>
  <c r="BF512" i="6"/>
  <c r="T512" i="6"/>
  <c r="R512" i="6"/>
  <c r="P512" i="6"/>
  <c r="BK512" i="6"/>
  <c r="J512" i="6"/>
  <c r="BE512" i="6" s="1"/>
  <c r="BI510" i="6"/>
  <c r="BH510" i="6"/>
  <c r="BG510" i="6"/>
  <c r="BF510" i="6"/>
  <c r="T510" i="6"/>
  <c r="R510" i="6"/>
  <c r="P510" i="6"/>
  <c r="BK510" i="6"/>
  <c r="J510" i="6"/>
  <c r="BE510" i="6" s="1"/>
  <c r="BI508" i="6"/>
  <c r="BH508" i="6"/>
  <c r="BG508" i="6"/>
  <c r="BF508" i="6"/>
  <c r="T508" i="6"/>
  <c r="R508" i="6"/>
  <c r="P508" i="6"/>
  <c r="BK508" i="6"/>
  <c r="J508" i="6"/>
  <c r="BE508" i="6" s="1"/>
  <c r="BI506" i="6"/>
  <c r="BH506" i="6"/>
  <c r="BG506" i="6"/>
  <c r="BF506" i="6"/>
  <c r="BE506" i="6"/>
  <c r="T506" i="6"/>
  <c r="R506" i="6"/>
  <c r="P506" i="6"/>
  <c r="BK506" i="6"/>
  <c r="J506" i="6"/>
  <c r="BI504" i="6"/>
  <c r="BH504" i="6"/>
  <c r="BG504" i="6"/>
  <c r="BF504" i="6"/>
  <c r="T504" i="6"/>
  <c r="R504" i="6"/>
  <c r="P504" i="6"/>
  <c r="BK504" i="6"/>
  <c r="J504" i="6"/>
  <c r="BE504" i="6" s="1"/>
  <c r="BI502" i="6"/>
  <c r="BH502" i="6"/>
  <c r="BG502" i="6"/>
  <c r="BF502" i="6"/>
  <c r="T502" i="6"/>
  <c r="R502" i="6"/>
  <c r="P502" i="6"/>
  <c r="BK502" i="6"/>
  <c r="J502" i="6"/>
  <c r="BE502" i="6" s="1"/>
  <c r="BI500" i="6"/>
  <c r="BH500" i="6"/>
  <c r="BG500" i="6"/>
  <c r="BF500" i="6"/>
  <c r="T500" i="6"/>
  <c r="R500" i="6"/>
  <c r="P500" i="6"/>
  <c r="BK500" i="6"/>
  <c r="J500" i="6"/>
  <c r="BE500" i="6" s="1"/>
  <c r="BI498" i="6"/>
  <c r="BH498" i="6"/>
  <c r="BG498" i="6"/>
  <c r="BF498" i="6"/>
  <c r="BE498" i="6"/>
  <c r="T498" i="6"/>
  <c r="R498" i="6"/>
  <c r="P498" i="6"/>
  <c r="BK498" i="6"/>
  <c r="J498" i="6"/>
  <c r="BI496" i="6"/>
  <c r="BH496" i="6"/>
  <c r="BG496" i="6"/>
  <c r="BF496" i="6"/>
  <c r="T496" i="6"/>
  <c r="R496" i="6"/>
  <c r="P496" i="6"/>
  <c r="BK496" i="6"/>
  <c r="J496" i="6"/>
  <c r="BE496" i="6" s="1"/>
  <c r="BI494" i="6"/>
  <c r="BH494" i="6"/>
  <c r="BG494" i="6"/>
  <c r="BF494" i="6"/>
  <c r="T494" i="6"/>
  <c r="R494" i="6"/>
  <c r="P494" i="6"/>
  <c r="BK494" i="6"/>
  <c r="J494" i="6"/>
  <c r="BE494" i="6" s="1"/>
  <c r="BI492" i="6"/>
  <c r="BH492" i="6"/>
  <c r="BG492" i="6"/>
  <c r="BF492" i="6"/>
  <c r="T492" i="6"/>
  <c r="R492" i="6"/>
  <c r="P492" i="6"/>
  <c r="BK492" i="6"/>
  <c r="J492" i="6"/>
  <c r="BE492" i="6" s="1"/>
  <c r="BI490" i="6"/>
  <c r="BH490" i="6"/>
  <c r="BG490" i="6"/>
  <c r="BF490" i="6"/>
  <c r="BE490" i="6"/>
  <c r="T490" i="6"/>
  <c r="R490" i="6"/>
  <c r="P490" i="6"/>
  <c r="BK490" i="6"/>
  <c r="J490" i="6"/>
  <c r="BI488" i="6"/>
  <c r="BH488" i="6"/>
  <c r="BG488" i="6"/>
  <c r="BF488" i="6"/>
  <c r="T488" i="6"/>
  <c r="R488" i="6"/>
  <c r="P488" i="6"/>
  <c r="BK488" i="6"/>
  <c r="J488" i="6"/>
  <c r="BE488" i="6" s="1"/>
  <c r="BI486" i="6"/>
  <c r="BH486" i="6"/>
  <c r="BG486" i="6"/>
  <c r="BF486" i="6"/>
  <c r="T486" i="6"/>
  <c r="R486" i="6"/>
  <c r="P486" i="6"/>
  <c r="BK486" i="6"/>
  <c r="J486" i="6"/>
  <c r="BE486" i="6" s="1"/>
  <c r="BI484" i="6"/>
  <c r="BH484" i="6"/>
  <c r="BG484" i="6"/>
  <c r="BF484" i="6"/>
  <c r="T484" i="6"/>
  <c r="R484" i="6"/>
  <c r="P484" i="6"/>
  <c r="BK484" i="6"/>
  <c r="J484" i="6"/>
  <c r="BE484" i="6" s="1"/>
  <c r="BI482" i="6"/>
  <c r="BH482" i="6"/>
  <c r="BG482" i="6"/>
  <c r="BF482" i="6"/>
  <c r="BE482" i="6"/>
  <c r="T482" i="6"/>
  <c r="R482" i="6"/>
  <c r="P482" i="6"/>
  <c r="BK482" i="6"/>
  <c r="J482" i="6"/>
  <c r="BI480" i="6"/>
  <c r="BH480" i="6"/>
  <c r="BG480" i="6"/>
  <c r="BF480" i="6"/>
  <c r="T480" i="6"/>
  <c r="R480" i="6"/>
  <c r="P480" i="6"/>
  <c r="BK480" i="6"/>
  <c r="J480" i="6"/>
  <c r="BE480" i="6" s="1"/>
  <c r="BI478" i="6"/>
  <c r="BH478" i="6"/>
  <c r="BG478" i="6"/>
  <c r="BF478" i="6"/>
  <c r="T478" i="6"/>
  <c r="R478" i="6"/>
  <c r="P478" i="6"/>
  <c r="BK478" i="6"/>
  <c r="J478" i="6"/>
  <c r="BE478" i="6" s="1"/>
  <c r="BI476" i="6"/>
  <c r="BH476" i="6"/>
  <c r="BG476" i="6"/>
  <c r="BF476" i="6"/>
  <c r="T476" i="6"/>
  <c r="R476" i="6"/>
  <c r="P476" i="6"/>
  <c r="BK476" i="6"/>
  <c r="J476" i="6"/>
  <c r="BE476" i="6" s="1"/>
  <c r="BI474" i="6"/>
  <c r="BH474" i="6"/>
  <c r="BG474" i="6"/>
  <c r="BF474" i="6"/>
  <c r="BE474" i="6"/>
  <c r="T474" i="6"/>
  <c r="R474" i="6"/>
  <c r="P474" i="6"/>
  <c r="BK474" i="6"/>
  <c r="J474" i="6"/>
  <c r="BI472" i="6"/>
  <c r="BH472" i="6"/>
  <c r="BG472" i="6"/>
  <c r="BF472" i="6"/>
  <c r="T472" i="6"/>
  <c r="R472" i="6"/>
  <c r="P472" i="6"/>
  <c r="BK472" i="6"/>
  <c r="J472" i="6"/>
  <c r="BE472" i="6" s="1"/>
  <c r="BI470" i="6"/>
  <c r="BH470" i="6"/>
  <c r="BG470" i="6"/>
  <c r="BF470" i="6"/>
  <c r="T470" i="6"/>
  <c r="R470" i="6"/>
  <c r="P470" i="6"/>
  <c r="BK470" i="6"/>
  <c r="J470" i="6"/>
  <c r="BE470" i="6" s="1"/>
  <c r="BI468" i="6"/>
  <c r="BH468" i="6"/>
  <c r="BG468" i="6"/>
  <c r="BF468" i="6"/>
  <c r="T468" i="6"/>
  <c r="R468" i="6"/>
  <c r="P468" i="6"/>
  <c r="BK468" i="6"/>
  <c r="J468" i="6"/>
  <c r="BE468" i="6" s="1"/>
  <c r="BI466" i="6"/>
  <c r="BH466" i="6"/>
  <c r="BG466" i="6"/>
  <c r="BF466" i="6"/>
  <c r="BE466" i="6"/>
  <c r="T466" i="6"/>
  <c r="R466" i="6"/>
  <c r="P466" i="6"/>
  <c r="BK466" i="6"/>
  <c r="J466" i="6"/>
  <c r="BI464" i="6"/>
  <c r="BH464" i="6"/>
  <c r="BG464" i="6"/>
  <c r="BF464" i="6"/>
  <c r="T464" i="6"/>
  <c r="R464" i="6"/>
  <c r="P464" i="6"/>
  <c r="BK464" i="6"/>
  <c r="J464" i="6"/>
  <c r="BE464" i="6" s="1"/>
  <c r="BI462" i="6"/>
  <c r="BH462" i="6"/>
  <c r="BG462" i="6"/>
  <c r="BF462" i="6"/>
  <c r="T462" i="6"/>
  <c r="R462" i="6"/>
  <c r="P462" i="6"/>
  <c r="BK462" i="6"/>
  <c r="J462" i="6"/>
  <c r="BE462" i="6" s="1"/>
  <c r="BI460" i="6"/>
  <c r="BH460" i="6"/>
  <c r="BG460" i="6"/>
  <c r="BF460" i="6"/>
  <c r="T460" i="6"/>
  <c r="R460" i="6"/>
  <c r="P460" i="6"/>
  <c r="BK460" i="6"/>
  <c r="J460" i="6"/>
  <c r="BE460" i="6" s="1"/>
  <c r="BI458" i="6"/>
  <c r="BH458" i="6"/>
  <c r="BG458" i="6"/>
  <c r="BF458" i="6"/>
  <c r="BE458" i="6"/>
  <c r="T458" i="6"/>
  <c r="R458" i="6"/>
  <c r="P458" i="6"/>
  <c r="BK458" i="6"/>
  <c r="J458" i="6"/>
  <c r="BI456" i="6"/>
  <c r="BH456" i="6"/>
  <c r="BG456" i="6"/>
  <c r="BF456" i="6"/>
  <c r="T456" i="6"/>
  <c r="R456" i="6"/>
  <c r="P456" i="6"/>
  <c r="BK456" i="6"/>
  <c r="J456" i="6"/>
  <c r="BE456" i="6" s="1"/>
  <c r="BI454" i="6"/>
  <c r="BH454" i="6"/>
  <c r="BG454" i="6"/>
  <c r="BF454" i="6"/>
  <c r="T454" i="6"/>
  <c r="R454" i="6"/>
  <c r="P454" i="6"/>
  <c r="BK454" i="6"/>
  <c r="J454" i="6"/>
  <c r="BE454" i="6" s="1"/>
  <c r="BI452" i="6"/>
  <c r="BH452" i="6"/>
  <c r="BG452" i="6"/>
  <c r="BF452" i="6"/>
  <c r="T452" i="6"/>
  <c r="R452" i="6"/>
  <c r="P452" i="6"/>
  <c r="BK452" i="6"/>
  <c r="J452" i="6"/>
  <c r="BE452" i="6" s="1"/>
  <c r="BI450" i="6"/>
  <c r="BH450" i="6"/>
  <c r="BG450" i="6"/>
  <c r="BF450" i="6"/>
  <c r="BE450" i="6"/>
  <c r="T450" i="6"/>
  <c r="R450" i="6"/>
  <c r="P450" i="6"/>
  <c r="BK450" i="6"/>
  <c r="J450" i="6"/>
  <c r="BI448" i="6"/>
  <c r="BH448" i="6"/>
  <c r="BG448" i="6"/>
  <c r="BF448" i="6"/>
  <c r="T448" i="6"/>
  <c r="R448" i="6"/>
  <c r="P448" i="6"/>
  <c r="BK448" i="6"/>
  <c r="J448" i="6"/>
  <c r="BE448" i="6" s="1"/>
  <c r="BI446" i="6"/>
  <c r="BH446" i="6"/>
  <c r="BG446" i="6"/>
  <c r="BF446" i="6"/>
  <c r="T446" i="6"/>
  <c r="R446" i="6"/>
  <c r="P446" i="6"/>
  <c r="BK446" i="6"/>
  <c r="J446" i="6"/>
  <c r="BE446" i="6" s="1"/>
  <c r="BI444" i="6"/>
  <c r="BH444" i="6"/>
  <c r="BG444" i="6"/>
  <c r="BF444" i="6"/>
  <c r="T444" i="6"/>
  <c r="R444" i="6"/>
  <c r="P444" i="6"/>
  <c r="BK444" i="6"/>
  <c r="J444" i="6"/>
  <c r="BE444" i="6" s="1"/>
  <c r="BI442" i="6"/>
  <c r="BH442" i="6"/>
  <c r="BG442" i="6"/>
  <c r="BF442" i="6"/>
  <c r="BE442" i="6"/>
  <c r="T442" i="6"/>
  <c r="R442" i="6"/>
  <c r="P442" i="6"/>
  <c r="BK442" i="6"/>
  <c r="J442" i="6"/>
  <c r="BI440" i="6"/>
  <c r="BH440" i="6"/>
  <c r="BG440" i="6"/>
  <c r="BF440" i="6"/>
  <c r="T440" i="6"/>
  <c r="R440" i="6"/>
  <c r="P440" i="6"/>
  <c r="BK440" i="6"/>
  <c r="J440" i="6"/>
  <c r="BE440" i="6" s="1"/>
  <c r="BI438" i="6"/>
  <c r="BH438" i="6"/>
  <c r="BG438" i="6"/>
  <c r="BF438" i="6"/>
  <c r="T438" i="6"/>
  <c r="R438" i="6"/>
  <c r="P438" i="6"/>
  <c r="BK438" i="6"/>
  <c r="J438" i="6"/>
  <c r="BE438" i="6" s="1"/>
  <c r="BI436" i="6"/>
  <c r="BH436" i="6"/>
  <c r="BG436" i="6"/>
  <c r="BF436" i="6"/>
  <c r="T436" i="6"/>
  <c r="R436" i="6"/>
  <c r="P436" i="6"/>
  <c r="BK436" i="6"/>
  <c r="J436" i="6"/>
  <c r="BE436" i="6" s="1"/>
  <c r="BI434" i="6"/>
  <c r="BH434" i="6"/>
  <c r="BG434" i="6"/>
  <c r="BF434" i="6"/>
  <c r="BE434" i="6"/>
  <c r="T434" i="6"/>
  <c r="R434" i="6"/>
  <c r="P434" i="6"/>
  <c r="BK434" i="6"/>
  <c r="J434" i="6"/>
  <c r="BI432" i="6"/>
  <c r="BH432" i="6"/>
  <c r="BG432" i="6"/>
  <c r="BF432" i="6"/>
  <c r="T432" i="6"/>
  <c r="R432" i="6"/>
  <c r="P432" i="6"/>
  <c r="BK432" i="6"/>
  <c r="J432" i="6"/>
  <c r="BE432" i="6" s="1"/>
  <c r="BI430" i="6"/>
  <c r="BH430" i="6"/>
  <c r="BG430" i="6"/>
  <c r="BF430" i="6"/>
  <c r="T430" i="6"/>
  <c r="R430" i="6"/>
  <c r="P430" i="6"/>
  <c r="BK430" i="6"/>
  <c r="J430" i="6"/>
  <c r="BE430" i="6" s="1"/>
  <c r="BI428" i="6"/>
  <c r="BH428" i="6"/>
  <c r="BG428" i="6"/>
  <c r="BF428" i="6"/>
  <c r="T428" i="6"/>
  <c r="R428" i="6"/>
  <c r="P428" i="6"/>
  <c r="BK428" i="6"/>
  <c r="J428" i="6"/>
  <c r="BE428" i="6" s="1"/>
  <c r="BI426" i="6"/>
  <c r="BH426" i="6"/>
  <c r="BG426" i="6"/>
  <c r="BF426" i="6"/>
  <c r="BE426" i="6"/>
  <c r="T426" i="6"/>
  <c r="R426" i="6"/>
  <c r="P426" i="6"/>
  <c r="BK426" i="6"/>
  <c r="J426" i="6"/>
  <c r="BI424" i="6"/>
  <c r="BH424" i="6"/>
  <c r="BG424" i="6"/>
  <c r="BF424" i="6"/>
  <c r="T424" i="6"/>
  <c r="R424" i="6"/>
  <c r="P424" i="6"/>
  <c r="BK424" i="6"/>
  <c r="J424" i="6"/>
  <c r="BE424" i="6" s="1"/>
  <c r="BI422" i="6"/>
  <c r="BH422" i="6"/>
  <c r="BG422" i="6"/>
  <c r="BF422" i="6"/>
  <c r="T422" i="6"/>
  <c r="R422" i="6"/>
  <c r="P422" i="6"/>
  <c r="BK422" i="6"/>
  <c r="J422" i="6"/>
  <c r="BE422" i="6" s="1"/>
  <c r="BI420" i="6"/>
  <c r="BH420" i="6"/>
  <c r="BG420" i="6"/>
  <c r="BF420" i="6"/>
  <c r="T420" i="6"/>
  <c r="R420" i="6"/>
  <c r="P420" i="6"/>
  <c r="BK420" i="6"/>
  <c r="J420" i="6"/>
  <c r="BE420" i="6" s="1"/>
  <c r="BI418" i="6"/>
  <c r="BH418" i="6"/>
  <c r="BG418" i="6"/>
  <c r="BF418" i="6"/>
  <c r="BE418" i="6"/>
  <c r="T418" i="6"/>
  <c r="R418" i="6"/>
  <c r="P418" i="6"/>
  <c r="BK418" i="6"/>
  <c r="J418" i="6"/>
  <c r="BI416" i="6"/>
  <c r="BH416" i="6"/>
  <c r="BG416" i="6"/>
  <c r="BF416" i="6"/>
  <c r="T416" i="6"/>
  <c r="R416" i="6"/>
  <c r="P416" i="6"/>
  <c r="BK416" i="6"/>
  <c r="J416" i="6"/>
  <c r="BE416" i="6" s="1"/>
  <c r="BI414" i="6"/>
  <c r="BH414" i="6"/>
  <c r="BG414" i="6"/>
  <c r="BF414" i="6"/>
  <c r="T414" i="6"/>
  <c r="R414" i="6"/>
  <c r="P414" i="6"/>
  <c r="BK414" i="6"/>
  <c r="J414" i="6"/>
  <c r="BE414" i="6" s="1"/>
  <c r="BI412" i="6"/>
  <c r="BH412" i="6"/>
  <c r="BG412" i="6"/>
  <c r="BF412" i="6"/>
  <c r="T412" i="6"/>
  <c r="R412" i="6"/>
  <c r="P412" i="6"/>
  <c r="BK412" i="6"/>
  <c r="J412" i="6"/>
  <c r="BE412" i="6" s="1"/>
  <c r="BI410" i="6"/>
  <c r="BH410" i="6"/>
  <c r="BG410" i="6"/>
  <c r="BF410" i="6"/>
  <c r="BE410" i="6"/>
  <c r="T410" i="6"/>
  <c r="R410" i="6"/>
  <c r="P410" i="6"/>
  <c r="BK410" i="6"/>
  <c r="J410" i="6"/>
  <c r="BI408" i="6"/>
  <c r="BH408" i="6"/>
  <c r="BG408" i="6"/>
  <c r="BF408" i="6"/>
  <c r="T408" i="6"/>
  <c r="R408" i="6"/>
  <c r="P408" i="6"/>
  <c r="BK408" i="6"/>
  <c r="J408" i="6"/>
  <c r="BE408" i="6" s="1"/>
  <c r="BI406" i="6"/>
  <c r="BH406" i="6"/>
  <c r="BG406" i="6"/>
  <c r="BF406" i="6"/>
  <c r="T406" i="6"/>
  <c r="R406" i="6"/>
  <c r="P406" i="6"/>
  <c r="BK406" i="6"/>
  <c r="J406" i="6"/>
  <c r="BE406" i="6" s="1"/>
  <c r="BI404" i="6"/>
  <c r="BH404" i="6"/>
  <c r="BG404" i="6"/>
  <c r="BF404" i="6"/>
  <c r="T404" i="6"/>
  <c r="R404" i="6"/>
  <c r="P404" i="6"/>
  <c r="BK404" i="6"/>
  <c r="J404" i="6"/>
  <c r="BE404" i="6" s="1"/>
  <c r="BI402" i="6"/>
  <c r="BH402" i="6"/>
  <c r="BG402" i="6"/>
  <c r="BF402" i="6"/>
  <c r="BE402" i="6"/>
  <c r="T402" i="6"/>
  <c r="R402" i="6"/>
  <c r="P402" i="6"/>
  <c r="BK402" i="6"/>
  <c r="J402" i="6"/>
  <c r="BI400" i="6"/>
  <c r="BH400" i="6"/>
  <c r="BG400" i="6"/>
  <c r="BF400" i="6"/>
  <c r="T400" i="6"/>
  <c r="R400" i="6"/>
  <c r="P400" i="6"/>
  <c r="BK400" i="6"/>
  <c r="J400" i="6"/>
  <c r="BE400" i="6" s="1"/>
  <c r="BI398" i="6"/>
  <c r="BH398" i="6"/>
  <c r="BG398" i="6"/>
  <c r="BF398" i="6"/>
  <c r="T398" i="6"/>
  <c r="R398" i="6"/>
  <c r="P398" i="6"/>
  <c r="BK398" i="6"/>
  <c r="J398" i="6"/>
  <c r="BE398" i="6" s="1"/>
  <c r="BI396" i="6"/>
  <c r="BH396" i="6"/>
  <c r="BG396" i="6"/>
  <c r="BF396" i="6"/>
  <c r="T396" i="6"/>
  <c r="T395" i="6" s="1"/>
  <c r="R396" i="6"/>
  <c r="R395" i="6" s="1"/>
  <c r="P396" i="6"/>
  <c r="BK396" i="6"/>
  <c r="J396" i="6"/>
  <c r="BE396" i="6" s="1"/>
  <c r="BI393" i="6"/>
  <c r="BH393" i="6"/>
  <c r="BG393" i="6"/>
  <c r="BF393" i="6"/>
  <c r="BE393" i="6"/>
  <c r="T393" i="6"/>
  <c r="R393" i="6"/>
  <c r="P393" i="6"/>
  <c r="BK393" i="6"/>
  <c r="J393" i="6"/>
  <c r="BI391" i="6"/>
  <c r="BH391" i="6"/>
  <c r="BG391" i="6"/>
  <c r="BF391" i="6"/>
  <c r="T391" i="6"/>
  <c r="R391" i="6"/>
  <c r="P391" i="6"/>
  <c r="BK391" i="6"/>
  <c r="J391" i="6"/>
  <c r="BE391" i="6" s="1"/>
  <c r="BI389" i="6"/>
  <c r="BH389" i="6"/>
  <c r="BG389" i="6"/>
  <c r="BF389" i="6"/>
  <c r="T389" i="6"/>
  <c r="R389" i="6"/>
  <c r="P389" i="6"/>
  <c r="BK389" i="6"/>
  <c r="J389" i="6"/>
  <c r="BE389" i="6" s="1"/>
  <c r="BI387" i="6"/>
  <c r="BH387" i="6"/>
  <c r="BG387" i="6"/>
  <c r="BF387" i="6"/>
  <c r="BE387" i="6"/>
  <c r="T387" i="6"/>
  <c r="R387" i="6"/>
  <c r="P387" i="6"/>
  <c r="BK387" i="6"/>
  <c r="J387" i="6"/>
  <c r="BI385" i="6"/>
  <c r="BH385" i="6"/>
  <c r="BG385" i="6"/>
  <c r="BF385" i="6"/>
  <c r="BE385" i="6"/>
  <c r="T385" i="6"/>
  <c r="R385" i="6"/>
  <c r="P385" i="6"/>
  <c r="BK385" i="6"/>
  <c r="J385" i="6"/>
  <c r="BI383" i="6"/>
  <c r="BH383" i="6"/>
  <c r="BG383" i="6"/>
  <c r="BF383" i="6"/>
  <c r="T383" i="6"/>
  <c r="R383" i="6"/>
  <c r="P383" i="6"/>
  <c r="BK383" i="6"/>
  <c r="J383" i="6"/>
  <c r="BE383" i="6" s="1"/>
  <c r="BI381" i="6"/>
  <c r="BH381" i="6"/>
  <c r="BG381" i="6"/>
  <c r="BF381" i="6"/>
  <c r="T381" i="6"/>
  <c r="R381" i="6"/>
  <c r="P381" i="6"/>
  <c r="BK381" i="6"/>
  <c r="J381" i="6"/>
  <c r="BE381" i="6" s="1"/>
  <c r="BI379" i="6"/>
  <c r="BH379" i="6"/>
  <c r="BG379" i="6"/>
  <c r="BF379" i="6"/>
  <c r="BE379" i="6"/>
  <c r="T379" i="6"/>
  <c r="R379" i="6"/>
  <c r="P379" i="6"/>
  <c r="BK379" i="6"/>
  <c r="J379" i="6"/>
  <c r="BI377" i="6"/>
  <c r="BH377" i="6"/>
  <c r="BG377" i="6"/>
  <c r="BF377" i="6"/>
  <c r="BE377" i="6"/>
  <c r="T377" i="6"/>
  <c r="R377" i="6"/>
  <c r="P377" i="6"/>
  <c r="BK377" i="6"/>
  <c r="J377" i="6"/>
  <c r="BI375" i="6"/>
  <c r="BH375" i="6"/>
  <c r="BG375" i="6"/>
  <c r="BF375" i="6"/>
  <c r="T375" i="6"/>
  <c r="R375" i="6"/>
  <c r="P375" i="6"/>
  <c r="BK375" i="6"/>
  <c r="J375" i="6"/>
  <c r="BE375" i="6" s="1"/>
  <c r="BI373" i="6"/>
  <c r="BH373" i="6"/>
  <c r="BG373" i="6"/>
  <c r="BF373" i="6"/>
  <c r="T373" i="6"/>
  <c r="R373" i="6"/>
  <c r="P373" i="6"/>
  <c r="BK373" i="6"/>
  <c r="J373" i="6"/>
  <c r="BE373" i="6" s="1"/>
  <c r="BI371" i="6"/>
  <c r="BH371" i="6"/>
  <c r="BG371" i="6"/>
  <c r="BF371" i="6"/>
  <c r="BE371" i="6"/>
  <c r="T371" i="6"/>
  <c r="R371" i="6"/>
  <c r="P371" i="6"/>
  <c r="BK371" i="6"/>
  <c r="J371" i="6"/>
  <c r="BI369" i="6"/>
  <c r="BH369" i="6"/>
  <c r="BG369" i="6"/>
  <c r="BF369" i="6"/>
  <c r="BE369" i="6"/>
  <c r="T369" i="6"/>
  <c r="R369" i="6"/>
  <c r="P369" i="6"/>
  <c r="BK369" i="6"/>
  <c r="J369" i="6"/>
  <c r="BI367" i="6"/>
  <c r="BH367" i="6"/>
  <c r="BG367" i="6"/>
  <c r="BF367" i="6"/>
  <c r="T367" i="6"/>
  <c r="R367" i="6"/>
  <c r="P367" i="6"/>
  <c r="BK367" i="6"/>
  <c r="J367" i="6"/>
  <c r="BE367" i="6" s="1"/>
  <c r="BI365" i="6"/>
  <c r="BH365" i="6"/>
  <c r="BG365" i="6"/>
  <c r="BF365" i="6"/>
  <c r="T365" i="6"/>
  <c r="R365" i="6"/>
  <c r="R364" i="6" s="1"/>
  <c r="P365" i="6"/>
  <c r="P364" i="6" s="1"/>
  <c r="BK365" i="6"/>
  <c r="J365" i="6"/>
  <c r="BE365" i="6" s="1"/>
  <c r="BI362" i="6"/>
  <c r="BH362" i="6"/>
  <c r="BG362" i="6"/>
  <c r="BF362" i="6"/>
  <c r="BE362" i="6"/>
  <c r="T362" i="6"/>
  <c r="R362" i="6"/>
  <c r="P362" i="6"/>
  <c r="BK362" i="6"/>
  <c r="J362" i="6"/>
  <c r="BI360" i="6"/>
  <c r="BH360" i="6"/>
  <c r="BG360" i="6"/>
  <c r="BF360" i="6"/>
  <c r="T360" i="6"/>
  <c r="R360" i="6"/>
  <c r="P360" i="6"/>
  <c r="BK360" i="6"/>
  <c r="J360" i="6"/>
  <c r="BE360" i="6" s="1"/>
  <c r="BI358" i="6"/>
  <c r="BH358" i="6"/>
  <c r="BG358" i="6"/>
  <c r="BF358" i="6"/>
  <c r="T358" i="6"/>
  <c r="R358" i="6"/>
  <c r="P358" i="6"/>
  <c r="BK358" i="6"/>
  <c r="J358" i="6"/>
  <c r="BE358" i="6" s="1"/>
  <c r="BI356" i="6"/>
  <c r="BH356" i="6"/>
  <c r="BG356" i="6"/>
  <c r="BF356" i="6"/>
  <c r="T356" i="6"/>
  <c r="R356" i="6"/>
  <c r="P356" i="6"/>
  <c r="BK356" i="6"/>
  <c r="J356" i="6"/>
  <c r="BE356" i="6" s="1"/>
  <c r="BI354" i="6"/>
  <c r="BH354" i="6"/>
  <c r="BG354" i="6"/>
  <c r="BF354" i="6"/>
  <c r="BE354" i="6"/>
  <c r="T354" i="6"/>
  <c r="R354" i="6"/>
  <c r="P354" i="6"/>
  <c r="BK354" i="6"/>
  <c r="J354" i="6"/>
  <c r="BI352" i="6"/>
  <c r="BH352" i="6"/>
  <c r="BG352" i="6"/>
  <c r="BF352" i="6"/>
  <c r="T352" i="6"/>
  <c r="R352" i="6"/>
  <c r="P352" i="6"/>
  <c r="BK352" i="6"/>
  <c r="J352" i="6"/>
  <c r="BE352" i="6" s="1"/>
  <c r="BI350" i="6"/>
  <c r="BH350" i="6"/>
  <c r="BG350" i="6"/>
  <c r="BF350" i="6"/>
  <c r="T350" i="6"/>
  <c r="R350" i="6"/>
  <c r="P350" i="6"/>
  <c r="BK350" i="6"/>
  <c r="J350" i="6"/>
  <c r="BE350" i="6" s="1"/>
  <c r="BI348" i="6"/>
  <c r="BH348" i="6"/>
  <c r="BG348" i="6"/>
  <c r="BF348" i="6"/>
  <c r="T348" i="6"/>
  <c r="R348" i="6"/>
  <c r="P348" i="6"/>
  <c r="BK348" i="6"/>
  <c r="J348" i="6"/>
  <c r="BE348" i="6" s="1"/>
  <c r="BI346" i="6"/>
  <c r="BH346" i="6"/>
  <c r="BG346" i="6"/>
  <c r="BF346" i="6"/>
  <c r="BE346" i="6"/>
  <c r="T346" i="6"/>
  <c r="R346" i="6"/>
  <c r="P346" i="6"/>
  <c r="BK346" i="6"/>
  <c r="J346" i="6"/>
  <c r="BI344" i="6"/>
  <c r="BH344" i="6"/>
  <c r="BG344" i="6"/>
  <c r="BF344" i="6"/>
  <c r="T344" i="6"/>
  <c r="R344" i="6"/>
  <c r="P344" i="6"/>
  <c r="BK344" i="6"/>
  <c r="J344" i="6"/>
  <c r="BE344" i="6" s="1"/>
  <c r="BI342" i="6"/>
  <c r="BH342" i="6"/>
  <c r="BG342" i="6"/>
  <c r="BF342" i="6"/>
  <c r="T342" i="6"/>
  <c r="R342" i="6"/>
  <c r="P342" i="6"/>
  <c r="BK342" i="6"/>
  <c r="J342" i="6"/>
  <c r="BE342" i="6" s="1"/>
  <c r="BI340" i="6"/>
  <c r="BH340" i="6"/>
  <c r="BG340" i="6"/>
  <c r="BF340" i="6"/>
  <c r="T340" i="6"/>
  <c r="R340" i="6"/>
  <c r="P340" i="6"/>
  <c r="BK340" i="6"/>
  <c r="J340" i="6"/>
  <c r="BE340" i="6" s="1"/>
  <c r="BI338" i="6"/>
  <c r="BH338" i="6"/>
  <c r="BG338" i="6"/>
  <c r="BF338" i="6"/>
  <c r="BE338" i="6"/>
  <c r="T338" i="6"/>
  <c r="R338" i="6"/>
  <c r="P338" i="6"/>
  <c r="BK338" i="6"/>
  <c r="J338" i="6"/>
  <c r="BI336" i="6"/>
  <c r="BH336" i="6"/>
  <c r="BG336" i="6"/>
  <c r="BF336" i="6"/>
  <c r="T336" i="6"/>
  <c r="R336" i="6"/>
  <c r="P336" i="6"/>
  <c r="BK336" i="6"/>
  <c r="J336" i="6"/>
  <c r="BE336" i="6" s="1"/>
  <c r="BI334" i="6"/>
  <c r="BH334" i="6"/>
  <c r="BG334" i="6"/>
  <c r="BF334" i="6"/>
  <c r="T334" i="6"/>
  <c r="R334" i="6"/>
  <c r="P334" i="6"/>
  <c r="BK334" i="6"/>
  <c r="J334" i="6"/>
  <c r="BE334" i="6" s="1"/>
  <c r="BI332" i="6"/>
  <c r="BH332" i="6"/>
  <c r="BG332" i="6"/>
  <c r="BF332" i="6"/>
  <c r="T332" i="6"/>
  <c r="R332" i="6"/>
  <c r="P332" i="6"/>
  <c r="BK332" i="6"/>
  <c r="J332" i="6"/>
  <c r="BE332" i="6" s="1"/>
  <c r="BI330" i="6"/>
  <c r="BH330" i="6"/>
  <c r="BG330" i="6"/>
  <c r="BF330" i="6"/>
  <c r="BE330" i="6"/>
  <c r="T330" i="6"/>
  <c r="R330" i="6"/>
  <c r="P330" i="6"/>
  <c r="BK330" i="6"/>
  <c r="J330" i="6"/>
  <c r="BI328" i="6"/>
  <c r="BH328" i="6"/>
  <c r="BG328" i="6"/>
  <c r="BF328" i="6"/>
  <c r="T328" i="6"/>
  <c r="R328" i="6"/>
  <c r="P328" i="6"/>
  <c r="BK328" i="6"/>
  <c r="J328" i="6"/>
  <c r="BE328" i="6" s="1"/>
  <c r="BI326" i="6"/>
  <c r="BH326" i="6"/>
  <c r="BG326" i="6"/>
  <c r="BF326" i="6"/>
  <c r="T326" i="6"/>
  <c r="R326" i="6"/>
  <c r="P326" i="6"/>
  <c r="BK326" i="6"/>
  <c r="J326" i="6"/>
  <c r="BE326" i="6" s="1"/>
  <c r="BI324" i="6"/>
  <c r="BH324" i="6"/>
  <c r="BG324" i="6"/>
  <c r="BF324" i="6"/>
  <c r="T324" i="6"/>
  <c r="R324" i="6"/>
  <c r="P324" i="6"/>
  <c r="BK324" i="6"/>
  <c r="J324" i="6"/>
  <c r="BE324" i="6" s="1"/>
  <c r="BI322" i="6"/>
  <c r="BH322" i="6"/>
  <c r="BG322" i="6"/>
  <c r="BF322" i="6"/>
  <c r="BE322" i="6"/>
  <c r="T322" i="6"/>
  <c r="R322" i="6"/>
  <c r="P322" i="6"/>
  <c r="BK322" i="6"/>
  <c r="J322" i="6"/>
  <c r="BI320" i="6"/>
  <c r="BH320" i="6"/>
  <c r="BG320" i="6"/>
  <c r="BF320" i="6"/>
  <c r="T320" i="6"/>
  <c r="R320" i="6"/>
  <c r="P320" i="6"/>
  <c r="BK320" i="6"/>
  <c r="J320" i="6"/>
  <c r="BE320" i="6" s="1"/>
  <c r="BI318" i="6"/>
  <c r="BH318" i="6"/>
  <c r="BG318" i="6"/>
  <c r="BF318" i="6"/>
  <c r="T318" i="6"/>
  <c r="R318" i="6"/>
  <c r="P318" i="6"/>
  <c r="BK318" i="6"/>
  <c r="J318" i="6"/>
  <c r="BE318" i="6" s="1"/>
  <c r="BI316" i="6"/>
  <c r="BH316" i="6"/>
  <c r="BG316" i="6"/>
  <c r="BF316" i="6"/>
  <c r="T316" i="6"/>
  <c r="R316" i="6"/>
  <c r="P316" i="6"/>
  <c r="BK316" i="6"/>
  <c r="J316" i="6"/>
  <c r="BE316" i="6" s="1"/>
  <c r="BI314" i="6"/>
  <c r="BH314" i="6"/>
  <c r="BG314" i="6"/>
  <c r="BF314" i="6"/>
  <c r="BE314" i="6"/>
  <c r="T314" i="6"/>
  <c r="R314" i="6"/>
  <c r="P314" i="6"/>
  <c r="BK314" i="6"/>
  <c r="J314" i="6"/>
  <c r="BI312" i="6"/>
  <c r="BH312" i="6"/>
  <c r="BG312" i="6"/>
  <c r="BF312" i="6"/>
  <c r="T312" i="6"/>
  <c r="R312" i="6"/>
  <c r="P312" i="6"/>
  <c r="BK312" i="6"/>
  <c r="J312" i="6"/>
  <c r="BE312" i="6" s="1"/>
  <c r="BI310" i="6"/>
  <c r="BH310" i="6"/>
  <c r="BG310" i="6"/>
  <c r="BF310" i="6"/>
  <c r="T310" i="6"/>
  <c r="R310" i="6"/>
  <c r="P310" i="6"/>
  <c r="BK310" i="6"/>
  <c r="J310" i="6"/>
  <c r="BE310" i="6" s="1"/>
  <c r="BI308" i="6"/>
  <c r="BH308" i="6"/>
  <c r="BG308" i="6"/>
  <c r="BF308" i="6"/>
  <c r="T308" i="6"/>
  <c r="R308" i="6"/>
  <c r="P308" i="6"/>
  <c r="BK308" i="6"/>
  <c r="J308" i="6"/>
  <c r="BE308" i="6" s="1"/>
  <c r="BI306" i="6"/>
  <c r="BH306" i="6"/>
  <c r="BG306" i="6"/>
  <c r="BF306" i="6"/>
  <c r="BE306" i="6"/>
  <c r="T306" i="6"/>
  <c r="R306" i="6"/>
  <c r="P306" i="6"/>
  <c r="BK306" i="6"/>
  <c r="J306" i="6"/>
  <c r="BI304" i="6"/>
  <c r="BH304" i="6"/>
  <c r="BG304" i="6"/>
  <c r="BF304" i="6"/>
  <c r="T304" i="6"/>
  <c r="R304" i="6"/>
  <c r="P304" i="6"/>
  <c r="BK304" i="6"/>
  <c r="J304" i="6"/>
  <c r="BE304" i="6" s="1"/>
  <c r="BI302" i="6"/>
  <c r="BH302" i="6"/>
  <c r="BG302" i="6"/>
  <c r="BF302" i="6"/>
  <c r="BE302" i="6"/>
  <c r="T302" i="6"/>
  <c r="R302" i="6"/>
  <c r="P302" i="6"/>
  <c r="P301" i="6" s="1"/>
  <c r="BK302" i="6"/>
  <c r="BK301" i="6" s="1"/>
  <c r="J301" i="6" s="1"/>
  <c r="J69" i="6" s="1"/>
  <c r="J302" i="6"/>
  <c r="BI299" i="6"/>
  <c r="BH299" i="6"/>
  <c r="BG299" i="6"/>
  <c r="BF299" i="6"/>
  <c r="BE299" i="6"/>
  <c r="T299" i="6"/>
  <c r="R299" i="6"/>
  <c r="P299" i="6"/>
  <c r="BK299" i="6"/>
  <c r="J299" i="6"/>
  <c r="BI297" i="6"/>
  <c r="BH297" i="6"/>
  <c r="BG297" i="6"/>
  <c r="BF297" i="6"/>
  <c r="BE297" i="6"/>
  <c r="T297" i="6"/>
  <c r="R297" i="6"/>
  <c r="P297" i="6"/>
  <c r="BK297" i="6"/>
  <c r="J297" i="6"/>
  <c r="BI295" i="6"/>
  <c r="BH295" i="6"/>
  <c r="BG295" i="6"/>
  <c r="BF295" i="6"/>
  <c r="T295" i="6"/>
  <c r="R295" i="6"/>
  <c r="P295" i="6"/>
  <c r="BK295" i="6"/>
  <c r="J295" i="6"/>
  <c r="BE295" i="6" s="1"/>
  <c r="BI293" i="6"/>
  <c r="BH293" i="6"/>
  <c r="BG293" i="6"/>
  <c r="BF293" i="6"/>
  <c r="T293" i="6"/>
  <c r="R293" i="6"/>
  <c r="P293" i="6"/>
  <c r="BK293" i="6"/>
  <c r="J293" i="6"/>
  <c r="BE293" i="6" s="1"/>
  <c r="BI291" i="6"/>
  <c r="BH291" i="6"/>
  <c r="BG291" i="6"/>
  <c r="BF291" i="6"/>
  <c r="BE291" i="6"/>
  <c r="T291" i="6"/>
  <c r="T290" i="6" s="1"/>
  <c r="R291" i="6"/>
  <c r="R290" i="6" s="1"/>
  <c r="P291" i="6"/>
  <c r="BK291" i="6"/>
  <c r="J291" i="6"/>
  <c r="BI288" i="6"/>
  <c r="BH288" i="6"/>
  <c r="BG288" i="6"/>
  <c r="BF288" i="6"/>
  <c r="T288" i="6"/>
  <c r="R288" i="6"/>
  <c r="P288" i="6"/>
  <c r="BK288" i="6"/>
  <c r="J288" i="6"/>
  <c r="BE288" i="6" s="1"/>
  <c r="BI286" i="6"/>
  <c r="BH286" i="6"/>
  <c r="BG286" i="6"/>
  <c r="BF286" i="6"/>
  <c r="BE286" i="6"/>
  <c r="T286" i="6"/>
  <c r="R286" i="6"/>
  <c r="P286" i="6"/>
  <c r="BK286" i="6"/>
  <c r="J286" i="6"/>
  <c r="BI284" i="6"/>
  <c r="BH284" i="6"/>
  <c r="BG284" i="6"/>
  <c r="BF284" i="6"/>
  <c r="T284" i="6"/>
  <c r="R284" i="6"/>
  <c r="P284" i="6"/>
  <c r="BK284" i="6"/>
  <c r="J284" i="6"/>
  <c r="BE284" i="6" s="1"/>
  <c r="BI282" i="6"/>
  <c r="BH282" i="6"/>
  <c r="BG282" i="6"/>
  <c r="BF282" i="6"/>
  <c r="BE282" i="6"/>
  <c r="T282" i="6"/>
  <c r="R282" i="6"/>
  <c r="P282" i="6"/>
  <c r="BK282" i="6"/>
  <c r="J282" i="6"/>
  <c r="BI280" i="6"/>
  <c r="BH280" i="6"/>
  <c r="BG280" i="6"/>
  <c r="BF280" i="6"/>
  <c r="T280" i="6"/>
  <c r="R280" i="6"/>
  <c r="P280" i="6"/>
  <c r="BK280" i="6"/>
  <c r="J280" i="6"/>
  <c r="BE280" i="6" s="1"/>
  <c r="BI278" i="6"/>
  <c r="BH278" i="6"/>
  <c r="BG278" i="6"/>
  <c r="BF278" i="6"/>
  <c r="BE278" i="6"/>
  <c r="T278" i="6"/>
  <c r="R278" i="6"/>
  <c r="P278" i="6"/>
  <c r="BK278" i="6"/>
  <c r="J278" i="6"/>
  <c r="BI276" i="6"/>
  <c r="BH276" i="6"/>
  <c r="BG276" i="6"/>
  <c r="BF276" i="6"/>
  <c r="T276" i="6"/>
  <c r="R276" i="6"/>
  <c r="P276" i="6"/>
  <c r="BK276" i="6"/>
  <c r="J276" i="6"/>
  <c r="BE276" i="6" s="1"/>
  <c r="BI274" i="6"/>
  <c r="BH274" i="6"/>
  <c r="BG274" i="6"/>
  <c r="BF274" i="6"/>
  <c r="BE274" i="6"/>
  <c r="T274" i="6"/>
  <c r="R274" i="6"/>
  <c r="P274" i="6"/>
  <c r="BK274" i="6"/>
  <c r="J274" i="6"/>
  <c r="BI272" i="6"/>
  <c r="BH272" i="6"/>
  <c r="BG272" i="6"/>
  <c r="BF272" i="6"/>
  <c r="T272" i="6"/>
  <c r="R272" i="6"/>
  <c r="P272" i="6"/>
  <c r="BK272" i="6"/>
  <c r="J272" i="6"/>
  <c r="BE272" i="6" s="1"/>
  <c r="BI270" i="6"/>
  <c r="BH270" i="6"/>
  <c r="BG270" i="6"/>
  <c r="BF270" i="6"/>
  <c r="BE270" i="6"/>
  <c r="T270" i="6"/>
  <c r="R270" i="6"/>
  <c r="P270" i="6"/>
  <c r="BK270" i="6"/>
  <c r="J270" i="6"/>
  <c r="BI268" i="6"/>
  <c r="BH268" i="6"/>
  <c r="BG268" i="6"/>
  <c r="BF268" i="6"/>
  <c r="T268" i="6"/>
  <c r="R268" i="6"/>
  <c r="P268" i="6"/>
  <c r="BK268" i="6"/>
  <c r="J268" i="6"/>
  <c r="BE268" i="6" s="1"/>
  <c r="BI266" i="6"/>
  <c r="BH266" i="6"/>
  <c r="BG266" i="6"/>
  <c r="BF266" i="6"/>
  <c r="BE266" i="6"/>
  <c r="T266" i="6"/>
  <c r="R266" i="6"/>
  <c r="P266" i="6"/>
  <c r="BK266" i="6"/>
  <c r="J266" i="6"/>
  <c r="BI264" i="6"/>
  <c r="BH264" i="6"/>
  <c r="BG264" i="6"/>
  <c r="BF264" i="6"/>
  <c r="T264" i="6"/>
  <c r="R264" i="6"/>
  <c r="P264" i="6"/>
  <c r="BK264" i="6"/>
  <c r="J264" i="6"/>
  <c r="BE264" i="6" s="1"/>
  <c r="BI262" i="6"/>
  <c r="BH262" i="6"/>
  <c r="BG262" i="6"/>
  <c r="BF262" i="6"/>
  <c r="BE262" i="6"/>
  <c r="T262" i="6"/>
  <c r="R262" i="6"/>
  <c r="P262" i="6"/>
  <c r="BK262" i="6"/>
  <c r="J262" i="6"/>
  <c r="BI260" i="6"/>
  <c r="BH260" i="6"/>
  <c r="BG260" i="6"/>
  <c r="BF260" i="6"/>
  <c r="T260" i="6"/>
  <c r="R260" i="6"/>
  <c r="P260" i="6"/>
  <c r="BK260" i="6"/>
  <c r="J260" i="6"/>
  <c r="BE260" i="6" s="1"/>
  <c r="BI258" i="6"/>
  <c r="BH258" i="6"/>
  <c r="BG258" i="6"/>
  <c r="BF258" i="6"/>
  <c r="BE258" i="6"/>
  <c r="T258" i="6"/>
  <c r="R258" i="6"/>
  <c r="P258" i="6"/>
  <c r="BK258" i="6"/>
  <c r="J258" i="6"/>
  <c r="BI256" i="6"/>
  <c r="BH256" i="6"/>
  <c r="BG256" i="6"/>
  <c r="BF256" i="6"/>
  <c r="T256" i="6"/>
  <c r="R256" i="6"/>
  <c r="P256" i="6"/>
  <c r="BK256" i="6"/>
  <c r="J256" i="6"/>
  <c r="BE256" i="6" s="1"/>
  <c r="BI254" i="6"/>
  <c r="BH254" i="6"/>
  <c r="BG254" i="6"/>
  <c r="BF254" i="6"/>
  <c r="BE254" i="6"/>
  <c r="T254" i="6"/>
  <c r="R254" i="6"/>
  <c r="P254" i="6"/>
  <c r="BK254" i="6"/>
  <c r="J254" i="6"/>
  <c r="BI252" i="6"/>
  <c r="BH252" i="6"/>
  <c r="BG252" i="6"/>
  <c r="BF252" i="6"/>
  <c r="T252" i="6"/>
  <c r="R252" i="6"/>
  <c r="P252" i="6"/>
  <c r="BK252" i="6"/>
  <c r="J252" i="6"/>
  <c r="BE252" i="6" s="1"/>
  <c r="BI250" i="6"/>
  <c r="BH250" i="6"/>
  <c r="BG250" i="6"/>
  <c r="BF250" i="6"/>
  <c r="BE250" i="6"/>
  <c r="T250" i="6"/>
  <c r="R250" i="6"/>
  <c r="P250" i="6"/>
  <c r="BK250" i="6"/>
  <c r="J250" i="6"/>
  <c r="BI248" i="6"/>
  <c r="BH248" i="6"/>
  <c r="BG248" i="6"/>
  <c r="BF248" i="6"/>
  <c r="T248" i="6"/>
  <c r="R248" i="6"/>
  <c r="P248" i="6"/>
  <c r="BK248" i="6"/>
  <c r="J248" i="6"/>
  <c r="BE248" i="6" s="1"/>
  <c r="BI246" i="6"/>
  <c r="BH246" i="6"/>
  <c r="BG246" i="6"/>
  <c r="BF246" i="6"/>
  <c r="BE246" i="6"/>
  <c r="T246" i="6"/>
  <c r="R246" i="6"/>
  <c r="P246" i="6"/>
  <c r="BK246" i="6"/>
  <c r="J246" i="6"/>
  <c r="BI244" i="6"/>
  <c r="BH244" i="6"/>
  <c r="BG244" i="6"/>
  <c r="BF244" i="6"/>
  <c r="T244" i="6"/>
  <c r="R244" i="6"/>
  <c r="P244" i="6"/>
  <c r="BK244" i="6"/>
  <c r="J244" i="6"/>
  <c r="BE244" i="6" s="1"/>
  <c r="BI242" i="6"/>
  <c r="BH242" i="6"/>
  <c r="BG242" i="6"/>
  <c r="BF242" i="6"/>
  <c r="BE242" i="6"/>
  <c r="T242" i="6"/>
  <c r="R242" i="6"/>
  <c r="P242" i="6"/>
  <c r="BK242" i="6"/>
  <c r="J242" i="6"/>
  <c r="BI240" i="6"/>
  <c r="BH240" i="6"/>
  <c r="BG240" i="6"/>
  <c r="BF240" i="6"/>
  <c r="T240" i="6"/>
  <c r="R240" i="6"/>
  <c r="P240" i="6"/>
  <c r="BK240" i="6"/>
  <c r="J240" i="6"/>
  <c r="BE240" i="6" s="1"/>
  <c r="BI238" i="6"/>
  <c r="BH238" i="6"/>
  <c r="BG238" i="6"/>
  <c r="BF238" i="6"/>
  <c r="BE238" i="6"/>
  <c r="T238" i="6"/>
  <c r="R238" i="6"/>
  <c r="P238" i="6"/>
  <c r="BK238" i="6"/>
  <c r="J238" i="6"/>
  <c r="BI236" i="6"/>
  <c r="BH236" i="6"/>
  <c r="BG236" i="6"/>
  <c r="BF236" i="6"/>
  <c r="T236" i="6"/>
  <c r="R236" i="6"/>
  <c r="P236" i="6"/>
  <c r="BK236" i="6"/>
  <c r="J236" i="6"/>
  <c r="BE236" i="6" s="1"/>
  <c r="BI234" i="6"/>
  <c r="BH234" i="6"/>
  <c r="BG234" i="6"/>
  <c r="BF234" i="6"/>
  <c r="BE234" i="6"/>
  <c r="T234" i="6"/>
  <c r="R234" i="6"/>
  <c r="P234" i="6"/>
  <c r="BK234" i="6"/>
  <c r="J234" i="6"/>
  <c r="BI232" i="6"/>
  <c r="BH232" i="6"/>
  <c r="BG232" i="6"/>
  <c r="BF232" i="6"/>
  <c r="T232" i="6"/>
  <c r="R232" i="6"/>
  <c r="P232" i="6"/>
  <c r="BK232" i="6"/>
  <c r="J232" i="6"/>
  <c r="BE232" i="6" s="1"/>
  <c r="BI230" i="6"/>
  <c r="BH230" i="6"/>
  <c r="BG230" i="6"/>
  <c r="BF230" i="6"/>
  <c r="BE230" i="6"/>
  <c r="T230" i="6"/>
  <c r="R230" i="6"/>
  <c r="P230" i="6"/>
  <c r="BK230" i="6"/>
  <c r="J230" i="6"/>
  <c r="BI228" i="6"/>
  <c r="BH228" i="6"/>
  <c r="BG228" i="6"/>
  <c r="BF228" i="6"/>
  <c r="T228" i="6"/>
  <c r="R228" i="6"/>
  <c r="P228" i="6"/>
  <c r="BK228" i="6"/>
  <c r="J228" i="6"/>
  <c r="BE228" i="6" s="1"/>
  <c r="BI226" i="6"/>
  <c r="BH226" i="6"/>
  <c r="BG226" i="6"/>
  <c r="BF226" i="6"/>
  <c r="BE226" i="6"/>
  <c r="T226" i="6"/>
  <c r="R226" i="6"/>
  <c r="P226" i="6"/>
  <c r="BK226" i="6"/>
  <c r="J226" i="6"/>
  <c r="BI224" i="6"/>
  <c r="BH224" i="6"/>
  <c r="BG224" i="6"/>
  <c r="BF224" i="6"/>
  <c r="T224" i="6"/>
  <c r="R224" i="6"/>
  <c r="P224" i="6"/>
  <c r="BK224" i="6"/>
  <c r="J224" i="6"/>
  <c r="BE224" i="6" s="1"/>
  <c r="BI222" i="6"/>
  <c r="BH222" i="6"/>
  <c r="BG222" i="6"/>
  <c r="BF222" i="6"/>
  <c r="BE222" i="6"/>
  <c r="T222" i="6"/>
  <c r="R222" i="6"/>
  <c r="P222" i="6"/>
  <c r="BK222" i="6"/>
  <c r="J222" i="6"/>
  <c r="BI220" i="6"/>
  <c r="BH220" i="6"/>
  <c r="BG220" i="6"/>
  <c r="BF220" i="6"/>
  <c r="T220" i="6"/>
  <c r="T219" i="6" s="1"/>
  <c r="R220" i="6"/>
  <c r="R219" i="6" s="1"/>
  <c r="P220" i="6"/>
  <c r="BK220" i="6"/>
  <c r="BK219" i="6" s="1"/>
  <c r="J219" i="6" s="1"/>
  <c r="J67" i="6" s="1"/>
  <c r="J220" i="6"/>
  <c r="BE220" i="6" s="1"/>
  <c r="BI217" i="6"/>
  <c r="BH217" i="6"/>
  <c r="BG217" i="6"/>
  <c r="BF217" i="6"/>
  <c r="T217" i="6"/>
  <c r="R217" i="6"/>
  <c r="P217" i="6"/>
  <c r="BK217" i="6"/>
  <c r="J217" i="6"/>
  <c r="BE217" i="6" s="1"/>
  <c r="BI215" i="6"/>
  <c r="BH215" i="6"/>
  <c r="BG215" i="6"/>
  <c r="BF215" i="6"/>
  <c r="T215" i="6"/>
  <c r="R215" i="6"/>
  <c r="P215" i="6"/>
  <c r="BK215" i="6"/>
  <c r="J215" i="6"/>
  <c r="BE215" i="6" s="1"/>
  <c r="BI213" i="6"/>
  <c r="BH213" i="6"/>
  <c r="BG213" i="6"/>
  <c r="BF213" i="6"/>
  <c r="T213" i="6"/>
  <c r="R213" i="6"/>
  <c r="P213" i="6"/>
  <c r="BK213" i="6"/>
  <c r="J213" i="6"/>
  <c r="BE213" i="6" s="1"/>
  <c r="BI211" i="6"/>
  <c r="BH211" i="6"/>
  <c r="BG211" i="6"/>
  <c r="BF211" i="6"/>
  <c r="BE211" i="6"/>
  <c r="T211" i="6"/>
  <c r="R211" i="6"/>
  <c r="P211" i="6"/>
  <c r="BK211" i="6"/>
  <c r="J211" i="6"/>
  <c r="BI209" i="6"/>
  <c r="BH209" i="6"/>
  <c r="BG209" i="6"/>
  <c r="BF209" i="6"/>
  <c r="T209" i="6"/>
  <c r="R209" i="6"/>
  <c r="P209" i="6"/>
  <c r="BK209" i="6"/>
  <c r="J209" i="6"/>
  <c r="BE209" i="6" s="1"/>
  <c r="BI207" i="6"/>
  <c r="BH207" i="6"/>
  <c r="BG207" i="6"/>
  <c r="BF207" i="6"/>
  <c r="T207" i="6"/>
  <c r="R207" i="6"/>
  <c r="P207" i="6"/>
  <c r="BK207" i="6"/>
  <c r="J207" i="6"/>
  <c r="BE207" i="6" s="1"/>
  <c r="BI205" i="6"/>
  <c r="BH205" i="6"/>
  <c r="BG205" i="6"/>
  <c r="BF205" i="6"/>
  <c r="T205" i="6"/>
  <c r="R205" i="6"/>
  <c r="P205" i="6"/>
  <c r="BK205" i="6"/>
  <c r="J205" i="6"/>
  <c r="BE205" i="6" s="1"/>
  <c r="BI203" i="6"/>
  <c r="BH203" i="6"/>
  <c r="BG203" i="6"/>
  <c r="BF203" i="6"/>
  <c r="BE203" i="6"/>
  <c r="T203" i="6"/>
  <c r="R203" i="6"/>
  <c r="P203" i="6"/>
  <c r="BK203" i="6"/>
  <c r="J203" i="6"/>
  <c r="BI201" i="6"/>
  <c r="BH201" i="6"/>
  <c r="BG201" i="6"/>
  <c r="BF201" i="6"/>
  <c r="T201" i="6"/>
  <c r="R201" i="6"/>
  <c r="P201" i="6"/>
  <c r="BK201" i="6"/>
  <c r="J201" i="6"/>
  <c r="BE201" i="6" s="1"/>
  <c r="BI199" i="6"/>
  <c r="BH199" i="6"/>
  <c r="BG199" i="6"/>
  <c r="BF199" i="6"/>
  <c r="T199" i="6"/>
  <c r="R199" i="6"/>
  <c r="P199" i="6"/>
  <c r="BK199" i="6"/>
  <c r="J199" i="6"/>
  <c r="BE199" i="6" s="1"/>
  <c r="BI197" i="6"/>
  <c r="BH197" i="6"/>
  <c r="BG197" i="6"/>
  <c r="BF197" i="6"/>
  <c r="T197" i="6"/>
  <c r="R197" i="6"/>
  <c r="P197" i="6"/>
  <c r="BK197" i="6"/>
  <c r="J197" i="6"/>
  <c r="BE197" i="6" s="1"/>
  <c r="BI195" i="6"/>
  <c r="BH195" i="6"/>
  <c r="BG195" i="6"/>
  <c r="BF195" i="6"/>
  <c r="BE195" i="6"/>
  <c r="T195" i="6"/>
  <c r="R195" i="6"/>
  <c r="P195" i="6"/>
  <c r="BK195" i="6"/>
  <c r="J195" i="6"/>
  <c r="BI193" i="6"/>
  <c r="BH193" i="6"/>
  <c r="BG193" i="6"/>
  <c r="BF193" i="6"/>
  <c r="T193" i="6"/>
  <c r="R193" i="6"/>
  <c r="P193" i="6"/>
  <c r="BK193" i="6"/>
  <c r="J193" i="6"/>
  <c r="BE193" i="6" s="1"/>
  <c r="BI191" i="6"/>
  <c r="BH191" i="6"/>
  <c r="BG191" i="6"/>
  <c r="BF191" i="6"/>
  <c r="T191" i="6"/>
  <c r="R191" i="6"/>
  <c r="P191" i="6"/>
  <c r="BK191" i="6"/>
  <c r="J191" i="6"/>
  <c r="BE191" i="6" s="1"/>
  <c r="BI189" i="6"/>
  <c r="BH189" i="6"/>
  <c r="BG189" i="6"/>
  <c r="BF189" i="6"/>
  <c r="T189" i="6"/>
  <c r="R189" i="6"/>
  <c r="P189" i="6"/>
  <c r="BK189" i="6"/>
  <c r="J189" i="6"/>
  <c r="BE189" i="6" s="1"/>
  <c r="BI187" i="6"/>
  <c r="BH187" i="6"/>
  <c r="BG187" i="6"/>
  <c r="BF187" i="6"/>
  <c r="BE187" i="6"/>
  <c r="T187" i="6"/>
  <c r="R187" i="6"/>
  <c r="P187" i="6"/>
  <c r="BK187" i="6"/>
  <c r="J187" i="6"/>
  <c r="BI185" i="6"/>
  <c r="BH185" i="6"/>
  <c r="BG185" i="6"/>
  <c r="BF185" i="6"/>
  <c r="T185" i="6"/>
  <c r="R185" i="6"/>
  <c r="P185" i="6"/>
  <c r="BK185" i="6"/>
  <c r="J185" i="6"/>
  <c r="BE185" i="6" s="1"/>
  <c r="BI183" i="6"/>
  <c r="BH183" i="6"/>
  <c r="BG183" i="6"/>
  <c r="BF183" i="6"/>
  <c r="T183" i="6"/>
  <c r="R183" i="6"/>
  <c r="P183" i="6"/>
  <c r="BK183" i="6"/>
  <c r="J183" i="6"/>
  <c r="BE183" i="6" s="1"/>
  <c r="BI181" i="6"/>
  <c r="BH181" i="6"/>
  <c r="BG181" i="6"/>
  <c r="BF181" i="6"/>
  <c r="T181" i="6"/>
  <c r="R181" i="6"/>
  <c r="P181" i="6"/>
  <c r="BK181" i="6"/>
  <c r="J181" i="6"/>
  <c r="BE181" i="6" s="1"/>
  <c r="BI179" i="6"/>
  <c r="BH179" i="6"/>
  <c r="BG179" i="6"/>
  <c r="BF179" i="6"/>
  <c r="BE179" i="6"/>
  <c r="T179" i="6"/>
  <c r="R179" i="6"/>
  <c r="P179" i="6"/>
  <c r="BK179" i="6"/>
  <c r="J179" i="6"/>
  <c r="BI177" i="6"/>
  <c r="BH177" i="6"/>
  <c r="BG177" i="6"/>
  <c r="BF177" i="6"/>
  <c r="BE177" i="6"/>
  <c r="T177" i="6"/>
  <c r="R177" i="6"/>
  <c r="P177" i="6"/>
  <c r="BK177" i="6"/>
  <c r="J177" i="6"/>
  <c r="BI175" i="6"/>
  <c r="BH175" i="6"/>
  <c r="BG175" i="6"/>
  <c r="BF175" i="6"/>
  <c r="T175" i="6"/>
  <c r="R175" i="6"/>
  <c r="P175" i="6"/>
  <c r="BK175" i="6"/>
  <c r="J175" i="6"/>
  <c r="BE175" i="6" s="1"/>
  <c r="BI173" i="6"/>
  <c r="BH173" i="6"/>
  <c r="BG173" i="6"/>
  <c r="BF173" i="6"/>
  <c r="T173" i="6"/>
  <c r="R173" i="6"/>
  <c r="P173" i="6"/>
  <c r="BK173" i="6"/>
  <c r="J173" i="6"/>
  <c r="BE173" i="6" s="1"/>
  <c r="BI171" i="6"/>
  <c r="BH171" i="6"/>
  <c r="BG171" i="6"/>
  <c r="BF171" i="6"/>
  <c r="BE171" i="6"/>
  <c r="T171" i="6"/>
  <c r="R171" i="6"/>
  <c r="P171" i="6"/>
  <c r="BK171" i="6"/>
  <c r="J171" i="6"/>
  <c r="BI169" i="6"/>
  <c r="BH169" i="6"/>
  <c r="BG169" i="6"/>
  <c r="BF169" i="6"/>
  <c r="BE169" i="6"/>
  <c r="T169" i="6"/>
  <c r="R169" i="6"/>
  <c r="P169" i="6"/>
  <c r="BK169" i="6"/>
  <c r="J169" i="6"/>
  <c r="BI167" i="6"/>
  <c r="BH167" i="6"/>
  <c r="BG167" i="6"/>
  <c r="BF167" i="6"/>
  <c r="T167" i="6"/>
  <c r="R167" i="6"/>
  <c r="P167" i="6"/>
  <c r="BK167" i="6"/>
  <c r="J167" i="6"/>
  <c r="BE167" i="6" s="1"/>
  <c r="BI165" i="6"/>
  <c r="BH165" i="6"/>
  <c r="BG165" i="6"/>
  <c r="BF165" i="6"/>
  <c r="BE165" i="6"/>
  <c r="T165" i="6"/>
  <c r="R165" i="6"/>
  <c r="P165" i="6"/>
  <c r="BK165" i="6"/>
  <c r="J165" i="6"/>
  <c r="BI163" i="6"/>
  <c r="BH163" i="6"/>
  <c r="BG163" i="6"/>
  <c r="BF163" i="6"/>
  <c r="BE163" i="6"/>
  <c r="T163" i="6"/>
  <c r="R163" i="6"/>
  <c r="P163" i="6"/>
  <c r="BK163" i="6"/>
  <c r="J163" i="6"/>
  <c r="BI161" i="6"/>
  <c r="BH161" i="6"/>
  <c r="BG161" i="6"/>
  <c r="BF161" i="6"/>
  <c r="BE161" i="6"/>
  <c r="T161" i="6"/>
  <c r="R161" i="6"/>
  <c r="P161" i="6"/>
  <c r="BK161" i="6"/>
  <c r="J161" i="6"/>
  <c r="BI159" i="6"/>
  <c r="BH159" i="6"/>
  <c r="BG159" i="6"/>
  <c r="BF159" i="6"/>
  <c r="T159" i="6"/>
  <c r="R159" i="6"/>
  <c r="P159" i="6"/>
  <c r="BK159" i="6"/>
  <c r="J159" i="6"/>
  <c r="BE159" i="6" s="1"/>
  <c r="BI157" i="6"/>
  <c r="BH157" i="6"/>
  <c r="BG157" i="6"/>
  <c r="BF157" i="6"/>
  <c r="BE157" i="6"/>
  <c r="T157" i="6"/>
  <c r="R157" i="6"/>
  <c r="P157" i="6"/>
  <c r="BK157" i="6"/>
  <c r="J157" i="6"/>
  <c r="BI155" i="6"/>
  <c r="BH155" i="6"/>
  <c r="BG155" i="6"/>
  <c r="BF155" i="6"/>
  <c r="BE155" i="6"/>
  <c r="T155" i="6"/>
  <c r="R155" i="6"/>
  <c r="P155" i="6"/>
  <c r="BK155" i="6"/>
  <c r="J155" i="6"/>
  <c r="BI153" i="6"/>
  <c r="BH153" i="6"/>
  <c r="BG153" i="6"/>
  <c r="BF153" i="6"/>
  <c r="BE153" i="6"/>
  <c r="T153" i="6"/>
  <c r="R153" i="6"/>
  <c r="P153" i="6"/>
  <c r="BK153" i="6"/>
  <c r="J153" i="6"/>
  <c r="BI151" i="6"/>
  <c r="BH151" i="6"/>
  <c r="BG151" i="6"/>
  <c r="BF151" i="6"/>
  <c r="T151" i="6"/>
  <c r="R151" i="6"/>
  <c r="P151" i="6"/>
  <c r="BK151" i="6"/>
  <c r="J151" i="6"/>
  <c r="BE151" i="6" s="1"/>
  <c r="BI149" i="6"/>
  <c r="BH149" i="6"/>
  <c r="BG149" i="6"/>
  <c r="BF149" i="6"/>
  <c r="BE149" i="6"/>
  <c r="T149" i="6"/>
  <c r="R149" i="6"/>
  <c r="P149" i="6"/>
  <c r="BK149" i="6"/>
  <c r="J149" i="6"/>
  <c r="BI147" i="6"/>
  <c r="BH147" i="6"/>
  <c r="BG147" i="6"/>
  <c r="BF147" i="6"/>
  <c r="BE147" i="6"/>
  <c r="T147" i="6"/>
  <c r="R147" i="6"/>
  <c r="P147" i="6"/>
  <c r="BK147" i="6"/>
  <c r="J147" i="6"/>
  <c r="BI145" i="6"/>
  <c r="BH145" i="6"/>
  <c r="BG145" i="6"/>
  <c r="BF145" i="6"/>
  <c r="BE145" i="6"/>
  <c r="T145" i="6"/>
  <c r="R145" i="6"/>
  <c r="P145" i="6"/>
  <c r="BK145" i="6"/>
  <c r="J145" i="6"/>
  <c r="BI143" i="6"/>
  <c r="BH143" i="6"/>
  <c r="BG143" i="6"/>
  <c r="BF143" i="6"/>
  <c r="T143" i="6"/>
  <c r="R143" i="6"/>
  <c r="P143" i="6"/>
  <c r="BK143" i="6"/>
  <c r="J143" i="6"/>
  <c r="BE143" i="6" s="1"/>
  <c r="BI141" i="6"/>
  <c r="BH141" i="6"/>
  <c r="BG141" i="6"/>
  <c r="BF141" i="6"/>
  <c r="BE141" i="6"/>
  <c r="T141" i="6"/>
  <c r="R141" i="6"/>
  <c r="P141" i="6"/>
  <c r="BK141" i="6"/>
  <c r="J141" i="6"/>
  <c r="BI139" i="6"/>
  <c r="BH139" i="6"/>
  <c r="BG139" i="6"/>
  <c r="BF139" i="6"/>
  <c r="BE139" i="6"/>
  <c r="T139" i="6"/>
  <c r="R139" i="6"/>
  <c r="P139" i="6"/>
  <c r="BK139" i="6"/>
  <c r="J139" i="6"/>
  <c r="BI137" i="6"/>
  <c r="BH137" i="6"/>
  <c r="BG137" i="6"/>
  <c r="BF137" i="6"/>
  <c r="BE137" i="6"/>
  <c r="T137" i="6"/>
  <c r="R137" i="6"/>
  <c r="P137" i="6"/>
  <c r="BK137" i="6"/>
  <c r="J137" i="6"/>
  <c r="BI135" i="6"/>
  <c r="BH135" i="6"/>
  <c r="BG135" i="6"/>
  <c r="BF135" i="6"/>
  <c r="T135" i="6"/>
  <c r="R135" i="6"/>
  <c r="P135" i="6"/>
  <c r="BK135" i="6"/>
  <c r="J135" i="6"/>
  <c r="BE135" i="6" s="1"/>
  <c r="BI133" i="6"/>
  <c r="BH133" i="6"/>
  <c r="BG133" i="6"/>
  <c r="BF133" i="6"/>
  <c r="BE133" i="6"/>
  <c r="T133" i="6"/>
  <c r="R133" i="6"/>
  <c r="R132" i="6" s="1"/>
  <c r="P133" i="6"/>
  <c r="P132" i="6" s="1"/>
  <c r="BK133" i="6"/>
  <c r="J133" i="6"/>
  <c r="BI130" i="6"/>
  <c r="BH130" i="6"/>
  <c r="BG130" i="6"/>
  <c r="BF130" i="6"/>
  <c r="BE130" i="6"/>
  <c r="T130" i="6"/>
  <c r="R130" i="6"/>
  <c r="P130" i="6"/>
  <c r="BK130" i="6"/>
  <c r="J130" i="6"/>
  <c r="BI128" i="6"/>
  <c r="BH128" i="6"/>
  <c r="BG128" i="6"/>
  <c r="BF128" i="6"/>
  <c r="T128" i="6"/>
  <c r="R128" i="6"/>
  <c r="P128" i="6"/>
  <c r="BK128" i="6"/>
  <c r="J128" i="6"/>
  <c r="BE128" i="6" s="1"/>
  <c r="BI126" i="6"/>
  <c r="BH126" i="6"/>
  <c r="BG126" i="6"/>
  <c r="BF126" i="6"/>
  <c r="T126" i="6"/>
  <c r="R126" i="6"/>
  <c r="P126" i="6"/>
  <c r="BK126" i="6"/>
  <c r="J126" i="6"/>
  <c r="BE126" i="6" s="1"/>
  <c r="BI124" i="6"/>
  <c r="BH124" i="6"/>
  <c r="BG124" i="6"/>
  <c r="BF124" i="6"/>
  <c r="T124" i="6"/>
  <c r="R124" i="6"/>
  <c r="P124" i="6"/>
  <c r="BK124" i="6"/>
  <c r="J124" i="6"/>
  <c r="BE124" i="6" s="1"/>
  <c r="BI122" i="6"/>
  <c r="BH122" i="6"/>
  <c r="BG122" i="6"/>
  <c r="BF122" i="6"/>
  <c r="BE122" i="6"/>
  <c r="T122" i="6"/>
  <c r="R122" i="6"/>
  <c r="P122" i="6"/>
  <c r="BK122" i="6"/>
  <c r="J122" i="6"/>
  <c r="BI120" i="6"/>
  <c r="BH120" i="6"/>
  <c r="BG120" i="6"/>
  <c r="BF120" i="6"/>
  <c r="T120" i="6"/>
  <c r="R120" i="6"/>
  <c r="P120" i="6"/>
  <c r="BK120" i="6"/>
  <c r="J120" i="6"/>
  <c r="BE120" i="6" s="1"/>
  <c r="BI118" i="6"/>
  <c r="BH118" i="6"/>
  <c r="BG118" i="6"/>
  <c r="BF118" i="6"/>
  <c r="T118" i="6"/>
  <c r="R118" i="6"/>
  <c r="P118" i="6"/>
  <c r="BK118" i="6"/>
  <c r="J118" i="6"/>
  <c r="BE118" i="6" s="1"/>
  <c r="BI116" i="6"/>
  <c r="BH116" i="6"/>
  <c r="BG116" i="6"/>
  <c r="BF116" i="6"/>
  <c r="T116" i="6"/>
  <c r="R116" i="6"/>
  <c r="P116" i="6"/>
  <c r="BK116" i="6"/>
  <c r="J116" i="6"/>
  <c r="BE116" i="6" s="1"/>
  <c r="BI114" i="6"/>
  <c r="BH114" i="6"/>
  <c r="BG114" i="6"/>
  <c r="BF114" i="6"/>
  <c r="BE114" i="6"/>
  <c r="T114" i="6"/>
  <c r="R114" i="6"/>
  <c r="P114" i="6"/>
  <c r="BK114" i="6"/>
  <c r="J114" i="6"/>
  <c r="BI112" i="6"/>
  <c r="BH112" i="6"/>
  <c r="BG112" i="6"/>
  <c r="BF112" i="6"/>
  <c r="T112" i="6"/>
  <c r="R112" i="6"/>
  <c r="P112" i="6"/>
  <c r="BK112" i="6"/>
  <c r="J112" i="6"/>
  <c r="BE112" i="6" s="1"/>
  <c r="BI110" i="6"/>
  <c r="BH110" i="6"/>
  <c r="BG110" i="6"/>
  <c r="BF110" i="6"/>
  <c r="BE110" i="6"/>
  <c r="T110" i="6"/>
  <c r="R110" i="6"/>
  <c r="P110" i="6"/>
  <c r="BK110" i="6"/>
  <c r="J110" i="6"/>
  <c r="BI108" i="6"/>
  <c r="BH108" i="6"/>
  <c r="BG108" i="6"/>
  <c r="BF108" i="6"/>
  <c r="T108" i="6"/>
  <c r="R108" i="6"/>
  <c r="P108" i="6"/>
  <c r="BK108" i="6"/>
  <c r="J108" i="6"/>
  <c r="BE108" i="6" s="1"/>
  <c r="BI106" i="6"/>
  <c r="BH106" i="6"/>
  <c r="BG106" i="6"/>
  <c r="BF106" i="6"/>
  <c r="BE106" i="6"/>
  <c r="T106" i="6"/>
  <c r="R106" i="6"/>
  <c r="P106" i="6"/>
  <c r="BK106" i="6"/>
  <c r="J106" i="6"/>
  <c r="BI104" i="6"/>
  <c r="BH104" i="6"/>
  <c r="BG104" i="6"/>
  <c r="BF104" i="6"/>
  <c r="T104" i="6"/>
  <c r="R104" i="6"/>
  <c r="P104" i="6"/>
  <c r="BK104" i="6"/>
  <c r="J104" i="6"/>
  <c r="BE104" i="6" s="1"/>
  <c r="BI102" i="6"/>
  <c r="BH102" i="6"/>
  <c r="BG102" i="6"/>
  <c r="BF102" i="6"/>
  <c r="BE102" i="6"/>
  <c r="T102" i="6"/>
  <c r="R102" i="6"/>
  <c r="P102" i="6"/>
  <c r="BK102" i="6"/>
  <c r="J102" i="6"/>
  <c r="BI100" i="6"/>
  <c r="BH100" i="6"/>
  <c r="BG100" i="6"/>
  <c r="BF100" i="6"/>
  <c r="T100" i="6"/>
  <c r="R100" i="6"/>
  <c r="P100" i="6"/>
  <c r="BK100" i="6"/>
  <c r="J100" i="6"/>
  <c r="BE100" i="6" s="1"/>
  <c r="BI98" i="6"/>
  <c r="BH98" i="6"/>
  <c r="BG98" i="6"/>
  <c r="BF98" i="6"/>
  <c r="F35" i="6" s="1"/>
  <c r="BA60" i="1" s="1"/>
  <c r="BE98" i="6"/>
  <c r="T98" i="6"/>
  <c r="R98" i="6"/>
  <c r="P98" i="6"/>
  <c r="P97" i="6" s="1"/>
  <c r="BK98" i="6"/>
  <c r="J98" i="6"/>
  <c r="F93" i="6"/>
  <c r="F92" i="6"/>
  <c r="F90" i="6"/>
  <c r="E88" i="6"/>
  <c r="F59" i="6"/>
  <c r="F57" i="6"/>
  <c r="E55" i="6"/>
  <c r="E49" i="6"/>
  <c r="J25" i="6"/>
  <c r="E25" i="6"/>
  <c r="J24" i="6"/>
  <c r="J22" i="6"/>
  <c r="E22" i="6"/>
  <c r="F60" i="6" s="1"/>
  <c r="J21" i="6"/>
  <c r="J16" i="6"/>
  <c r="J57" i="6" s="1"/>
  <c r="E7" i="6"/>
  <c r="E82" i="6" s="1"/>
  <c r="T167" i="5"/>
  <c r="R167" i="5"/>
  <c r="BK167" i="5"/>
  <c r="J167" i="5" s="1"/>
  <c r="J71" i="5" s="1"/>
  <c r="T162" i="5"/>
  <c r="P157" i="5"/>
  <c r="T131" i="5"/>
  <c r="AY59" i="1"/>
  <c r="AX59" i="1"/>
  <c r="BI173" i="5"/>
  <c r="BH173" i="5"/>
  <c r="BG173" i="5"/>
  <c r="BF173" i="5"/>
  <c r="T173" i="5"/>
  <c r="R173" i="5"/>
  <c r="P173" i="5"/>
  <c r="BK173" i="5"/>
  <c r="J173" i="5"/>
  <c r="BE173" i="5" s="1"/>
  <c r="BI171" i="5"/>
  <c r="BH171" i="5"/>
  <c r="BG171" i="5"/>
  <c r="BF171" i="5"/>
  <c r="BE171" i="5"/>
  <c r="T171" i="5"/>
  <c r="T170" i="5" s="1"/>
  <c r="R171" i="5"/>
  <c r="R170" i="5" s="1"/>
  <c r="P171" i="5"/>
  <c r="P170" i="5" s="1"/>
  <c r="BK171" i="5"/>
  <c r="BK170" i="5" s="1"/>
  <c r="J170" i="5" s="1"/>
  <c r="J72" i="5" s="1"/>
  <c r="J171" i="5"/>
  <c r="BI168" i="5"/>
  <c r="BH168" i="5"/>
  <c r="BG168" i="5"/>
  <c r="BF168" i="5"/>
  <c r="BE168" i="5"/>
  <c r="T168" i="5"/>
  <c r="R168" i="5"/>
  <c r="P168" i="5"/>
  <c r="P167" i="5" s="1"/>
  <c r="BK168" i="5"/>
  <c r="J168" i="5"/>
  <c r="BI165" i="5"/>
  <c r="BH165" i="5"/>
  <c r="BG165" i="5"/>
  <c r="BF165" i="5"/>
  <c r="T165" i="5"/>
  <c r="R165" i="5"/>
  <c r="P165" i="5"/>
  <c r="BK165" i="5"/>
  <c r="J165" i="5"/>
  <c r="BE165" i="5" s="1"/>
  <c r="BI163" i="5"/>
  <c r="BH163" i="5"/>
  <c r="BG163" i="5"/>
  <c r="BF163" i="5"/>
  <c r="BE163" i="5"/>
  <c r="T163" i="5"/>
  <c r="R163" i="5"/>
  <c r="R162" i="5" s="1"/>
  <c r="P163" i="5"/>
  <c r="P162" i="5" s="1"/>
  <c r="BK163" i="5"/>
  <c r="J163" i="5"/>
  <c r="BI160" i="5"/>
  <c r="BH160" i="5"/>
  <c r="BG160" i="5"/>
  <c r="BF160" i="5"/>
  <c r="BE160" i="5"/>
  <c r="T160" i="5"/>
  <c r="R160" i="5"/>
  <c r="P160" i="5"/>
  <c r="BK160" i="5"/>
  <c r="J160" i="5"/>
  <c r="BI158" i="5"/>
  <c r="BH158" i="5"/>
  <c r="BG158" i="5"/>
  <c r="BF158" i="5"/>
  <c r="T158" i="5"/>
  <c r="T157" i="5" s="1"/>
  <c r="R158" i="5"/>
  <c r="R157" i="5" s="1"/>
  <c r="P158" i="5"/>
  <c r="BK158" i="5"/>
  <c r="BK157" i="5" s="1"/>
  <c r="J157" i="5" s="1"/>
  <c r="J69" i="5" s="1"/>
  <c r="J158" i="5"/>
  <c r="BE158" i="5" s="1"/>
  <c r="BI155" i="5"/>
  <c r="BH155" i="5"/>
  <c r="BG155" i="5"/>
  <c r="BF155" i="5"/>
  <c r="BE155" i="5"/>
  <c r="T155" i="5"/>
  <c r="R155" i="5"/>
  <c r="P155" i="5"/>
  <c r="BK155" i="5"/>
  <c r="J155" i="5"/>
  <c r="BI153" i="5"/>
  <c r="BH153" i="5"/>
  <c r="BG153" i="5"/>
  <c r="BF153" i="5"/>
  <c r="BE153" i="5"/>
  <c r="T153" i="5"/>
  <c r="R153" i="5"/>
  <c r="P153" i="5"/>
  <c r="BK153" i="5"/>
  <c r="J153" i="5"/>
  <c r="BI151" i="5"/>
  <c r="BH151" i="5"/>
  <c r="BG151" i="5"/>
  <c r="BF151" i="5"/>
  <c r="BE151" i="5"/>
  <c r="T151" i="5"/>
  <c r="T150" i="5" s="1"/>
  <c r="R151" i="5"/>
  <c r="P151" i="5"/>
  <c r="P150" i="5" s="1"/>
  <c r="BK151" i="5"/>
  <c r="BK150" i="5" s="1"/>
  <c r="J150" i="5" s="1"/>
  <c r="J151" i="5"/>
  <c r="J68" i="5"/>
  <c r="BI148" i="5"/>
  <c r="BH148" i="5"/>
  <c r="BG148" i="5"/>
  <c r="BF148" i="5"/>
  <c r="BE148" i="5"/>
  <c r="T148" i="5"/>
  <c r="R148" i="5"/>
  <c r="P148" i="5"/>
  <c r="BK148" i="5"/>
  <c r="J148" i="5"/>
  <c r="BI146" i="5"/>
  <c r="BH146" i="5"/>
  <c r="BG146" i="5"/>
  <c r="BF146" i="5"/>
  <c r="T146" i="5"/>
  <c r="R146" i="5"/>
  <c r="P146" i="5"/>
  <c r="BK146" i="5"/>
  <c r="J146" i="5"/>
  <c r="BE146" i="5" s="1"/>
  <c r="BI144" i="5"/>
  <c r="BH144" i="5"/>
  <c r="BG144" i="5"/>
  <c r="BF144" i="5"/>
  <c r="BE144" i="5"/>
  <c r="T144" i="5"/>
  <c r="R144" i="5"/>
  <c r="P144" i="5"/>
  <c r="BK144" i="5"/>
  <c r="J144" i="5"/>
  <c r="BI142" i="5"/>
  <c r="BH142" i="5"/>
  <c r="BG142" i="5"/>
  <c r="BF142" i="5"/>
  <c r="T142" i="5"/>
  <c r="R142" i="5"/>
  <c r="P142" i="5"/>
  <c r="BK142" i="5"/>
  <c r="J142" i="5"/>
  <c r="BE142" i="5" s="1"/>
  <c r="BI140" i="5"/>
  <c r="BH140" i="5"/>
  <c r="BG140" i="5"/>
  <c r="BF140" i="5"/>
  <c r="BE140" i="5"/>
  <c r="T140" i="5"/>
  <c r="R140" i="5"/>
  <c r="P140" i="5"/>
  <c r="BK140" i="5"/>
  <c r="J140" i="5"/>
  <c r="BI138" i="5"/>
  <c r="BH138" i="5"/>
  <c r="BG138" i="5"/>
  <c r="BF138" i="5"/>
  <c r="T138" i="5"/>
  <c r="R138" i="5"/>
  <c r="R131" i="5" s="1"/>
  <c r="P138" i="5"/>
  <c r="BK138" i="5"/>
  <c r="J138" i="5"/>
  <c r="BE138" i="5" s="1"/>
  <c r="BI136" i="5"/>
  <c r="BH136" i="5"/>
  <c r="BG136" i="5"/>
  <c r="BF136" i="5"/>
  <c r="BE136" i="5"/>
  <c r="T136" i="5"/>
  <c r="R136" i="5"/>
  <c r="P136" i="5"/>
  <c r="BK136" i="5"/>
  <c r="J136" i="5"/>
  <c r="BI134" i="5"/>
  <c r="BH134" i="5"/>
  <c r="BG134" i="5"/>
  <c r="BF134" i="5"/>
  <c r="T134" i="5"/>
  <c r="R134" i="5"/>
  <c r="P134" i="5"/>
  <c r="BK134" i="5"/>
  <c r="J134" i="5"/>
  <c r="BE134" i="5" s="1"/>
  <c r="BI132" i="5"/>
  <c r="BH132" i="5"/>
  <c r="BG132" i="5"/>
  <c r="BF132" i="5"/>
  <c r="BE132" i="5"/>
  <c r="T132" i="5"/>
  <c r="R132" i="5"/>
  <c r="P132" i="5"/>
  <c r="BK132" i="5"/>
  <c r="BK131" i="5" s="1"/>
  <c r="J131" i="5" s="1"/>
  <c r="J67" i="5" s="1"/>
  <c r="J132" i="5"/>
  <c r="BI129" i="5"/>
  <c r="BH129" i="5"/>
  <c r="BG129" i="5"/>
  <c r="BF129" i="5"/>
  <c r="BE129" i="5"/>
  <c r="T129" i="5"/>
  <c r="R129" i="5"/>
  <c r="P129" i="5"/>
  <c r="BK129" i="5"/>
  <c r="J129" i="5"/>
  <c r="BI127" i="5"/>
  <c r="BH127" i="5"/>
  <c r="BG127" i="5"/>
  <c r="BF127" i="5"/>
  <c r="T127" i="5"/>
  <c r="R127" i="5"/>
  <c r="P127" i="5"/>
  <c r="BK127" i="5"/>
  <c r="J127" i="5"/>
  <c r="BE127" i="5" s="1"/>
  <c r="BI125" i="5"/>
  <c r="BH125" i="5"/>
  <c r="BG125" i="5"/>
  <c r="BF125" i="5"/>
  <c r="T125" i="5"/>
  <c r="R125" i="5"/>
  <c r="P125" i="5"/>
  <c r="BK125" i="5"/>
  <c r="BK118" i="5" s="1"/>
  <c r="J118" i="5" s="1"/>
  <c r="J66" i="5" s="1"/>
  <c r="J125" i="5"/>
  <c r="BE125" i="5" s="1"/>
  <c r="BI123" i="5"/>
  <c r="BH123" i="5"/>
  <c r="BG123" i="5"/>
  <c r="BF123" i="5"/>
  <c r="T123" i="5"/>
  <c r="R123" i="5"/>
  <c r="P123" i="5"/>
  <c r="BK123" i="5"/>
  <c r="J123" i="5"/>
  <c r="BE123" i="5" s="1"/>
  <c r="BI121" i="5"/>
  <c r="BH121" i="5"/>
  <c r="BG121" i="5"/>
  <c r="BF121" i="5"/>
  <c r="BE121" i="5"/>
  <c r="T121" i="5"/>
  <c r="R121" i="5"/>
  <c r="P121" i="5"/>
  <c r="BK121" i="5"/>
  <c r="J121" i="5"/>
  <c r="BI119" i="5"/>
  <c r="BH119" i="5"/>
  <c r="BG119" i="5"/>
  <c r="BF119" i="5"/>
  <c r="BE119" i="5"/>
  <c r="T119" i="5"/>
  <c r="T118" i="5" s="1"/>
  <c r="R119" i="5"/>
  <c r="P119" i="5"/>
  <c r="P118" i="5" s="1"/>
  <c r="BK119" i="5"/>
  <c r="J119" i="5"/>
  <c r="BI116" i="5"/>
  <c r="BH116" i="5"/>
  <c r="BG116" i="5"/>
  <c r="BF116" i="5"/>
  <c r="BE116" i="5"/>
  <c r="T116" i="5"/>
  <c r="R116" i="5"/>
  <c r="P116" i="5"/>
  <c r="BK116" i="5"/>
  <c r="J116" i="5"/>
  <c r="BI114" i="5"/>
  <c r="BH114" i="5"/>
  <c r="BG114" i="5"/>
  <c r="BF114" i="5"/>
  <c r="T114" i="5"/>
  <c r="R114" i="5"/>
  <c r="P114" i="5"/>
  <c r="BK114" i="5"/>
  <c r="J114" i="5"/>
  <c r="BE114" i="5" s="1"/>
  <c r="BI112" i="5"/>
  <c r="BH112" i="5"/>
  <c r="BG112" i="5"/>
  <c r="BF112" i="5"/>
  <c r="BE112" i="5"/>
  <c r="T112" i="5"/>
  <c r="R112" i="5"/>
  <c r="P112" i="5"/>
  <c r="BK112" i="5"/>
  <c r="J112" i="5"/>
  <c r="BI110" i="5"/>
  <c r="BH110" i="5"/>
  <c r="BG110" i="5"/>
  <c r="BF110" i="5"/>
  <c r="T110" i="5"/>
  <c r="R110" i="5"/>
  <c r="P110" i="5"/>
  <c r="BK110" i="5"/>
  <c r="J110" i="5"/>
  <c r="BE110" i="5" s="1"/>
  <c r="BI108" i="5"/>
  <c r="BH108" i="5"/>
  <c r="BG108" i="5"/>
  <c r="BF108" i="5"/>
  <c r="BE108" i="5"/>
  <c r="T108" i="5"/>
  <c r="R108" i="5"/>
  <c r="P108" i="5"/>
  <c r="BK108" i="5"/>
  <c r="J108" i="5"/>
  <c r="BI106" i="5"/>
  <c r="BH106" i="5"/>
  <c r="BG106" i="5"/>
  <c r="BF106" i="5"/>
  <c r="T106" i="5"/>
  <c r="R106" i="5"/>
  <c r="P106" i="5"/>
  <c r="BK106" i="5"/>
  <c r="J106" i="5"/>
  <c r="BE106" i="5" s="1"/>
  <c r="BI104" i="5"/>
  <c r="BH104" i="5"/>
  <c r="BG104" i="5"/>
  <c r="BF104" i="5"/>
  <c r="BE104" i="5"/>
  <c r="T104" i="5"/>
  <c r="R104" i="5"/>
  <c r="P104" i="5"/>
  <c r="BK104" i="5"/>
  <c r="J104" i="5"/>
  <c r="BI102" i="5"/>
  <c r="BH102" i="5"/>
  <c r="BG102" i="5"/>
  <c r="BF102" i="5"/>
  <c r="T102" i="5"/>
  <c r="R102" i="5"/>
  <c r="P102" i="5"/>
  <c r="BK102" i="5"/>
  <c r="J102" i="5"/>
  <c r="BE102" i="5" s="1"/>
  <c r="BI100" i="5"/>
  <c r="F38" i="5" s="1"/>
  <c r="BD59" i="1" s="1"/>
  <c r="BH100" i="5"/>
  <c r="BG100" i="5"/>
  <c r="BF100" i="5"/>
  <c r="BE100" i="5"/>
  <c r="T100" i="5"/>
  <c r="R100" i="5"/>
  <c r="P100" i="5"/>
  <c r="BK100" i="5"/>
  <c r="J100" i="5"/>
  <c r="BI98" i="5"/>
  <c r="BH98" i="5"/>
  <c r="F37" i="5" s="1"/>
  <c r="BC59" i="1" s="1"/>
  <c r="BG98" i="5"/>
  <c r="BF98" i="5"/>
  <c r="J35" i="5" s="1"/>
  <c r="AW59" i="1" s="1"/>
  <c r="T98" i="5"/>
  <c r="T97" i="5" s="1"/>
  <c r="R98" i="5"/>
  <c r="R97" i="5" s="1"/>
  <c r="P98" i="5"/>
  <c r="BK98" i="5"/>
  <c r="BK97" i="5" s="1"/>
  <c r="J98" i="5"/>
  <c r="BE98" i="5" s="1"/>
  <c r="J92" i="5"/>
  <c r="F92" i="5"/>
  <c r="J90" i="5"/>
  <c r="F90" i="5"/>
  <c r="E88" i="5"/>
  <c r="F59" i="5"/>
  <c r="J57" i="5"/>
  <c r="F57" i="5"/>
  <c r="E55" i="5"/>
  <c r="J25" i="5"/>
  <c r="E25" i="5"/>
  <c r="J59" i="5" s="1"/>
  <c r="J24" i="5"/>
  <c r="J22" i="5"/>
  <c r="E22" i="5"/>
  <c r="F60" i="5" s="1"/>
  <c r="J21" i="5"/>
  <c r="J16" i="5"/>
  <c r="E7" i="5"/>
  <c r="E49" i="5" s="1"/>
  <c r="R140" i="4"/>
  <c r="AY58" i="1"/>
  <c r="AX58" i="1"/>
  <c r="BI241" i="4"/>
  <c r="BH241" i="4"/>
  <c r="BG241" i="4"/>
  <c r="BF241" i="4"/>
  <c r="T241" i="4"/>
  <c r="R241" i="4"/>
  <c r="P241" i="4"/>
  <c r="BK241" i="4"/>
  <c r="J241" i="4"/>
  <c r="BE241" i="4" s="1"/>
  <c r="BI239" i="4"/>
  <c r="BH239" i="4"/>
  <c r="BG239" i="4"/>
  <c r="BF239" i="4"/>
  <c r="BE239" i="4"/>
  <c r="T239" i="4"/>
  <c r="R239" i="4"/>
  <c r="P239" i="4"/>
  <c r="BK239" i="4"/>
  <c r="J239" i="4"/>
  <c r="BI237" i="4"/>
  <c r="BH237" i="4"/>
  <c r="BG237" i="4"/>
  <c r="BF237" i="4"/>
  <c r="T237" i="4"/>
  <c r="R237" i="4"/>
  <c r="P237" i="4"/>
  <c r="BK237" i="4"/>
  <c r="J237" i="4"/>
  <c r="BE237" i="4" s="1"/>
  <c r="BI235" i="4"/>
  <c r="BH235" i="4"/>
  <c r="BG235" i="4"/>
  <c r="BF235" i="4"/>
  <c r="BE235" i="4"/>
  <c r="T235" i="4"/>
  <c r="R235" i="4"/>
  <c r="P235" i="4"/>
  <c r="BK235" i="4"/>
  <c r="J235" i="4"/>
  <c r="BI233" i="4"/>
  <c r="BH233" i="4"/>
  <c r="BG233" i="4"/>
  <c r="BF233" i="4"/>
  <c r="T233" i="4"/>
  <c r="R233" i="4"/>
  <c r="P233" i="4"/>
  <c r="BK233" i="4"/>
  <c r="J233" i="4"/>
  <c r="BE233" i="4" s="1"/>
  <c r="BI231" i="4"/>
  <c r="BH231" i="4"/>
  <c r="BG231" i="4"/>
  <c r="BF231" i="4"/>
  <c r="BE231" i="4"/>
  <c r="T231" i="4"/>
  <c r="R231" i="4"/>
  <c r="P231" i="4"/>
  <c r="BK231" i="4"/>
  <c r="J231" i="4"/>
  <c r="BI229" i="4"/>
  <c r="BH229" i="4"/>
  <c r="BG229" i="4"/>
  <c r="BF229" i="4"/>
  <c r="T229" i="4"/>
  <c r="R229" i="4"/>
  <c r="P229" i="4"/>
  <c r="BK229" i="4"/>
  <c r="J229" i="4"/>
  <c r="BE229" i="4" s="1"/>
  <c r="BI227" i="4"/>
  <c r="BH227" i="4"/>
  <c r="BG227" i="4"/>
  <c r="BF227" i="4"/>
  <c r="BE227" i="4"/>
  <c r="T227" i="4"/>
  <c r="R227" i="4"/>
  <c r="P227" i="4"/>
  <c r="BK227" i="4"/>
  <c r="J227" i="4"/>
  <c r="BI225" i="4"/>
  <c r="BH225" i="4"/>
  <c r="BG225" i="4"/>
  <c r="BF225" i="4"/>
  <c r="T225" i="4"/>
  <c r="R225" i="4"/>
  <c r="P225" i="4"/>
  <c r="BK225" i="4"/>
  <c r="J225" i="4"/>
  <c r="BE225" i="4" s="1"/>
  <c r="BI223" i="4"/>
  <c r="BH223" i="4"/>
  <c r="BG223" i="4"/>
  <c r="BF223" i="4"/>
  <c r="BE223" i="4"/>
  <c r="T223" i="4"/>
  <c r="R223" i="4"/>
  <c r="P223" i="4"/>
  <c r="BK223" i="4"/>
  <c r="J223" i="4"/>
  <c r="BI221" i="4"/>
  <c r="BH221" i="4"/>
  <c r="BG221" i="4"/>
  <c r="BF221" i="4"/>
  <c r="T221" i="4"/>
  <c r="R221" i="4"/>
  <c r="P221" i="4"/>
  <c r="BK221" i="4"/>
  <c r="J221" i="4"/>
  <c r="BE221" i="4" s="1"/>
  <c r="BI219" i="4"/>
  <c r="BH219" i="4"/>
  <c r="BG219" i="4"/>
  <c r="BF219" i="4"/>
  <c r="BE219" i="4"/>
  <c r="T219" i="4"/>
  <c r="R219" i="4"/>
  <c r="P219" i="4"/>
  <c r="BK219" i="4"/>
  <c r="J219" i="4"/>
  <c r="BI217" i="4"/>
  <c r="BH217" i="4"/>
  <c r="BG217" i="4"/>
  <c r="BF217" i="4"/>
  <c r="T217" i="4"/>
  <c r="R217" i="4"/>
  <c r="P217" i="4"/>
  <c r="BK217" i="4"/>
  <c r="J217" i="4"/>
  <c r="BE217" i="4" s="1"/>
  <c r="BI215" i="4"/>
  <c r="BH215" i="4"/>
  <c r="BG215" i="4"/>
  <c r="BF215" i="4"/>
  <c r="BE215" i="4"/>
  <c r="T215" i="4"/>
  <c r="R215" i="4"/>
  <c r="P215" i="4"/>
  <c r="BK215" i="4"/>
  <c r="J215" i="4"/>
  <c r="BI213" i="4"/>
  <c r="BH213" i="4"/>
  <c r="BG213" i="4"/>
  <c r="BF213" i="4"/>
  <c r="T213" i="4"/>
  <c r="R213" i="4"/>
  <c r="P213" i="4"/>
  <c r="BK213" i="4"/>
  <c r="J213" i="4"/>
  <c r="BE213" i="4" s="1"/>
  <c r="BI211" i="4"/>
  <c r="BH211" i="4"/>
  <c r="BG211" i="4"/>
  <c r="BF211" i="4"/>
  <c r="BE211" i="4"/>
  <c r="T211" i="4"/>
  <c r="R211" i="4"/>
  <c r="P211" i="4"/>
  <c r="BK211" i="4"/>
  <c r="J211" i="4"/>
  <c r="BI209" i="4"/>
  <c r="BH209" i="4"/>
  <c r="BG209" i="4"/>
  <c r="BF209" i="4"/>
  <c r="T209" i="4"/>
  <c r="R209" i="4"/>
  <c r="P209" i="4"/>
  <c r="BK209" i="4"/>
  <c r="J209" i="4"/>
  <c r="BE209" i="4" s="1"/>
  <c r="BI207" i="4"/>
  <c r="BH207" i="4"/>
  <c r="BG207" i="4"/>
  <c r="BF207" i="4"/>
  <c r="BE207" i="4"/>
  <c r="T207" i="4"/>
  <c r="R207" i="4"/>
  <c r="P207" i="4"/>
  <c r="BK207" i="4"/>
  <c r="J207" i="4"/>
  <c r="BI205" i="4"/>
  <c r="BH205" i="4"/>
  <c r="BG205" i="4"/>
  <c r="BF205" i="4"/>
  <c r="T205" i="4"/>
  <c r="R205" i="4"/>
  <c r="P205" i="4"/>
  <c r="BK205" i="4"/>
  <c r="J205" i="4"/>
  <c r="BE205" i="4" s="1"/>
  <c r="BI203" i="4"/>
  <c r="BH203" i="4"/>
  <c r="BG203" i="4"/>
  <c r="BF203" i="4"/>
  <c r="BE203" i="4"/>
  <c r="T203" i="4"/>
  <c r="R203" i="4"/>
  <c r="P203" i="4"/>
  <c r="BK203" i="4"/>
  <c r="J203" i="4"/>
  <c r="BI201" i="4"/>
  <c r="BH201" i="4"/>
  <c r="BG201" i="4"/>
  <c r="BF201" i="4"/>
  <c r="T201" i="4"/>
  <c r="R201" i="4"/>
  <c r="P201" i="4"/>
  <c r="BK201" i="4"/>
  <c r="J201" i="4"/>
  <c r="BE201" i="4" s="1"/>
  <c r="BI199" i="4"/>
  <c r="BH199" i="4"/>
  <c r="BG199" i="4"/>
  <c r="BF199" i="4"/>
  <c r="BE199" i="4"/>
  <c r="T199" i="4"/>
  <c r="R199" i="4"/>
  <c r="R198" i="4" s="1"/>
  <c r="P199" i="4"/>
  <c r="BK199" i="4"/>
  <c r="BK198" i="4" s="1"/>
  <c r="J198" i="4" s="1"/>
  <c r="J69" i="4" s="1"/>
  <c r="J199" i="4"/>
  <c r="BI196" i="4"/>
  <c r="BH196" i="4"/>
  <c r="BG196" i="4"/>
  <c r="BF196" i="4"/>
  <c r="BE196" i="4"/>
  <c r="T196" i="4"/>
  <c r="R196" i="4"/>
  <c r="P196" i="4"/>
  <c r="BK196" i="4"/>
  <c r="J196" i="4"/>
  <c r="BI194" i="4"/>
  <c r="BH194" i="4"/>
  <c r="BG194" i="4"/>
  <c r="BF194" i="4"/>
  <c r="T194" i="4"/>
  <c r="T193" i="4" s="1"/>
  <c r="R194" i="4"/>
  <c r="R193" i="4" s="1"/>
  <c r="P194" i="4"/>
  <c r="P193" i="4" s="1"/>
  <c r="BK194" i="4"/>
  <c r="BK193" i="4" s="1"/>
  <c r="J193" i="4" s="1"/>
  <c r="J194" i="4"/>
  <c r="BE194" i="4" s="1"/>
  <c r="J68" i="4"/>
  <c r="BI191" i="4"/>
  <c r="BH191" i="4"/>
  <c r="BG191" i="4"/>
  <c r="BF191" i="4"/>
  <c r="BE191" i="4"/>
  <c r="T191" i="4"/>
  <c r="R191" i="4"/>
  <c r="P191" i="4"/>
  <c r="BK191" i="4"/>
  <c r="J191" i="4"/>
  <c r="BI189" i="4"/>
  <c r="BH189" i="4"/>
  <c r="BG189" i="4"/>
  <c r="BF189" i="4"/>
  <c r="BE189" i="4"/>
  <c r="T189" i="4"/>
  <c r="R189" i="4"/>
  <c r="P189" i="4"/>
  <c r="BK189" i="4"/>
  <c r="J189" i="4"/>
  <c r="BI187" i="4"/>
  <c r="BH187" i="4"/>
  <c r="BG187" i="4"/>
  <c r="BF187" i="4"/>
  <c r="BE187" i="4"/>
  <c r="T187" i="4"/>
  <c r="R187" i="4"/>
  <c r="P187" i="4"/>
  <c r="BK187" i="4"/>
  <c r="J187" i="4"/>
  <c r="BI185" i="4"/>
  <c r="BH185" i="4"/>
  <c r="BG185" i="4"/>
  <c r="BF185" i="4"/>
  <c r="T185" i="4"/>
  <c r="R185" i="4"/>
  <c r="P185" i="4"/>
  <c r="BK185" i="4"/>
  <c r="J185" i="4"/>
  <c r="BE185" i="4" s="1"/>
  <c r="BI183" i="4"/>
  <c r="BH183" i="4"/>
  <c r="BG183" i="4"/>
  <c r="BF183" i="4"/>
  <c r="BE183" i="4"/>
  <c r="T183" i="4"/>
  <c r="R183" i="4"/>
  <c r="P183" i="4"/>
  <c r="BK183" i="4"/>
  <c r="J183" i="4"/>
  <c r="BI181" i="4"/>
  <c r="BH181" i="4"/>
  <c r="BG181" i="4"/>
  <c r="BF181" i="4"/>
  <c r="BE181" i="4"/>
  <c r="T181" i="4"/>
  <c r="R181" i="4"/>
  <c r="P181" i="4"/>
  <c r="BK181" i="4"/>
  <c r="J181" i="4"/>
  <c r="BI179" i="4"/>
  <c r="BH179" i="4"/>
  <c r="BG179" i="4"/>
  <c r="BF179" i="4"/>
  <c r="BE179" i="4"/>
  <c r="T179" i="4"/>
  <c r="R179" i="4"/>
  <c r="P179" i="4"/>
  <c r="BK179" i="4"/>
  <c r="J179" i="4"/>
  <c r="BI177" i="4"/>
  <c r="BH177" i="4"/>
  <c r="BG177" i="4"/>
  <c r="BF177" i="4"/>
  <c r="T177" i="4"/>
  <c r="R177" i="4"/>
  <c r="P177" i="4"/>
  <c r="BK177" i="4"/>
  <c r="J177" i="4"/>
  <c r="BE177" i="4" s="1"/>
  <c r="BI175" i="4"/>
  <c r="BH175" i="4"/>
  <c r="BG175" i="4"/>
  <c r="BF175" i="4"/>
  <c r="BE175" i="4"/>
  <c r="T175" i="4"/>
  <c r="R175" i="4"/>
  <c r="P175" i="4"/>
  <c r="BK175" i="4"/>
  <c r="J175" i="4"/>
  <c r="BI173" i="4"/>
  <c r="BH173" i="4"/>
  <c r="BG173" i="4"/>
  <c r="BF173" i="4"/>
  <c r="BE173" i="4"/>
  <c r="T173" i="4"/>
  <c r="R173" i="4"/>
  <c r="P173" i="4"/>
  <c r="BK173" i="4"/>
  <c r="J173" i="4"/>
  <c r="BI171" i="4"/>
  <c r="BH171" i="4"/>
  <c r="BG171" i="4"/>
  <c r="BF171" i="4"/>
  <c r="BE171" i="4"/>
  <c r="T171" i="4"/>
  <c r="R171" i="4"/>
  <c r="P171" i="4"/>
  <c r="BK171" i="4"/>
  <c r="J171" i="4"/>
  <c r="BI169" i="4"/>
  <c r="BH169" i="4"/>
  <c r="BG169" i="4"/>
  <c r="BF169" i="4"/>
  <c r="T169" i="4"/>
  <c r="R169" i="4"/>
  <c r="P169" i="4"/>
  <c r="BK169" i="4"/>
  <c r="J169" i="4"/>
  <c r="BE169" i="4" s="1"/>
  <c r="BI167" i="4"/>
  <c r="BH167" i="4"/>
  <c r="BG167" i="4"/>
  <c r="BF167" i="4"/>
  <c r="BE167" i="4"/>
  <c r="T167" i="4"/>
  <c r="R167" i="4"/>
  <c r="P167" i="4"/>
  <c r="BK167" i="4"/>
  <c r="J167" i="4"/>
  <c r="BI165" i="4"/>
  <c r="BH165" i="4"/>
  <c r="BG165" i="4"/>
  <c r="BF165" i="4"/>
  <c r="BE165" i="4"/>
  <c r="T165" i="4"/>
  <c r="R165" i="4"/>
  <c r="P165" i="4"/>
  <c r="BK165" i="4"/>
  <c r="J165" i="4"/>
  <c r="BI163" i="4"/>
  <c r="BH163" i="4"/>
  <c r="BG163" i="4"/>
  <c r="BF163" i="4"/>
  <c r="BE163" i="4"/>
  <c r="T163" i="4"/>
  <c r="R163" i="4"/>
  <c r="P163" i="4"/>
  <c r="BK163" i="4"/>
  <c r="J163" i="4"/>
  <c r="BI161" i="4"/>
  <c r="BH161" i="4"/>
  <c r="BG161" i="4"/>
  <c r="BF161" i="4"/>
  <c r="T161" i="4"/>
  <c r="R161" i="4"/>
  <c r="P161" i="4"/>
  <c r="BK161" i="4"/>
  <c r="J161" i="4"/>
  <c r="BE161" i="4" s="1"/>
  <c r="BI159" i="4"/>
  <c r="BH159" i="4"/>
  <c r="BG159" i="4"/>
  <c r="BF159" i="4"/>
  <c r="BE159" i="4"/>
  <c r="T159" i="4"/>
  <c r="R159" i="4"/>
  <c r="P159" i="4"/>
  <c r="BK159" i="4"/>
  <c r="J159" i="4"/>
  <c r="BI157" i="4"/>
  <c r="BH157" i="4"/>
  <c r="BG157" i="4"/>
  <c r="BF157" i="4"/>
  <c r="BE157" i="4"/>
  <c r="T157" i="4"/>
  <c r="R157" i="4"/>
  <c r="P157" i="4"/>
  <c r="BK157" i="4"/>
  <c r="J157" i="4"/>
  <c r="BI155" i="4"/>
  <c r="BH155" i="4"/>
  <c r="BG155" i="4"/>
  <c r="BF155" i="4"/>
  <c r="BE155" i="4"/>
  <c r="T155" i="4"/>
  <c r="R155" i="4"/>
  <c r="P155" i="4"/>
  <c r="BK155" i="4"/>
  <c r="J155" i="4"/>
  <c r="BI153" i="4"/>
  <c r="BH153" i="4"/>
  <c r="BG153" i="4"/>
  <c r="BF153" i="4"/>
  <c r="T153" i="4"/>
  <c r="R153" i="4"/>
  <c r="P153" i="4"/>
  <c r="BK153" i="4"/>
  <c r="J153" i="4"/>
  <c r="BE153" i="4" s="1"/>
  <c r="BI151" i="4"/>
  <c r="BH151" i="4"/>
  <c r="BG151" i="4"/>
  <c r="BF151" i="4"/>
  <c r="BE151" i="4"/>
  <c r="T151" i="4"/>
  <c r="R151" i="4"/>
  <c r="P151" i="4"/>
  <c r="BK151" i="4"/>
  <c r="J151" i="4"/>
  <c r="BI149" i="4"/>
  <c r="BH149" i="4"/>
  <c r="BG149" i="4"/>
  <c r="BF149" i="4"/>
  <c r="BE149" i="4"/>
  <c r="T149" i="4"/>
  <c r="R149" i="4"/>
  <c r="P149" i="4"/>
  <c r="BK149" i="4"/>
  <c r="J149" i="4"/>
  <c r="BI147" i="4"/>
  <c r="BH147" i="4"/>
  <c r="BG147" i="4"/>
  <c r="BF147" i="4"/>
  <c r="BE147" i="4"/>
  <c r="T147" i="4"/>
  <c r="R147" i="4"/>
  <c r="P147" i="4"/>
  <c r="BK147" i="4"/>
  <c r="J147" i="4"/>
  <c r="BI145" i="4"/>
  <c r="BH145" i="4"/>
  <c r="BG145" i="4"/>
  <c r="BF145" i="4"/>
  <c r="T145" i="4"/>
  <c r="R145" i="4"/>
  <c r="P145" i="4"/>
  <c r="BK145" i="4"/>
  <c r="J145" i="4"/>
  <c r="BE145" i="4" s="1"/>
  <c r="BI143" i="4"/>
  <c r="BH143" i="4"/>
  <c r="BG143" i="4"/>
  <c r="BF143" i="4"/>
  <c r="BE143" i="4"/>
  <c r="T143" i="4"/>
  <c r="R143" i="4"/>
  <c r="P143" i="4"/>
  <c r="BK143" i="4"/>
  <c r="J143" i="4"/>
  <c r="BI141" i="4"/>
  <c r="BH141" i="4"/>
  <c r="BG141" i="4"/>
  <c r="BF141" i="4"/>
  <c r="BE141" i="4"/>
  <c r="T141" i="4"/>
  <c r="R141" i="4"/>
  <c r="P141" i="4"/>
  <c r="BK141" i="4"/>
  <c r="BK140" i="4" s="1"/>
  <c r="J140" i="4" s="1"/>
  <c r="J67" i="4" s="1"/>
  <c r="J141" i="4"/>
  <c r="BI138" i="4"/>
  <c r="BH138" i="4"/>
  <c r="BG138" i="4"/>
  <c r="BF138" i="4"/>
  <c r="T138" i="4"/>
  <c r="R138" i="4"/>
  <c r="P138" i="4"/>
  <c r="BK138" i="4"/>
  <c r="J138" i="4"/>
  <c r="BE138" i="4" s="1"/>
  <c r="BI136" i="4"/>
  <c r="BH136" i="4"/>
  <c r="BG136" i="4"/>
  <c r="BF136" i="4"/>
  <c r="T136" i="4"/>
  <c r="R136" i="4"/>
  <c r="P136" i="4"/>
  <c r="BK136" i="4"/>
  <c r="J136" i="4"/>
  <c r="BE136" i="4" s="1"/>
  <c r="BI134" i="4"/>
  <c r="BH134" i="4"/>
  <c r="BG134" i="4"/>
  <c r="BF134" i="4"/>
  <c r="T134" i="4"/>
  <c r="R134" i="4"/>
  <c r="P134" i="4"/>
  <c r="BK134" i="4"/>
  <c r="J134" i="4"/>
  <c r="BE134" i="4" s="1"/>
  <c r="BI132" i="4"/>
  <c r="BH132" i="4"/>
  <c r="BG132" i="4"/>
  <c r="BF132" i="4"/>
  <c r="BE132" i="4"/>
  <c r="T132" i="4"/>
  <c r="R132" i="4"/>
  <c r="P132" i="4"/>
  <c r="BK132" i="4"/>
  <c r="J132" i="4"/>
  <c r="BI130" i="4"/>
  <c r="BH130" i="4"/>
  <c r="BG130" i="4"/>
  <c r="BF130" i="4"/>
  <c r="T130" i="4"/>
  <c r="R130" i="4"/>
  <c r="P130" i="4"/>
  <c r="BK130" i="4"/>
  <c r="J130" i="4"/>
  <c r="BE130" i="4" s="1"/>
  <c r="BI128" i="4"/>
  <c r="BH128" i="4"/>
  <c r="BG128" i="4"/>
  <c r="BF128" i="4"/>
  <c r="T128" i="4"/>
  <c r="R128" i="4"/>
  <c r="P128" i="4"/>
  <c r="BK128" i="4"/>
  <c r="J128" i="4"/>
  <c r="BE128" i="4" s="1"/>
  <c r="BI126" i="4"/>
  <c r="BH126" i="4"/>
  <c r="BG126" i="4"/>
  <c r="BF126" i="4"/>
  <c r="T126" i="4"/>
  <c r="R126" i="4"/>
  <c r="P126" i="4"/>
  <c r="BK126" i="4"/>
  <c r="J126" i="4"/>
  <c r="BE126" i="4" s="1"/>
  <c r="BI124" i="4"/>
  <c r="BH124" i="4"/>
  <c r="BG124" i="4"/>
  <c r="BF124" i="4"/>
  <c r="BE124" i="4"/>
  <c r="T124" i="4"/>
  <c r="R124" i="4"/>
  <c r="P124" i="4"/>
  <c r="BK124" i="4"/>
  <c r="J124" i="4"/>
  <c r="BI122" i="4"/>
  <c r="BH122" i="4"/>
  <c r="BG122" i="4"/>
  <c r="BF122" i="4"/>
  <c r="T122" i="4"/>
  <c r="R122" i="4"/>
  <c r="P122" i="4"/>
  <c r="BK122" i="4"/>
  <c r="J122" i="4"/>
  <c r="BE122" i="4" s="1"/>
  <c r="BI120" i="4"/>
  <c r="BH120" i="4"/>
  <c r="BG120" i="4"/>
  <c r="BF120" i="4"/>
  <c r="T120" i="4"/>
  <c r="R120" i="4"/>
  <c r="P120" i="4"/>
  <c r="BK120" i="4"/>
  <c r="J120" i="4"/>
  <c r="BE120" i="4" s="1"/>
  <c r="BI118" i="4"/>
  <c r="BH118" i="4"/>
  <c r="BG118" i="4"/>
  <c r="BF118" i="4"/>
  <c r="T118" i="4"/>
  <c r="R118" i="4"/>
  <c r="P118" i="4"/>
  <c r="BK118" i="4"/>
  <c r="J118" i="4"/>
  <c r="BE118" i="4" s="1"/>
  <c r="BI116" i="4"/>
  <c r="BH116" i="4"/>
  <c r="BG116" i="4"/>
  <c r="BF116" i="4"/>
  <c r="BE116" i="4"/>
  <c r="T116" i="4"/>
  <c r="R116" i="4"/>
  <c r="P116" i="4"/>
  <c r="BK116" i="4"/>
  <c r="J116" i="4"/>
  <c r="BI114" i="4"/>
  <c r="BH114" i="4"/>
  <c r="BG114" i="4"/>
  <c r="BF114" i="4"/>
  <c r="T114" i="4"/>
  <c r="R114" i="4"/>
  <c r="P114" i="4"/>
  <c r="BK114" i="4"/>
  <c r="J114" i="4"/>
  <c r="BE114" i="4" s="1"/>
  <c r="BI112" i="4"/>
  <c r="F38" i="4" s="1"/>
  <c r="BD58" i="1" s="1"/>
  <c r="BH112" i="4"/>
  <c r="BG112" i="4"/>
  <c r="BF112" i="4"/>
  <c r="T112" i="4"/>
  <c r="R112" i="4"/>
  <c r="P112" i="4"/>
  <c r="BK112" i="4"/>
  <c r="BK105" i="4" s="1"/>
  <c r="J105" i="4" s="1"/>
  <c r="J66" i="4" s="1"/>
  <c r="J112" i="4"/>
  <c r="BE112" i="4" s="1"/>
  <c r="BI110" i="4"/>
  <c r="BH110" i="4"/>
  <c r="BG110" i="4"/>
  <c r="BF110" i="4"/>
  <c r="T110" i="4"/>
  <c r="R110" i="4"/>
  <c r="P110" i="4"/>
  <c r="BK110" i="4"/>
  <c r="J110" i="4"/>
  <c r="BE110" i="4" s="1"/>
  <c r="BI108" i="4"/>
  <c r="BH108" i="4"/>
  <c r="BG108" i="4"/>
  <c r="BF108" i="4"/>
  <c r="BE108" i="4"/>
  <c r="T108" i="4"/>
  <c r="R108" i="4"/>
  <c r="P108" i="4"/>
  <c r="BK108" i="4"/>
  <c r="J108" i="4"/>
  <c r="BI106" i="4"/>
  <c r="BH106" i="4"/>
  <c r="BG106" i="4"/>
  <c r="BF106" i="4"/>
  <c r="T106" i="4"/>
  <c r="T105" i="4" s="1"/>
  <c r="R106" i="4"/>
  <c r="R105" i="4" s="1"/>
  <c r="P106" i="4"/>
  <c r="P105" i="4" s="1"/>
  <c r="BK106" i="4"/>
  <c r="J106" i="4"/>
  <c r="BE106" i="4" s="1"/>
  <c r="BI103" i="4"/>
  <c r="BH103" i="4"/>
  <c r="BG103" i="4"/>
  <c r="BF103" i="4"/>
  <c r="BE103" i="4"/>
  <c r="T103" i="4"/>
  <c r="R103" i="4"/>
  <c r="P103" i="4"/>
  <c r="BK103" i="4"/>
  <c r="J103" i="4"/>
  <c r="BI101" i="4"/>
  <c r="BH101" i="4"/>
  <c r="BG101" i="4"/>
  <c r="BF101" i="4"/>
  <c r="BE101" i="4"/>
  <c r="T101" i="4"/>
  <c r="R101" i="4"/>
  <c r="P101" i="4"/>
  <c r="BK101" i="4"/>
  <c r="J101" i="4"/>
  <c r="BI99" i="4"/>
  <c r="BH99" i="4"/>
  <c r="BG99" i="4"/>
  <c r="BF99" i="4"/>
  <c r="BE99" i="4"/>
  <c r="T99" i="4"/>
  <c r="R99" i="4"/>
  <c r="P99" i="4"/>
  <c r="BK99" i="4"/>
  <c r="J99" i="4"/>
  <c r="BI97" i="4"/>
  <c r="BH97" i="4"/>
  <c r="F37" i="4" s="1"/>
  <c r="BC58" i="1" s="1"/>
  <c r="BG97" i="4"/>
  <c r="BF97" i="4"/>
  <c r="T97" i="4"/>
  <c r="R97" i="4"/>
  <c r="P97" i="4"/>
  <c r="BK97" i="4"/>
  <c r="J97" i="4"/>
  <c r="BE97" i="4" s="1"/>
  <c r="BI95" i="4"/>
  <c r="BH95" i="4"/>
  <c r="BG95" i="4"/>
  <c r="F36" i="4" s="1"/>
  <c r="BB58" i="1" s="1"/>
  <c r="BF95" i="4"/>
  <c r="BE95" i="4"/>
  <c r="T95" i="4"/>
  <c r="R95" i="4"/>
  <c r="R94" i="4" s="1"/>
  <c r="P95" i="4"/>
  <c r="BK95" i="4"/>
  <c r="BK94" i="4" s="1"/>
  <c r="J95" i="4"/>
  <c r="J89" i="4"/>
  <c r="F89" i="4"/>
  <c r="F87" i="4"/>
  <c r="E85" i="4"/>
  <c r="F59" i="4"/>
  <c r="F57" i="4"/>
  <c r="E55" i="4"/>
  <c r="E49" i="4"/>
  <c r="J25" i="4"/>
  <c r="E25" i="4"/>
  <c r="J59" i="4" s="1"/>
  <c r="J24" i="4"/>
  <c r="J22" i="4"/>
  <c r="E22" i="4"/>
  <c r="F60" i="4" s="1"/>
  <c r="J21" i="4"/>
  <c r="J16" i="4"/>
  <c r="J57" i="4" s="1"/>
  <c r="E7" i="4"/>
  <c r="E79" i="4" s="1"/>
  <c r="T546" i="3"/>
  <c r="R546" i="3"/>
  <c r="J543" i="3"/>
  <c r="J96" i="3" s="1"/>
  <c r="BK543" i="3"/>
  <c r="T523" i="3"/>
  <c r="P520" i="3"/>
  <c r="T459" i="3"/>
  <c r="AY57" i="1"/>
  <c r="AX57" i="1"/>
  <c r="BI550" i="3"/>
  <c r="BH550" i="3"/>
  <c r="BG550" i="3"/>
  <c r="BF550" i="3"/>
  <c r="T550" i="3"/>
  <c r="T549" i="3" s="1"/>
  <c r="R550" i="3"/>
  <c r="R549" i="3" s="1"/>
  <c r="P550" i="3"/>
  <c r="P549" i="3" s="1"/>
  <c r="BK550" i="3"/>
  <c r="BK549" i="3" s="1"/>
  <c r="J549" i="3" s="1"/>
  <c r="J98" i="3" s="1"/>
  <c r="J550" i="3"/>
  <c r="BE550" i="3" s="1"/>
  <c r="BI547" i="3"/>
  <c r="BH547" i="3"/>
  <c r="BG547" i="3"/>
  <c r="BF547" i="3"/>
  <c r="BE547" i="3"/>
  <c r="T547" i="3"/>
  <c r="R547" i="3"/>
  <c r="P547" i="3"/>
  <c r="P546" i="3" s="1"/>
  <c r="BK547" i="3"/>
  <c r="BK546" i="3" s="1"/>
  <c r="J546" i="3" s="1"/>
  <c r="J97" i="3" s="1"/>
  <c r="J547" i="3"/>
  <c r="BI544" i="3"/>
  <c r="BH544" i="3"/>
  <c r="BG544" i="3"/>
  <c r="BF544" i="3"/>
  <c r="BE544" i="3"/>
  <c r="T544" i="3"/>
  <c r="T543" i="3" s="1"/>
  <c r="R544" i="3"/>
  <c r="R543" i="3" s="1"/>
  <c r="P544" i="3"/>
  <c r="P543" i="3" s="1"/>
  <c r="BK544" i="3"/>
  <c r="J544" i="3"/>
  <c r="BI541" i="3"/>
  <c r="BH541" i="3"/>
  <c r="BG541" i="3"/>
  <c r="BF541" i="3"/>
  <c r="T541" i="3"/>
  <c r="T540" i="3" s="1"/>
  <c r="R541" i="3"/>
  <c r="R540" i="3" s="1"/>
  <c r="P541" i="3"/>
  <c r="P540" i="3" s="1"/>
  <c r="BK541" i="3"/>
  <c r="BK540" i="3" s="1"/>
  <c r="J540" i="3" s="1"/>
  <c r="J95" i="3" s="1"/>
  <c r="J541" i="3"/>
  <c r="BE541" i="3" s="1"/>
  <c r="BI538" i="3"/>
  <c r="BH538" i="3"/>
  <c r="BG538" i="3"/>
  <c r="BF538" i="3"/>
  <c r="T538" i="3"/>
  <c r="T537" i="3" s="1"/>
  <c r="R538" i="3"/>
  <c r="R537" i="3" s="1"/>
  <c r="P538" i="3"/>
  <c r="P537" i="3" s="1"/>
  <c r="BK538" i="3"/>
  <c r="BK537" i="3" s="1"/>
  <c r="J537" i="3" s="1"/>
  <c r="J94" i="3" s="1"/>
  <c r="J538" i="3"/>
  <c r="BE538" i="3" s="1"/>
  <c r="BI535" i="3"/>
  <c r="BH535" i="3"/>
  <c r="BG535" i="3"/>
  <c r="BF535" i="3"/>
  <c r="BE535" i="3"/>
  <c r="T535" i="3"/>
  <c r="R535" i="3"/>
  <c r="P535" i="3"/>
  <c r="BK535" i="3"/>
  <c r="J535" i="3"/>
  <c r="BI533" i="3"/>
  <c r="BH533" i="3"/>
  <c r="BG533" i="3"/>
  <c r="BF533" i="3"/>
  <c r="T533" i="3"/>
  <c r="R533" i="3"/>
  <c r="P533" i="3"/>
  <c r="BK533" i="3"/>
  <c r="J533" i="3"/>
  <c r="BE533" i="3" s="1"/>
  <c r="BI531" i="3"/>
  <c r="BH531" i="3"/>
  <c r="BG531" i="3"/>
  <c r="BF531" i="3"/>
  <c r="BE531" i="3"/>
  <c r="T531" i="3"/>
  <c r="R531" i="3"/>
  <c r="P531" i="3"/>
  <c r="BK531" i="3"/>
  <c r="BK526" i="3" s="1"/>
  <c r="J526" i="3" s="1"/>
  <c r="J93" i="3" s="1"/>
  <c r="J531" i="3"/>
  <c r="BI529" i="3"/>
  <c r="BH529" i="3"/>
  <c r="BG529" i="3"/>
  <c r="BF529" i="3"/>
  <c r="T529" i="3"/>
  <c r="R529" i="3"/>
  <c r="P529" i="3"/>
  <c r="BK529" i="3"/>
  <c r="J529" i="3"/>
  <c r="BE529" i="3" s="1"/>
  <c r="BI527" i="3"/>
  <c r="BH527" i="3"/>
  <c r="BG527" i="3"/>
  <c r="BF527" i="3"/>
  <c r="BE527" i="3"/>
  <c r="T527" i="3"/>
  <c r="T526" i="3" s="1"/>
  <c r="R527" i="3"/>
  <c r="R526" i="3" s="1"/>
  <c r="P527" i="3"/>
  <c r="P526" i="3" s="1"/>
  <c r="BK527" i="3"/>
  <c r="J527" i="3"/>
  <c r="BI524" i="3"/>
  <c r="BH524" i="3"/>
  <c r="BG524" i="3"/>
  <c r="BF524" i="3"/>
  <c r="T524" i="3"/>
  <c r="R524" i="3"/>
  <c r="R523" i="3" s="1"/>
  <c r="P524" i="3"/>
  <c r="P523" i="3" s="1"/>
  <c r="BK524" i="3"/>
  <c r="BK523" i="3" s="1"/>
  <c r="J523" i="3" s="1"/>
  <c r="J92" i="3" s="1"/>
  <c r="J524" i="3"/>
  <c r="BE524" i="3" s="1"/>
  <c r="BI521" i="3"/>
  <c r="BH521" i="3"/>
  <c r="BG521" i="3"/>
  <c r="BF521" i="3"/>
  <c r="T521" i="3"/>
  <c r="T520" i="3" s="1"/>
  <c r="R521" i="3"/>
  <c r="R520" i="3" s="1"/>
  <c r="P521" i="3"/>
  <c r="BK521" i="3"/>
  <c r="BK520" i="3" s="1"/>
  <c r="J520" i="3" s="1"/>
  <c r="J91" i="3" s="1"/>
  <c r="J521" i="3"/>
  <c r="BE521" i="3" s="1"/>
  <c r="BI516" i="3"/>
  <c r="BH516" i="3"/>
  <c r="BG516" i="3"/>
  <c r="BF516" i="3"/>
  <c r="T516" i="3"/>
  <c r="R516" i="3"/>
  <c r="P516" i="3"/>
  <c r="BK516" i="3"/>
  <c r="J516" i="3"/>
  <c r="BE516" i="3" s="1"/>
  <c r="BI514" i="3"/>
  <c r="BH514" i="3"/>
  <c r="BG514" i="3"/>
  <c r="BF514" i="3"/>
  <c r="T514" i="3"/>
  <c r="T513" i="3" s="1"/>
  <c r="R514" i="3"/>
  <c r="R513" i="3" s="1"/>
  <c r="P514" i="3"/>
  <c r="P513" i="3" s="1"/>
  <c r="BK514" i="3"/>
  <c r="BK513" i="3" s="1"/>
  <c r="J513" i="3" s="1"/>
  <c r="J90" i="3" s="1"/>
  <c r="J514" i="3"/>
  <c r="BE514" i="3" s="1"/>
  <c r="BI511" i="3"/>
  <c r="BH511" i="3"/>
  <c r="BG511" i="3"/>
  <c r="BF511" i="3"/>
  <c r="T511" i="3"/>
  <c r="T510" i="3" s="1"/>
  <c r="R511" i="3"/>
  <c r="R510" i="3" s="1"/>
  <c r="P511" i="3"/>
  <c r="P510" i="3" s="1"/>
  <c r="BK511" i="3"/>
  <c r="BK510" i="3" s="1"/>
  <c r="J510" i="3" s="1"/>
  <c r="J89" i="3" s="1"/>
  <c r="J511" i="3"/>
  <c r="BE511" i="3" s="1"/>
  <c r="BI508" i="3"/>
  <c r="BH508" i="3"/>
  <c r="BG508" i="3"/>
  <c r="BF508" i="3"/>
  <c r="T508" i="3"/>
  <c r="R508" i="3"/>
  <c r="P508" i="3"/>
  <c r="BK508" i="3"/>
  <c r="J508" i="3"/>
  <c r="BE508" i="3" s="1"/>
  <c r="BI506" i="3"/>
  <c r="BH506" i="3"/>
  <c r="BG506" i="3"/>
  <c r="BF506" i="3"/>
  <c r="T506" i="3"/>
  <c r="T505" i="3" s="1"/>
  <c r="R506" i="3"/>
  <c r="R505" i="3" s="1"/>
  <c r="P506" i="3"/>
  <c r="P505" i="3" s="1"/>
  <c r="BK506" i="3"/>
  <c r="BK505" i="3" s="1"/>
  <c r="J505" i="3" s="1"/>
  <c r="J88" i="3" s="1"/>
  <c r="J506" i="3"/>
  <c r="BE506" i="3" s="1"/>
  <c r="BI503" i="3"/>
  <c r="BH503" i="3"/>
  <c r="BG503" i="3"/>
  <c r="BF503" i="3"/>
  <c r="T503" i="3"/>
  <c r="R503" i="3"/>
  <c r="P503" i="3"/>
  <c r="BK503" i="3"/>
  <c r="J503" i="3"/>
  <c r="BE503" i="3" s="1"/>
  <c r="BI501" i="3"/>
  <c r="BH501" i="3"/>
  <c r="BG501" i="3"/>
  <c r="BF501" i="3"/>
  <c r="BE501" i="3"/>
  <c r="T501" i="3"/>
  <c r="R501" i="3"/>
  <c r="P501" i="3"/>
  <c r="BK501" i="3"/>
  <c r="J501" i="3"/>
  <c r="BI499" i="3"/>
  <c r="BH499" i="3"/>
  <c r="BG499" i="3"/>
  <c r="BF499" i="3"/>
  <c r="T499" i="3"/>
  <c r="R499" i="3"/>
  <c r="P499" i="3"/>
  <c r="BK499" i="3"/>
  <c r="J499" i="3"/>
  <c r="BE499" i="3" s="1"/>
  <c r="BI497" i="3"/>
  <c r="BH497" i="3"/>
  <c r="BG497" i="3"/>
  <c r="BF497" i="3"/>
  <c r="BE497" i="3"/>
  <c r="T497" i="3"/>
  <c r="R497" i="3"/>
  <c r="P497" i="3"/>
  <c r="BK497" i="3"/>
  <c r="J497" i="3"/>
  <c r="BI495" i="3"/>
  <c r="BH495" i="3"/>
  <c r="BG495" i="3"/>
  <c r="BF495" i="3"/>
  <c r="BE495" i="3"/>
  <c r="T495" i="3"/>
  <c r="R495" i="3"/>
  <c r="P495" i="3"/>
  <c r="BK495" i="3"/>
  <c r="J495" i="3"/>
  <c r="BI493" i="3"/>
  <c r="BH493" i="3"/>
  <c r="BG493" i="3"/>
  <c r="BF493" i="3"/>
  <c r="BE493" i="3"/>
  <c r="T493" i="3"/>
  <c r="R493" i="3"/>
  <c r="P493" i="3"/>
  <c r="BK493" i="3"/>
  <c r="J493" i="3"/>
  <c r="BI491" i="3"/>
  <c r="BH491" i="3"/>
  <c r="BG491" i="3"/>
  <c r="BF491" i="3"/>
  <c r="T491" i="3"/>
  <c r="R491" i="3"/>
  <c r="P491" i="3"/>
  <c r="BK491" i="3"/>
  <c r="J491" i="3"/>
  <c r="BE491" i="3" s="1"/>
  <c r="BI489" i="3"/>
  <c r="BH489" i="3"/>
  <c r="BG489" i="3"/>
  <c r="BF489" i="3"/>
  <c r="BE489" i="3"/>
  <c r="T489" i="3"/>
  <c r="T488" i="3" s="1"/>
  <c r="R489" i="3"/>
  <c r="P489" i="3"/>
  <c r="P488" i="3" s="1"/>
  <c r="BK489" i="3"/>
  <c r="J489" i="3"/>
  <c r="BI486" i="3"/>
  <c r="BH486" i="3"/>
  <c r="BG486" i="3"/>
  <c r="BF486" i="3"/>
  <c r="BE486" i="3"/>
  <c r="T486" i="3"/>
  <c r="R486" i="3"/>
  <c r="P486" i="3"/>
  <c r="BK486" i="3"/>
  <c r="J486" i="3"/>
  <c r="BI484" i="3"/>
  <c r="BH484" i="3"/>
  <c r="BG484" i="3"/>
  <c r="BF484" i="3"/>
  <c r="T484" i="3"/>
  <c r="R484" i="3"/>
  <c r="P484" i="3"/>
  <c r="BK484" i="3"/>
  <c r="J484" i="3"/>
  <c r="BE484" i="3" s="1"/>
  <c r="BI482" i="3"/>
  <c r="BH482" i="3"/>
  <c r="BG482" i="3"/>
  <c r="BF482" i="3"/>
  <c r="T482" i="3"/>
  <c r="R482" i="3"/>
  <c r="P482" i="3"/>
  <c r="BK482" i="3"/>
  <c r="J482" i="3"/>
  <c r="BE482" i="3" s="1"/>
  <c r="BI480" i="3"/>
  <c r="BH480" i="3"/>
  <c r="BG480" i="3"/>
  <c r="BF480" i="3"/>
  <c r="T480" i="3"/>
  <c r="R480" i="3"/>
  <c r="P480" i="3"/>
  <c r="BK480" i="3"/>
  <c r="J480" i="3"/>
  <c r="BE480" i="3" s="1"/>
  <c r="BI478" i="3"/>
  <c r="BH478" i="3"/>
  <c r="BG478" i="3"/>
  <c r="BF478" i="3"/>
  <c r="BE478" i="3"/>
  <c r="T478" i="3"/>
  <c r="R478" i="3"/>
  <c r="P478" i="3"/>
  <c r="BK478" i="3"/>
  <c r="J478" i="3"/>
  <c r="BI476" i="3"/>
  <c r="BH476" i="3"/>
  <c r="BG476" i="3"/>
  <c r="BF476" i="3"/>
  <c r="T476" i="3"/>
  <c r="R476" i="3"/>
  <c r="P476" i="3"/>
  <c r="BK476" i="3"/>
  <c r="J476" i="3"/>
  <c r="BE476" i="3" s="1"/>
  <c r="BI474" i="3"/>
  <c r="BH474" i="3"/>
  <c r="BG474" i="3"/>
  <c r="BF474" i="3"/>
  <c r="T474" i="3"/>
  <c r="R474" i="3"/>
  <c r="P474" i="3"/>
  <c r="BK474" i="3"/>
  <c r="J474" i="3"/>
  <c r="BE474" i="3" s="1"/>
  <c r="BI472" i="3"/>
  <c r="BH472" i="3"/>
  <c r="BG472" i="3"/>
  <c r="BF472" i="3"/>
  <c r="T472" i="3"/>
  <c r="R472" i="3"/>
  <c r="R471" i="3" s="1"/>
  <c r="P472" i="3"/>
  <c r="P471" i="3" s="1"/>
  <c r="BK472" i="3"/>
  <c r="BK471" i="3" s="1"/>
  <c r="J471" i="3" s="1"/>
  <c r="J86" i="3" s="1"/>
  <c r="J472" i="3"/>
  <c r="BE472" i="3" s="1"/>
  <c r="BI469" i="3"/>
  <c r="BH469" i="3"/>
  <c r="BG469" i="3"/>
  <c r="BF469" i="3"/>
  <c r="BE469" i="3"/>
  <c r="T469" i="3"/>
  <c r="R469" i="3"/>
  <c r="P469" i="3"/>
  <c r="BK469" i="3"/>
  <c r="J469" i="3"/>
  <c r="BI467" i="3"/>
  <c r="BH467" i="3"/>
  <c r="BG467" i="3"/>
  <c r="BF467" i="3"/>
  <c r="T467" i="3"/>
  <c r="R467" i="3"/>
  <c r="P467" i="3"/>
  <c r="BK467" i="3"/>
  <c r="J467" i="3"/>
  <c r="BE467" i="3" s="1"/>
  <c r="BI465" i="3"/>
  <c r="BH465" i="3"/>
  <c r="BG465" i="3"/>
  <c r="BF465" i="3"/>
  <c r="BE465" i="3"/>
  <c r="T465" i="3"/>
  <c r="R465" i="3"/>
  <c r="P465" i="3"/>
  <c r="BK465" i="3"/>
  <c r="BK462" i="3" s="1"/>
  <c r="J462" i="3" s="1"/>
  <c r="J85" i="3" s="1"/>
  <c r="J465" i="3"/>
  <c r="BI463" i="3"/>
  <c r="BH463" i="3"/>
  <c r="BG463" i="3"/>
  <c r="BF463" i="3"/>
  <c r="T463" i="3"/>
  <c r="T462" i="3" s="1"/>
  <c r="R463" i="3"/>
  <c r="R462" i="3" s="1"/>
  <c r="P463" i="3"/>
  <c r="BK463" i="3"/>
  <c r="J463" i="3"/>
  <c r="BE463" i="3" s="1"/>
  <c r="BI460" i="3"/>
  <c r="BH460" i="3"/>
  <c r="BG460" i="3"/>
  <c r="BF460" i="3"/>
  <c r="T460" i="3"/>
  <c r="R460" i="3"/>
  <c r="R459" i="3" s="1"/>
  <c r="P460" i="3"/>
  <c r="P459" i="3" s="1"/>
  <c r="BK460" i="3"/>
  <c r="BK459" i="3" s="1"/>
  <c r="J459" i="3" s="1"/>
  <c r="J84" i="3" s="1"/>
  <c r="J460" i="3"/>
  <c r="BE460" i="3" s="1"/>
  <c r="BI457" i="3"/>
  <c r="BH457" i="3"/>
  <c r="BG457" i="3"/>
  <c r="BF457" i="3"/>
  <c r="BE457" i="3"/>
  <c r="T457" i="3"/>
  <c r="R457" i="3"/>
  <c r="P457" i="3"/>
  <c r="P450" i="3" s="1"/>
  <c r="BK457" i="3"/>
  <c r="J457" i="3"/>
  <c r="BI455" i="3"/>
  <c r="BH455" i="3"/>
  <c r="BG455" i="3"/>
  <c r="BF455" i="3"/>
  <c r="T455" i="3"/>
  <c r="R455" i="3"/>
  <c r="P455" i="3"/>
  <c r="BK455" i="3"/>
  <c r="J455" i="3"/>
  <c r="BE455" i="3" s="1"/>
  <c r="BI453" i="3"/>
  <c r="BH453" i="3"/>
  <c r="BG453" i="3"/>
  <c r="BF453" i="3"/>
  <c r="BE453" i="3"/>
  <c r="T453" i="3"/>
  <c r="R453" i="3"/>
  <c r="P453" i="3"/>
  <c r="BK453" i="3"/>
  <c r="J453" i="3"/>
  <c r="BI451" i="3"/>
  <c r="BH451" i="3"/>
  <c r="BG451" i="3"/>
  <c r="BF451" i="3"/>
  <c r="T451" i="3"/>
  <c r="R451" i="3"/>
  <c r="R450" i="3" s="1"/>
  <c r="P451" i="3"/>
  <c r="BK451" i="3"/>
  <c r="J451" i="3"/>
  <c r="BE451" i="3" s="1"/>
  <c r="BI446" i="3"/>
  <c r="BH446" i="3"/>
  <c r="BG446" i="3"/>
  <c r="BF446" i="3"/>
  <c r="T446" i="3"/>
  <c r="R446" i="3"/>
  <c r="P446" i="3"/>
  <c r="BK446" i="3"/>
  <c r="J446" i="3"/>
  <c r="BE446" i="3" s="1"/>
  <c r="BI444" i="3"/>
  <c r="BH444" i="3"/>
  <c r="BG444" i="3"/>
  <c r="BF444" i="3"/>
  <c r="BE444" i="3"/>
  <c r="T444" i="3"/>
  <c r="R444" i="3"/>
  <c r="P444" i="3"/>
  <c r="BK444" i="3"/>
  <c r="J444" i="3"/>
  <c r="BI442" i="3"/>
  <c r="BH442" i="3"/>
  <c r="BG442" i="3"/>
  <c r="BF442" i="3"/>
  <c r="T442" i="3"/>
  <c r="R442" i="3"/>
  <c r="P442" i="3"/>
  <c r="BK442" i="3"/>
  <c r="J442" i="3"/>
  <c r="BE442" i="3" s="1"/>
  <c r="BI440" i="3"/>
  <c r="BH440" i="3"/>
  <c r="BG440" i="3"/>
  <c r="BF440" i="3"/>
  <c r="T440" i="3"/>
  <c r="R440" i="3"/>
  <c r="P440" i="3"/>
  <c r="BK440" i="3"/>
  <c r="J440" i="3"/>
  <c r="BE440" i="3" s="1"/>
  <c r="BI438" i="3"/>
  <c r="BH438" i="3"/>
  <c r="BG438" i="3"/>
  <c r="BF438" i="3"/>
  <c r="T438" i="3"/>
  <c r="R438" i="3"/>
  <c r="P438" i="3"/>
  <c r="BK438" i="3"/>
  <c r="J438" i="3"/>
  <c r="BE438" i="3" s="1"/>
  <c r="BI436" i="3"/>
  <c r="BH436" i="3"/>
  <c r="BG436" i="3"/>
  <c r="BF436" i="3"/>
  <c r="BE436" i="3"/>
  <c r="T436" i="3"/>
  <c r="R436" i="3"/>
  <c r="P436" i="3"/>
  <c r="BK436" i="3"/>
  <c r="BK435" i="3" s="1"/>
  <c r="J435" i="3" s="1"/>
  <c r="J82" i="3" s="1"/>
  <c r="J436" i="3"/>
  <c r="BI433" i="3"/>
  <c r="BH433" i="3"/>
  <c r="BG433" i="3"/>
  <c r="BF433" i="3"/>
  <c r="T433" i="3"/>
  <c r="R433" i="3"/>
  <c r="P433" i="3"/>
  <c r="BK433" i="3"/>
  <c r="J433" i="3"/>
  <c r="BE433" i="3" s="1"/>
  <c r="BI431" i="3"/>
  <c r="BH431" i="3"/>
  <c r="BG431" i="3"/>
  <c r="BF431" i="3"/>
  <c r="BE431" i="3"/>
  <c r="T431" i="3"/>
  <c r="R431" i="3"/>
  <c r="P431" i="3"/>
  <c r="BK431" i="3"/>
  <c r="J431" i="3"/>
  <c r="BI427" i="3"/>
  <c r="BH427" i="3"/>
  <c r="BG427" i="3"/>
  <c r="BF427" i="3"/>
  <c r="T427" i="3"/>
  <c r="T424" i="3" s="1"/>
  <c r="R427" i="3"/>
  <c r="R424" i="3" s="1"/>
  <c r="P427" i="3"/>
  <c r="BK427" i="3"/>
  <c r="J427" i="3"/>
  <c r="BE427" i="3" s="1"/>
  <c r="BI425" i="3"/>
  <c r="BH425" i="3"/>
  <c r="BG425" i="3"/>
  <c r="BF425" i="3"/>
  <c r="BE425" i="3"/>
  <c r="T425" i="3"/>
  <c r="R425" i="3"/>
  <c r="P425" i="3"/>
  <c r="P424" i="3" s="1"/>
  <c r="BK425" i="3"/>
  <c r="J425" i="3"/>
  <c r="BI422" i="3"/>
  <c r="BH422" i="3"/>
  <c r="BG422" i="3"/>
  <c r="BF422" i="3"/>
  <c r="T422" i="3"/>
  <c r="T421" i="3" s="1"/>
  <c r="R422" i="3"/>
  <c r="R421" i="3" s="1"/>
  <c r="P422" i="3"/>
  <c r="P421" i="3" s="1"/>
  <c r="BK422" i="3"/>
  <c r="BK421" i="3" s="1"/>
  <c r="J421" i="3" s="1"/>
  <c r="J80" i="3" s="1"/>
  <c r="J422" i="3"/>
  <c r="BE422" i="3" s="1"/>
  <c r="BI419" i="3"/>
  <c r="BH419" i="3"/>
  <c r="BG419" i="3"/>
  <c r="BF419" i="3"/>
  <c r="T419" i="3"/>
  <c r="R419" i="3"/>
  <c r="P419" i="3"/>
  <c r="BK419" i="3"/>
  <c r="J419" i="3"/>
  <c r="BE419" i="3" s="1"/>
  <c r="BI415" i="3"/>
  <c r="BH415" i="3"/>
  <c r="BG415" i="3"/>
  <c r="BF415" i="3"/>
  <c r="BE415" i="3"/>
  <c r="T415" i="3"/>
  <c r="R415" i="3"/>
  <c r="P415" i="3"/>
  <c r="BK415" i="3"/>
  <c r="J415" i="3"/>
  <c r="BI413" i="3"/>
  <c r="BH413" i="3"/>
  <c r="BG413" i="3"/>
  <c r="BF413" i="3"/>
  <c r="T413" i="3"/>
  <c r="T412" i="3" s="1"/>
  <c r="R413" i="3"/>
  <c r="R412" i="3" s="1"/>
  <c r="P413" i="3"/>
  <c r="P412" i="3" s="1"/>
  <c r="BK413" i="3"/>
  <c r="BK412" i="3" s="1"/>
  <c r="J412" i="3" s="1"/>
  <c r="J413" i="3"/>
  <c r="BE413" i="3" s="1"/>
  <c r="J79" i="3"/>
  <c r="BI410" i="3"/>
  <c r="BH410" i="3"/>
  <c r="BG410" i="3"/>
  <c r="BF410" i="3"/>
  <c r="T410" i="3"/>
  <c r="T409" i="3" s="1"/>
  <c r="R410" i="3"/>
  <c r="R409" i="3" s="1"/>
  <c r="P410" i="3"/>
  <c r="P409" i="3" s="1"/>
  <c r="BK410" i="3"/>
  <c r="BK409" i="3" s="1"/>
  <c r="J409" i="3" s="1"/>
  <c r="J78" i="3" s="1"/>
  <c r="J410" i="3"/>
  <c r="BE410" i="3" s="1"/>
  <c r="BI407" i="3"/>
  <c r="BH407" i="3"/>
  <c r="BG407" i="3"/>
  <c r="BF407" i="3"/>
  <c r="BE407" i="3"/>
  <c r="T407" i="3"/>
  <c r="R407" i="3"/>
  <c r="P407" i="3"/>
  <c r="BK407" i="3"/>
  <c r="J407" i="3"/>
  <c r="BI405" i="3"/>
  <c r="BH405" i="3"/>
  <c r="BG405" i="3"/>
  <c r="BF405" i="3"/>
  <c r="T405" i="3"/>
  <c r="R405" i="3"/>
  <c r="P405" i="3"/>
  <c r="BK405" i="3"/>
  <c r="J405" i="3"/>
  <c r="BE405" i="3" s="1"/>
  <c r="BI403" i="3"/>
  <c r="BH403" i="3"/>
  <c r="BG403" i="3"/>
  <c r="BF403" i="3"/>
  <c r="BE403" i="3"/>
  <c r="T403" i="3"/>
  <c r="R403" i="3"/>
  <c r="P403" i="3"/>
  <c r="BK403" i="3"/>
  <c r="J403" i="3"/>
  <c r="BI401" i="3"/>
  <c r="BH401" i="3"/>
  <c r="BG401" i="3"/>
  <c r="BF401" i="3"/>
  <c r="BE401" i="3"/>
  <c r="T401" i="3"/>
  <c r="R401" i="3"/>
  <c r="P401" i="3"/>
  <c r="BK401" i="3"/>
  <c r="J401" i="3"/>
  <c r="BI399" i="3"/>
  <c r="BH399" i="3"/>
  <c r="BG399" i="3"/>
  <c r="BF399" i="3"/>
  <c r="BE399" i="3"/>
  <c r="T399" i="3"/>
  <c r="R399" i="3"/>
  <c r="P399" i="3"/>
  <c r="BK399" i="3"/>
  <c r="J399" i="3"/>
  <c r="BI397" i="3"/>
  <c r="BH397" i="3"/>
  <c r="BG397" i="3"/>
  <c r="BF397" i="3"/>
  <c r="T397" i="3"/>
  <c r="R397" i="3"/>
  <c r="P397" i="3"/>
  <c r="BK397" i="3"/>
  <c r="J397" i="3"/>
  <c r="BE397" i="3" s="1"/>
  <c r="BI395" i="3"/>
  <c r="BH395" i="3"/>
  <c r="BG395" i="3"/>
  <c r="BF395" i="3"/>
  <c r="BE395" i="3"/>
  <c r="T395" i="3"/>
  <c r="R395" i="3"/>
  <c r="P395" i="3"/>
  <c r="BK395" i="3"/>
  <c r="J395" i="3"/>
  <c r="BI393" i="3"/>
  <c r="BH393" i="3"/>
  <c r="BG393" i="3"/>
  <c r="BF393" i="3"/>
  <c r="BE393" i="3"/>
  <c r="T393" i="3"/>
  <c r="T392" i="3" s="1"/>
  <c r="R393" i="3"/>
  <c r="P393" i="3"/>
  <c r="BK393" i="3"/>
  <c r="BK392" i="3" s="1"/>
  <c r="J392" i="3" s="1"/>
  <c r="J77" i="3" s="1"/>
  <c r="J393" i="3"/>
  <c r="BI390" i="3"/>
  <c r="BH390" i="3"/>
  <c r="BG390" i="3"/>
  <c r="BF390" i="3"/>
  <c r="T390" i="3"/>
  <c r="T389" i="3" s="1"/>
  <c r="R390" i="3"/>
  <c r="R389" i="3" s="1"/>
  <c r="P390" i="3"/>
  <c r="P389" i="3" s="1"/>
  <c r="BK390" i="3"/>
  <c r="BK389" i="3" s="1"/>
  <c r="J389" i="3" s="1"/>
  <c r="J390" i="3"/>
  <c r="BE390" i="3" s="1"/>
  <c r="J76" i="3"/>
  <c r="BI387" i="3"/>
  <c r="BH387" i="3"/>
  <c r="BG387" i="3"/>
  <c r="BF387" i="3"/>
  <c r="BE387" i="3"/>
  <c r="T387" i="3"/>
  <c r="R387" i="3"/>
  <c r="P387" i="3"/>
  <c r="BK387" i="3"/>
  <c r="J387" i="3"/>
  <c r="BI385" i="3"/>
  <c r="BH385" i="3"/>
  <c r="BG385" i="3"/>
  <c r="BF385" i="3"/>
  <c r="BE385" i="3"/>
  <c r="T385" i="3"/>
  <c r="R385" i="3"/>
  <c r="P385" i="3"/>
  <c r="BK385" i="3"/>
  <c r="J385" i="3"/>
  <c r="BI383" i="3"/>
  <c r="BH383" i="3"/>
  <c r="BG383" i="3"/>
  <c r="BF383" i="3"/>
  <c r="BE383" i="3"/>
  <c r="T383" i="3"/>
  <c r="R383" i="3"/>
  <c r="P383" i="3"/>
  <c r="BK383" i="3"/>
  <c r="J383" i="3"/>
  <c r="BI381" i="3"/>
  <c r="BH381" i="3"/>
  <c r="BG381" i="3"/>
  <c r="BF381" i="3"/>
  <c r="T381" i="3"/>
  <c r="R381" i="3"/>
  <c r="P381" i="3"/>
  <c r="BK381" i="3"/>
  <c r="J381" i="3"/>
  <c r="BE381" i="3" s="1"/>
  <c r="BI379" i="3"/>
  <c r="BH379" i="3"/>
  <c r="BG379" i="3"/>
  <c r="BF379" i="3"/>
  <c r="BE379" i="3"/>
  <c r="T379" i="3"/>
  <c r="R379" i="3"/>
  <c r="P379" i="3"/>
  <c r="BK379" i="3"/>
  <c r="J379" i="3"/>
  <c r="BI377" i="3"/>
  <c r="BH377" i="3"/>
  <c r="BG377" i="3"/>
  <c r="BF377" i="3"/>
  <c r="BE377" i="3"/>
  <c r="T377" i="3"/>
  <c r="T376" i="3" s="1"/>
  <c r="R377" i="3"/>
  <c r="P377" i="3"/>
  <c r="P376" i="3" s="1"/>
  <c r="BK377" i="3"/>
  <c r="J377" i="3"/>
  <c r="BI374" i="3"/>
  <c r="BH374" i="3"/>
  <c r="BG374" i="3"/>
  <c r="BF374" i="3"/>
  <c r="T374" i="3"/>
  <c r="R374" i="3"/>
  <c r="P374" i="3"/>
  <c r="BK374" i="3"/>
  <c r="J374" i="3"/>
  <c r="BE374" i="3" s="1"/>
  <c r="BI372" i="3"/>
  <c r="BH372" i="3"/>
  <c r="BG372" i="3"/>
  <c r="BF372" i="3"/>
  <c r="BE372" i="3"/>
  <c r="T372" i="3"/>
  <c r="R372" i="3"/>
  <c r="P372" i="3"/>
  <c r="BK372" i="3"/>
  <c r="J372" i="3"/>
  <c r="BI370" i="3"/>
  <c r="BH370" i="3"/>
  <c r="BG370" i="3"/>
  <c r="BF370" i="3"/>
  <c r="T370" i="3"/>
  <c r="R370" i="3"/>
  <c r="P370" i="3"/>
  <c r="BK370" i="3"/>
  <c r="J370" i="3"/>
  <c r="BE370" i="3" s="1"/>
  <c r="BI368" i="3"/>
  <c r="BH368" i="3"/>
  <c r="BG368" i="3"/>
  <c r="BF368" i="3"/>
  <c r="BE368" i="3"/>
  <c r="T368" i="3"/>
  <c r="R368" i="3"/>
  <c r="P368" i="3"/>
  <c r="BK368" i="3"/>
  <c r="J368" i="3"/>
  <c r="BI366" i="3"/>
  <c r="BH366" i="3"/>
  <c r="BG366" i="3"/>
  <c r="BF366" i="3"/>
  <c r="T366" i="3"/>
  <c r="R366" i="3"/>
  <c r="P366" i="3"/>
  <c r="BK366" i="3"/>
  <c r="J366" i="3"/>
  <c r="BE366" i="3" s="1"/>
  <c r="BI364" i="3"/>
  <c r="BH364" i="3"/>
  <c r="BG364" i="3"/>
  <c r="BF364" i="3"/>
  <c r="BE364" i="3"/>
  <c r="T364" i="3"/>
  <c r="R364" i="3"/>
  <c r="P364" i="3"/>
  <c r="BK364" i="3"/>
  <c r="J364" i="3"/>
  <c r="BI362" i="3"/>
  <c r="BH362" i="3"/>
  <c r="BG362" i="3"/>
  <c r="BF362" i="3"/>
  <c r="T362" i="3"/>
  <c r="R362" i="3"/>
  <c r="P362" i="3"/>
  <c r="BK362" i="3"/>
  <c r="J362" i="3"/>
  <c r="BE362" i="3" s="1"/>
  <c r="BI360" i="3"/>
  <c r="BH360" i="3"/>
  <c r="BG360" i="3"/>
  <c r="BF360" i="3"/>
  <c r="BE360" i="3"/>
  <c r="T360" i="3"/>
  <c r="R360" i="3"/>
  <c r="P360" i="3"/>
  <c r="BK360" i="3"/>
  <c r="J360" i="3"/>
  <c r="BI358" i="3"/>
  <c r="BH358" i="3"/>
  <c r="BG358" i="3"/>
  <c r="BF358" i="3"/>
  <c r="T358" i="3"/>
  <c r="R358" i="3"/>
  <c r="P358" i="3"/>
  <c r="BK358" i="3"/>
  <c r="J358" i="3"/>
  <c r="BE358" i="3" s="1"/>
  <c r="BI356" i="3"/>
  <c r="BH356" i="3"/>
  <c r="BG356" i="3"/>
  <c r="BF356" i="3"/>
  <c r="BE356" i="3"/>
  <c r="T356" i="3"/>
  <c r="R356" i="3"/>
  <c r="P356" i="3"/>
  <c r="P355" i="3" s="1"/>
  <c r="BK356" i="3"/>
  <c r="BK355" i="3" s="1"/>
  <c r="J355" i="3" s="1"/>
  <c r="J74" i="3" s="1"/>
  <c r="J356" i="3"/>
  <c r="BI353" i="3"/>
  <c r="BH353" i="3"/>
  <c r="BG353" i="3"/>
  <c r="BF353" i="3"/>
  <c r="BE353" i="3"/>
  <c r="T353" i="3"/>
  <c r="R353" i="3"/>
  <c r="P353" i="3"/>
  <c r="BK353" i="3"/>
  <c r="J353" i="3"/>
  <c r="BI351" i="3"/>
  <c r="BH351" i="3"/>
  <c r="BG351" i="3"/>
  <c r="BF351" i="3"/>
  <c r="BE351" i="3"/>
  <c r="T351" i="3"/>
  <c r="R351" i="3"/>
  <c r="P351" i="3"/>
  <c r="BK351" i="3"/>
  <c r="J351" i="3"/>
  <c r="BI349" i="3"/>
  <c r="BH349" i="3"/>
  <c r="BG349" i="3"/>
  <c r="BF349" i="3"/>
  <c r="T349" i="3"/>
  <c r="T348" i="3" s="1"/>
  <c r="R349" i="3"/>
  <c r="R348" i="3" s="1"/>
  <c r="P349" i="3"/>
  <c r="BK349" i="3"/>
  <c r="BK348" i="3" s="1"/>
  <c r="J348" i="3" s="1"/>
  <c r="J73" i="3" s="1"/>
  <c r="J349" i="3"/>
  <c r="BE349" i="3" s="1"/>
  <c r="BI346" i="3"/>
  <c r="BH346" i="3"/>
  <c r="BG346" i="3"/>
  <c r="BF346" i="3"/>
  <c r="T346" i="3"/>
  <c r="T345" i="3" s="1"/>
  <c r="R346" i="3"/>
  <c r="R345" i="3" s="1"/>
  <c r="P346" i="3"/>
  <c r="P345" i="3" s="1"/>
  <c r="BK346" i="3"/>
  <c r="BK345" i="3" s="1"/>
  <c r="J345" i="3" s="1"/>
  <c r="J72" i="3" s="1"/>
  <c r="J346" i="3"/>
  <c r="BE346" i="3" s="1"/>
  <c r="BI343" i="3"/>
  <c r="BH343" i="3"/>
  <c r="BG343" i="3"/>
  <c r="BF343" i="3"/>
  <c r="BE343" i="3"/>
  <c r="T343" i="3"/>
  <c r="R343" i="3"/>
  <c r="P343" i="3"/>
  <c r="BK343" i="3"/>
  <c r="J343" i="3"/>
  <c r="BI339" i="3"/>
  <c r="BH339" i="3"/>
  <c r="BG339" i="3"/>
  <c r="BF339" i="3"/>
  <c r="T339" i="3"/>
  <c r="T338" i="3" s="1"/>
  <c r="R339" i="3"/>
  <c r="P339" i="3"/>
  <c r="BK339" i="3"/>
  <c r="BK338" i="3" s="1"/>
  <c r="J338" i="3" s="1"/>
  <c r="J71" i="3" s="1"/>
  <c r="J339" i="3"/>
  <c r="BE339" i="3" s="1"/>
  <c r="BI336" i="3"/>
  <c r="BH336" i="3"/>
  <c r="BG336" i="3"/>
  <c r="BF336" i="3"/>
  <c r="T336" i="3"/>
  <c r="R336" i="3"/>
  <c r="P336" i="3"/>
  <c r="BK336" i="3"/>
  <c r="J336" i="3"/>
  <c r="BE336" i="3" s="1"/>
  <c r="BI334" i="3"/>
  <c r="BH334" i="3"/>
  <c r="BG334" i="3"/>
  <c r="BF334" i="3"/>
  <c r="BE334" i="3"/>
  <c r="T334" i="3"/>
  <c r="R334" i="3"/>
  <c r="P334" i="3"/>
  <c r="BK334" i="3"/>
  <c r="J334" i="3"/>
  <c r="BI332" i="3"/>
  <c r="BH332" i="3"/>
  <c r="BG332" i="3"/>
  <c r="BF332" i="3"/>
  <c r="T332" i="3"/>
  <c r="R332" i="3"/>
  <c r="P332" i="3"/>
  <c r="BK332" i="3"/>
  <c r="J332" i="3"/>
  <c r="BE332" i="3" s="1"/>
  <c r="BI330" i="3"/>
  <c r="BH330" i="3"/>
  <c r="BG330" i="3"/>
  <c r="BF330" i="3"/>
  <c r="BE330" i="3"/>
  <c r="T330" i="3"/>
  <c r="R330" i="3"/>
  <c r="P330" i="3"/>
  <c r="BK330" i="3"/>
  <c r="J330" i="3"/>
  <c r="BI328" i="3"/>
  <c r="BH328" i="3"/>
  <c r="BG328" i="3"/>
  <c r="BF328" i="3"/>
  <c r="T328" i="3"/>
  <c r="R328" i="3"/>
  <c r="P328" i="3"/>
  <c r="BK328" i="3"/>
  <c r="J328" i="3"/>
  <c r="BE328" i="3" s="1"/>
  <c r="BI326" i="3"/>
  <c r="BH326" i="3"/>
  <c r="BG326" i="3"/>
  <c r="BF326" i="3"/>
  <c r="BE326" i="3"/>
  <c r="T326" i="3"/>
  <c r="R326" i="3"/>
  <c r="P326" i="3"/>
  <c r="BK326" i="3"/>
  <c r="J326" i="3"/>
  <c r="BI324" i="3"/>
  <c r="BH324" i="3"/>
  <c r="BG324" i="3"/>
  <c r="BF324" i="3"/>
  <c r="T324" i="3"/>
  <c r="R324" i="3"/>
  <c r="P324" i="3"/>
  <c r="BK324" i="3"/>
  <c r="J324" i="3"/>
  <c r="BE324" i="3" s="1"/>
  <c r="BI322" i="3"/>
  <c r="BH322" i="3"/>
  <c r="BG322" i="3"/>
  <c r="BF322" i="3"/>
  <c r="BE322" i="3"/>
  <c r="T322" i="3"/>
  <c r="R322" i="3"/>
  <c r="P322" i="3"/>
  <c r="BK322" i="3"/>
  <c r="J322" i="3"/>
  <c r="BI320" i="3"/>
  <c r="BH320" i="3"/>
  <c r="BG320" i="3"/>
  <c r="BF320" i="3"/>
  <c r="T320" i="3"/>
  <c r="R320" i="3"/>
  <c r="P320" i="3"/>
  <c r="BK320" i="3"/>
  <c r="J320" i="3"/>
  <c r="BE320" i="3" s="1"/>
  <c r="BI318" i="3"/>
  <c r="BH318" i="3"/>
  <c r="BG318" i="3"/>
  <c r="BF318" i="3"/>
  <c r="BE318" i="3"/>
  <c r="T318" i="3"/>
  <c r="R318" i="3"/>
  <c r="P318" i="3"/>
  <c r="BK318" i="3"/>
  <c r="J318" i="3"/>
  <c r="BI316" i="3"/>
  <c r="BH316" i="3"/>
  <c r="BG316" i="3"/>
  <c r="BF316" i="3"/>
  <c r="T316" i="3"/>
  <c r="R316" i="3"/>
  <c r="P316" i="3"/>
  <c r="BK316" i="3"/>
  <c r="J316" i="3"/>
  <c r="BE316" i="3" s="1"/>
  <c r="BI314" i="3"/>
  <c r="BH314" i="3"/>
  <c r="BG314" i="3"/>
  <c r="BF314" i="3"/>
  <c r="BE314" i="3"/>
  <c r="T314" i="3"/>
  <c r="R314" i="3"/>
  <c r="P314" i="3"/>
  <c r="BK314" i="3"/>
  <c r="J314" i="3"/>
  <c r="BI310" i="3"/>
  <c r="BH310" i="3"/>
  <c r="BG310" i="3"/>
  <c r="BF310" i="3"/>
  <c r="T310" i="3"/>
  <c r="R310" i="3"/>
  <c r="P310" i="3"/>
  <c r="BK310" i="3"/>
  <c r="J310" i="3"/>
  <c r="BE310" i="3" s="1"/>
  <c r="BI308" i="3"/>
  <c r="BH308" i="3"/>
  <c r="BG308" i="3"/>
  <c r="BF308" i="3"/>
  <c r="BE308" i="3"/>
  <c r="T308" i="3"/>
  <c r="R308" i="3"/>
  <c r="P308" i="3"/>
  <c r="BK308" i="3"/>
  <c r="J308" i="3"/>
  <c r="BI306" i="3"/>
  <c r="BH306" i="3"/>
  <c r="BG306" i="3"/>
  <c r="BF306" i="3"/>
  <c r="T306" i="3"/>
  <c r="R306" i="3"/>
  <c r="P306" i="3"/>
  <c r="BK306" i="3"/>
  <c r="J306" i="3"/>
  <c r="BE306" i="3" s="1"/>
  <c r="BI304" i="3"/>
  <c r="BH304" i="3"/>
  <c r="BG304" i="3"/>
  <c r="BF304" i="3"/>
  <c r="BE304" i="3"/>
  <c r="T304" i="3"/>
  <c r="R304" i="3"/>
  <c r="P304" i="3"/>
  <c r="BK304" i="3"/>
  <c r="J304" i="3"/>
  <c r="BI302" i="3"/>
  <c r="BH302" i="3"/>
  <c r="BG302" i="3"/>
  <c r="BF302" i="3"/>
  <c r="BE302" i="3"/>
  <c r="T302" i="3"/>
  <c r="R302" i="3"/>
  <c r="P302" i="3"/>
  <c r="BK302" i="3"/>
  <c r="J302" i="3"/>
  <c r="BI300" i="3"/>
  <c r="BH300" i="3"/>
  <c r="BG300" i="3"/>
  <c r="BF300" i="3"/>
  <c r="BE300" i="3"/>
  <c r="T300" i="3"/>
  <c r="R300" i="3"/>
  <c r="P300" i="3"/>
  <c r="BK300" i="3"/>
  <c r="J300" i="3"/>
  <c r="BI298" i="3"/>
  <c r="BH298" i="3"/>
  <c r="BG298" i="3"/>
  <c r="BF298" i="3"/>
  <c r="T298" i="3"/>
  <c r="R298" i="3"/>
  <c r="P298" i="3"/>
  <c r="BK298" i="3"/>
  <c r="J298" i="3"/>
  <c r="BE298" i="3" s="1"/>
  <c r="BI296" i="3"/>
  <c r="BH296" i="3"/>
  <c r="BG296" i="3"/>
  <c r="BF296" i="3"/>
  <c r="BE296" i="3"/>
  <c r="T296" i="3"/>
  <c r="R296" i="3"/>
  <c r="P296" i="3"/>
  <c r="BK296" i="3"/>
  <c r="J296" i="3"/>
  <c r="BI294" i="3"/>
  <c r="BH294" i="3"/>
  <c r="BG294" i="3"/>
  <c r="BF294" i="3"/>
  <c r="BE294" i="3"/>
  <c r="T294" i="3"/>
  <c r="R294" i="3"/>
  <c r="P294" i="3"/>
  <c r="BK294" i="3"/>
  <c r="J294" i="3"/>
  <c r="BI292" i="3"/>
  <c r="BH292" i="3"/>
  <c r="BG292" i="3"/>
  <c r="BF292" i="3"/>
  <c r="BE292" i="3"/>
  <c r="T292" i="3"/>
  <c r="R292" i="3"/>
  <c r="P292" i="3"/>
  <c r="BK292" i="3"/>
  <c r="J292" i="3"/>
  <c r="BI290" i="3"/>
  <c r="BH290" i="3"/>
  <c r="BG290" i="3"/>
  <c r="BF290" i="3"/>
  <c r="T290" i="3"/>
  <c r="R290" i="3"/>
  <c r="P290" i="3"/>
  <c r="BK290" i="3"/>
  <c r="J290" i="3"/>
  <c r="BE290" i="3" s="1"/>
  <c r="BI288" i="3"/>
  <c r="BH288" i="3"/>
  <c r="BG288" i="3"/>
  <c r="BF288" i="3"/>
  <c r="BE288" i="3"/>
  <c r="T288" i="3"/>
  <c r="R288" i="3"/>
  <c r="P288" i="3"/>
  <c r="BK288" i="3"/>
  <c r="J288" i="3"/>
  <c r="BI286" i="3"/>
  <c r="BH286" i="3"/>
  <c r="BG286" i="3"/>
  <c r="BF286" i="3"/>
  <c r="BE286" i="3"/>
  <c r="T286" i="3"/>
  <c r="R286" i="3"/>
  <c r="P286" i="3"/>
  <c r="BK286" i="3"/>
  <c r="J286" i="3"/>
  <c r="BI284" i="3"/>
  <c r="BH284" i="3"/>
  <c r="BG284" i="3"/>
  <c r="BF284" i="3"/>
  <c r="BE284" i="3"/>
  <c r="T284" i="3"/>
  <c r="R284" i="3"/>
  <c r="P284" i="3"/>
  <c r="BK284" i="3"/>
  <c r="J284" i="3"/>
  <c r="BI282" i="3"/>
  <c r="BH282" i="3"/>
  <c r="BG282" i="3"/>
  <c r="BF282" i="3"/>
  <c r="BE282" i="3"/>
  <c r="T282" i="3"/>
  <c r="R282" i="3"/>
  <c r="P282" i="3"/>
  <c r="BK282" i="3"/>
  <c r="J282" i="3"/>
  <c r="BI280" i="3"/>
  <c r="BH280" i="3"/>
  <c r="BG280" i="3"/>
  <c r="BF280" i="3"/>
  <c r="BE280" i="3"/>
  <c r="T280" i="3"/>
  <c r="R280" i="3"/>
  <c r="P280" i="3"/>
  <c r="BK280" i="3"/>
  <c r="J280" i="3"/>
  <c r="BI278" i="3"/>
  <c r="BH278" i="3"/>
  <c r="BG278" i="3"/>
  <c r="BF278" i="3"/>
  <c r="BE278" i="3"/>
  <c r="T278" i="3"/>
  <c r="R278" i="3"/>
  <c r="P278" i="3"/>
  <c r="BK278" i="3"/>
  <c r="J278" i="3"/>
  <c r="BI276" i="3"/>
  <c r="BH276" i="3"/>
  <c r="BG276" i="3"/>
  <c r="BF276" i="3"/>
  <c r="BE276" i="3"/>
  <c r="T276" i="3"/>
  <c r="R276" i="3"/>
  <c r="P276" i="3"/>
  <c r="BK276" i="3"/>
  <c r="J276" i="3"/>
  <c r="BI274" i="3"/>
  <c r="BH274" i="3"/>
  <c r="BG274" i="3"/>
  <c r="BF274" i="3"/>
  <c r="BE274" i="3"/>
  <c r="T274" i="3"/>
  <c r="R274" i="3"/>
  <c r="P274" i="3"/>
  <c r="BK274" i="3"/>
  <c r="J274" i="3"/>
  <c r="BI272" i="3"/>
  <c r="BH272" i="3"/>
  <c r="BG272" i="3"/>
  <c r="BF272" i="3"/>
  <c r="BE272" i="3"/>
  <c r="T272" i="3"/>
  <c r="R272" i="3"/>
  <c r="P272" i="3"/>
  <c r="BK272" i="3"/>
  <c r="J272" i="3"/>
  <c r="BI270" i="3"/>
  <c r="BH270" i="3"/>
  <c r="BG270" i="3"/>
  <c r="BF270" i="3"/>
  <c r="BE270" i="3"/>
  <c r="T270" i="3"/>
  <c r="R270" i="3"/>
  <c r="P270" i="3"/>
  <c r="BK270" i="3"/>
  <c r="J270" i="3"/>
  <c r="BI268" i="3"/>
  <c r="BH268" i="3"/>
  <c r="BG268" i="3"/>
  <c r="BF268" i="3"/>
  <c r="BE268" i="3"/>
  <c r="T268" i="3"/>
  <c r="R268" i="3"/>
  <c r="R267" i="3" s="1"/>
  <c r="P268" i="3"/>
  <c r="P267" i="3" s="1"/>
  <c r="BK268" i="3"/>
  <c r="J268" i="3"/>
  <c r="BI265" i="3"/>
  <c r="BH265" i="3"/>
  <c r="BG265" i="3"/>
  <c r="BF265" i="3"/>
  <c r="T265" i="3"/>
  <c r="R265" i="3"/>
  <c r="P265" i="3"/>
  <c r="BK265" i="3"/>
  <c r="J265" i="3"/>
  <c r="BE265" i="3" s="1"/>
  <c r="BI263" i="3"/>
  <c r="BH263" i="3"/>
  <c r="BG263" i="3"/>
  <c r="BF263" i="3"/>
  <c r="T263" i="3"/>
  <c r="R263" i="3"/>
  <c r="P263" i="3"/>
  <c r="BK263" i="3"/>
  <c r="J263" i="3"/>
  <c r="BE263" i="3" s="1"/>
  <c r="BI261" i="3"/>
  <c r="BH261" i="3"/>
  <c r="BG261" i="3"/>
  <c r="BF261" i="3"/>
  <c r="T261" i="3"/>
  <c r="R261" i="3"/>
  <c r="P261" i="3"/>
  <c r="BK261" i="3"/>
  <c r="J261" i="3"/>
  <c r="BE261" i="3" s="1"/>
  <c r="BI259" i="3"/>
  <c r="BH259" i="3"/>
  <c r="BG259" i="3"/>
  <c r="BF259" i="3"/>
  <c r="T259" i="3"/>
  <c r="R259" i="3"/>
  <c r="P259" i="3"/>
  <c r="BK259" i="3"/>
  <c r="J259" i="3"/>
  <c r="BE259" i="3" s="1"/>
  <c r="BI257" i="3"/>
  <c r="BH257" i="3"/>
  <c r="BG257" i="3"/>
  <c r="BF257" i="3"/>
  <c r="T257" i="3"/>
  <c r="R257" i="3"/>
  <c r="P257" i="3"/>
  <c r="BK257" i="3"/>
  <c r="J257" i="3"/>
  <c r="BE257" i="3" s="1"/>
  <c r="BI255" i="3"/>
  <c r="BH255" i="3"/>
  <c r="BG255" i="3"/>
  <c r="BF255" i="3"/>
  <c r="T255" i="3"/>
  <c r="R255" i="3"/>
  <c r="P255" i="3"/>
  <c r="BK255" i="3"/>
  <c r="J255" i="3"/>
  <c r="BE255" i="3" s="1"/>
  <c r="BI253" i="3"/>
  <c r="BH253" i="3"/>
  <c r="BG253" i="3"/>
  <c r="BF253" i="3"/>
  <c r="T253" i="3"/>
  <c r="R253" i="3"/>
  <c r="P253" i="3"/>
  <c r="BK253" i="3"/>
  <c r="J253" i="3"/>
  <c r="BE253" i="3" s="1"/>
  <c r="BI251" i="3"/>
  <c r="BH251" i="3"/>
  <c r="BG251" i="3"/>
  <c r="BF251" i="3"/>
  <c r="T251" i="3"/>
  <c r="R251" i="3"/>
  <c r="P251" i="3"/>
  <c r="BK251" i="3"/>
  <c r="J251" i="3"/>
  <c r="BE251" i="3" s="1"/>
  <c r="BI249" i="3"/>
  <c r="BH249" i="3"/>
  <c r="BG249" i="3"/>
  <c r="BF249" i="3"/>
  <c r="T249" i="3"/>
  <c r="R249" i="3"/>
  <c r="P249" i="3"/>
  <c r="BK249" i="3"/>
  <c r="J249" i="3"/>
  <c r="BE249" i="3" s="1"/>
  <c r="BI247" i="3"/>
  <c r="BH247" i="3"/>
  <c r="BG247" i="3"/>
  <c r="BF247" i="3"/>
  <c r="T247" i="3"/>
  <c r="R247" i="3"/>
  <c r="P247" i="3"/>
  <c r="BK247" i="3"/>
  <c r="J247" i="3"/>
  <c r="BE247" i="3" s="1"/>
  <c r="BI245" i="3"/>
  <c r="BH245" i="3"/>
  <c r="BG245" i="3"/>
  <c r="BF245" i="3"/>
  <c r="T245" i="3"/>
  <c r="R245" i="3"/>
  <c r="P245" i="3"/>
  <c r="BK245" i="3"/>
  <c r="J245" i="3"/>
  <c r="BE245" i="3" s="1"/>
  <c r="BI243" i="3"/>
  <c r="BH243" i="3"/>
  <c r="BG243" i="3"/>
  <c r="BF243" i="3"/>
  <c r="T243" i="3"/>
  <c r="R243" i="3"/>
  <c r="P243" i="3"/>
  <c r="BK243" i="3"/>
  <c r="J243" i="3"/>
  <c r="BE243" i="3" s="1"/>
  <c r="BI241" i="3"/>
  <c r="BH241" i="3"/>
  <c r="BG241" i="3"/>
  <c r="BF241" i="3"/>
  <c r="T241" i="3"/>
  <c r="R241" i="3"/>
  <c r="P241" i="3"/>
  <c r="BK241" i="3"/>
  <c r="J241" i="3"/>
  <c r="BE241" i="3" s="1"/>
  <c r="BI239" i="3"/>
  <c r="BH239" i="3"/>
  <c r="BG239" i="3"/>
  <c r="BF239" i="3"/>
  <c r="T239" i="3"/>
  <c r="R239" i="3"/>
  <c r="P239" i="3"/>
  <c r="BK239" i="3"/>
  <c r="J239" i="3"/>
  <c r="BE239" i="3" s="1"/>
  <c r="BI237" i="3"/>
  <c r="BH237" i="3"/>
  <c r="BG237" i="3"/>
  <c r="BF237" i="3"/>
  <c r="T237" i="3"/>
  <c r="R237" i="3"/>
  <c r="P237" i="3"/>
  <c r="BK237" i="3"/>
  <c r="J237" i="3"/>
  <c r="BE237" i="3" s="1"/>
  <c r="BI235" i="3"/>
  <c r="BH235" i="3"/>
  <c r="BG235" i="3"/>
  <c r="BF235" i="3"/>
  <c r="T235" i="3"/>
  <c r="R235" i="3"/>
  <c r="P235" i="3"/>
  <c r="BK235" i="3"/>
  <c r="J235" i="3"/>
  <c r="BE235" i="3" s="1"/>
  <c r="BI233" i="3"/>
  <c r="BH233" i="3"/>
  <c r="BG233" i="3"/>
  <c r="BF233" i="3"/>
  <c r="T233" i="3"/>
  <c r="R233" i="3"/>
  <c r="P233" i="3"/>
  <c r="BK233" i="3"/>
  <c r="J233" i="3"/>
  <c r="BE233" i="3" s="1"/>
  <c r="BI231" i="3"/>
  <c r="BH231" i="3"/>
  <c r="BG231" i="3"/>
  <c r="BF231" i="3"/>
  <c r="T231" i="3"/>
  <c r="R231" i="3"/>
  <c r="P231" i="3"/>
  <c r="BK231" i="3"/>
  <c r="J231" i="3"/>
  <c r="BE231" i="3" s="1"/>
  <c r="BI229" i="3"/>
  <c r="BH229" i="3"/>
  <c r="BG229" i="3"/>
  <c r="BF229" i="3"/>
  <c r="T229" i="3"/>
  <c r="R229" i="3"/>
  <c r="P229" i="3"/>
  <c r="BK229" i="3"/>
  <c r="J229" i="3"/>
  <c r="BE229" i="3" s="1"/>
  <c r="BI227" i="3"/>
  <c r="BH227" i="3"/>
  <c r="BG227" i="3"/>
  <c r="BF227" i="3"/>
  <c r="T227" i="3"/>
  <c r="R227" i="3"/>
  <c r="P227" i="3"/>
  <c r="BK227" i="3"/>
  <c r="J227" i="3"/>
  <c r="BE227" i="3" s="1"/>
  <c r="BI225" i="3"/>
  <c r="BH225" i="3"/>
  <c r="BG225" i="3"/>
  <c r="BF225" i="3"/>
  <c r="T225" i="3"/>
  <c r="R225" i="3"/>
  <c r="P225" i="3"/>
  <c r="BK225" i="3"/>
  <c r="J225" i="3"/>
  <c r="BE225" i="3" s="1"/>
  <c r="BI223" i="3"/>
  <c r="BH223" i="3"/>
  <c r="BG223" i="3"/>
  <c r="BF223" i="3"/>
  <c r="T223" i="3"/>
  <c r="R223" i="3"/>
  <c r="P223" i="3"/>
  <c r="BK223" i="3"/>
  <c r="J223" i="3"/>
  <c r="BE223" i="3" s="1"/>
  <c r="BI221" i="3"/>
  <c r="BH221" i="3"/>
  <c r="BG221" i="3"/>
  <c r="BF221" i="3"/>
  <c r="T221" i="3"/>
  <c r="R221" i="3"/>
  <c r="P221" i="3"/>
  <c r="BK221" i="3"/>
  <c r="J221" i="3"/>
  <c r="BE221" i="3" s="1"/>
  <c r="BI219" i="3"/>
  <c r="BH219" i="3"/>
  <c r="BG219" i="3"/>
  <c r="BF219" i="3"/>
  <c r="T219" i="3"/>
  <c r="R219" i="3"/>
  <c r="R218" i="3" s="1"/>
  <c r="P219" i="3"/>
  <c r="BK219" i="3"/>
  <c r="BK218" i="3" s="1"/>
  <c r="J218" i="3" s="1"/>
  <c r="J69" i="3" s="1"/>
  <c r="J219" i="3"/>
  <c r="BE219" i="3" s="1"/>
  <c r="BI216" i="3"/>
  <c r="BH216" i="3"/>
  <c r="BG216" i="3"/>
  <c r="BF216" i="3"/>
  <c r="BE216" i="3"/>
  <c r="T216" i="3"/>
  <c r="R216" i="3"/>
  <c r="P216" i="3"/>
  <c r="BK216" i="3"/>
  <c r="J216" i="3"/>
  <c r="BI214" i="3"/>
  <c r="BH214" i="3"/>
  <c r="BG214" i="3"/>
  <c r="BF214" i="3"/>
  <c r="T214" i="3"/>
  <c r="R214" i="3"/>
  <c r="P214" i="3"/>
  <c r="BK214" i="3"/>
  <c r="J214" i="3"/>
  <c r="BE214" i="3" s="1"/>
  <c r="BI212" i="3"/>
  <c r="BH212" i="3"/>
  <c r="BG212" i="3"/>
  <c r="BF212" i="3"/>
  <c r="BE212" i="3"/>
  <c r="T212" i="3"/>
  <c r="T211" i="3" s="1"/>
  <c r="R212" i="3"/>
  <c r="P212" i="3"/>
  <c r="P211" i="3" s="1"/>
  <c r="BK212" i="3"/>
  <c r="J212" i="3"/>
  <c r="BI209" i="3"/>
  <c r="BH209" i="3"/>
  <c r="BG209" i="3"/>
  <c r="BF209" i="3"/>
  <c r="T209" i="3"/>
  <c r="R209" i="3"/>
  <c r="P209" i="3"/>
  <c r="BK209" i="3"/>
  <c r="J209" i="3"/>
  <c r="BE209" i="3" s="1"/>
  <c r="BI207" i="3"/>
  <c r="BH207" i="3"/>
  <c r="BG207" i="3"/>
  <c r="BF207" i="3"/>
  <c r="T207" i="3"/>
  <c r="R207" i="3"/>
  <c r="P207" i="3"/>
  <c r="BK207" i="3"/>
  <c r="J207" i="3"/>
  <c r="BE207" i="3" s="1"/>
  <c r="BI205" i="3"/>
  <c r="BH205" i="3"/>
  <c r="BG205" i="3"/>
  <c r="BF205" i="3"/>
  <c r="T205" i="3"/>
  <c r="T204" i="3" s="1"/>
  <c r="R205" i="3"/>
  <c r="P205" i="3"/>
  <c r="P204" i="3" s="1"/>
  <c r="BK205" i="3"/>
  <c r="BK204" i="3" s="1"/>
  <c r="J204" i="3" s="1"/>
  <c r="J67" i="3" s="1"/>
  <c r="J205" i="3"/>
  <c r="BE205" i="3" s="1"/>
  <c r="BI202" i="3"/>
  <c r="BH202" i="3"/>
  <c r="BG202" i="3"/>
  <c r="BF202" i="3"/>
  <c r="T202" i="3"/>
  <c r="R202" i="3"/>
  <c r="P202" i="3"/>
  <c r="BK202" i="3"/>
  <c r="J202" i="3"/>
  <c r="BE202" i="3" s="1"/>
  <c r="BI200" i="3"/>
  <c r="BH200" i="3"/>
  <c r="BG200" i="3"/>
  <c r="BF200" i="3"/>
  <c r="BE200" i="3"/>
  <c r="T200" i="3"/>
  <c r="R200" i="3"/>
  <c r="P200" i="3"/>
  <c r="BK200" i="3"/>
  <c r="J200" i="3"/>
  <c r="BI198" i="3"/>
  <c r="BH198" i="3"/>
  <c r="BG198" i="3"/>
  <c r="BF198" i="3"/>
  <c r="T198" i="3"/>
  <c r="R198" i="3"/>
  <c r="P198" i="3"/>
  <c r="BK198" i="3"/>
  <c r="J198" i="3"/>
  <c r="BE198" i="3" s="1"/>
  <c r="BI196" i="3"/>
  <c r="BH196" i="3"/>
  <c r="BG196" i="3"/>
  <c r="BF196" i="3"/>
  <c r="BE196" i="3"/>
  <c r="T196" i="3"/>
  <c r="R196" i="3"/>
  <c r="P196" i="3"/>
  <c r="BK196" i="3"/>
  <c r="J196" i="3"/>
  <c r="BI194" i="3"/>
  <c r="BH194" i="3"/>
  <c r="BG194" i="3"/>
  <c r="BF194" i="3"/>
  <c r="T194" i="3"/>
  <c r="R194" i="3"/>
  <c r="P194" i="3"/>
  <c r="BK194" i="3"/>
  <c r="J194" i="3"/>
  <c r="BE194" i="3" s="1"/>
  <c r="BI192" i="3"/>
  <c r="BH192" i="3"/>
  <c r="BG192" i="3"/>
  <c r="BF192" i="3"/>
  <c r="BE192" i="3"/>
  <c r="T192" i="3"/>
  <c r="R192" i="3"/>
  <c r="P192" i="3"/>
  <c r="BK192" i="3"/>
  <c r="J192" i="3"/>
  <c r="BI190" i="3"/>
  <c r="BH190" i="3"/>
  <c r="BG190" i="3"/>
  <c r="BF190" i="3"/>
  <c r="T190" i="3"/>
  <c r="R190" i="3"/>
  <c r="P190" i="3"/>
  <c r="BK190" i="3"/>
  <c r="J190" i="3"/>
  <c r="BE190" i="3" s="1"/>
  <c r="BI188" i="3"/>
  <c r="BH188" i="3"/>
  <c r="BG188" i="3"/>
  <c r="BF188" i="3"/>
  <c r="BE188" i="3"/>
  <c r="T188" i="3"/>
  <c r="R188" i="3"/>
  <c r="P188" i="3"/>
  <c r="BK188" i="3"/>
  <c r="J188" i="3"/>
  <c r="BI186" i="3"/>
  <c r="BH186" i="3"/>
  <c r="BG186" i="3"/>
  <c r="BF186" i="3"/>
  <c r="T186" i="3"/>
  <c r="R186" i="3"/>
  <c r="P186" i="3"/>
  <c r="BK186" i="3"/>
  <c r="J186" i="3"/>
  <c r="BE186" i="3" s="1"/>
  <c r="BI184" i="3"/>
  <c r="BH184" i="3"/>
  <c r="BG184" i="3"/>
  <c r="BF184" i="3"/>
  <c r="BE184" i="3"/>
  <c r="T184" i="3"/>
  <c r="R184" i="3"/>
  <c r="P184" i="3"/>
  <c r="BK184" i="3"/>
  <c r="J184" i="3"/>
  <c r="BI182" i="3"/>
  <c r="BH182" i="3"/>
  <c r="BG182" i="3"/>
  <c r="BF182" i="3"/>
  <c r="T182" i="3"/>
  <c r="R182" i="3"/>
  <c r="P182" i="3"/>
  <c r="BK182" i="3"/>
  <c r="J182" i="3"/>
  <c r="BE182" i="3" s="1"/>
  <c r="BI180" i="3"/>
  <c r="BH180" i="3"/>
  <c r="BG180" i="3"/>
  <c r="BF180" i="3"/>
  <c r="BE180" i="3"/>
  <c r="T180" i="3"/>
  <c r="R180" i="3"/>
  <c r="P180" i="3"/>
  <c r="BK180" i="3"/>
  <c r="J180" i="3"/>
  <c r="BI178" i="3"/>
  <c r="BH178" i="3"/>
  <c r="BG178" i="3"/>
  <c r="BF178" i="3"/>
  <c r="BE178" i="3"/>
  <c r="T178" i="3"/>
  <c r="T177" i="3" s="1"/>
  <c r="R178" i="3"/>
  <c r="P178" i="3"/>
  <c r="BK178" i="3"/>
  <c r="J178" i="3"/>
  <c r="BI175" i="3"/>
  <c r="BH175" i="3"/>
  <c r="BG175" i="3"/>
  <c r="BF175" i="3"/>
  <c r="T175" i="3"/>
  <c r="R175" i="3"/>
  <c r="P175" i="3"/>
  <c r="BK175" i="3"/>
  <c r="J175" i="3"/>
  <c r="BE175" i="3" s="1"/>
  <c r="BI173" i="3"/>
  <c r="BH173" i="3"/>
  <c r="BG173" i="3"/>
  <c r="BF173" i="3"/>
  <c r="T173" i="3"/>
  <c r="R173" i="3"/>
  <c r="P173" i="3"/>
  <c r="BK173" i="3"/>
  <c r="J173" i="3"/>
  <c r="BE173" i="3" s="1"/>
  <c r="BI171" i="3"/>
  <c r="BH171" i="3"/>
  <c r="BG171" i="3"/>
  <c r="BF171" i="3"/>
  <c r="T171" i="3"/>
  <c r="R171" i="3"/>
  <c r="P171" i="3"/>
  <c r="BK171" i="3"/>
  <c r="J171" i="3"/>
  <c r="BE171" i="3" s="1"/>
  <c r="BI165" i="3"/>
  <c r="BH165" i="3"/>
  <c r="BG165" i="3"/>
  <c r="BF165" i="3"/>
  <c r="T165" i="3"/>
  <c r="R165" i="3"/>
  <c r="P165" i="3"/>
  <c r="BK165" i="3"/>
  <c r="J165" i="3"/>
  <c r="BE165" i="3" s="1"/>
  <c r="BI163" i="3"/>
  <c r="BH163" i="3"/>
  <c r="BG163" i="3"/>
  <c r="BF163" i="3"/>
  <c r="T163" i="3"/>
  <c r="R163" i="3"/>
  <c r="P163" i="3"/>
  <c r="BK163" i="3"/>
  <c r="J163" i="3"/>
  <c r="BE163" i="3" s="1"/>
  <c r="BI161" i="3"/>
  <c r="BH161" i="3"/>
  <c r="BG161" i="3"/>
  <c r="BF161" i="3"/>
  <c r="T161" i="3"/>
  <c r="R161" i="3"/>
  <c r="P161" i="3"/>
  <c r="BK161" i="3"/>
  <c r="J161" i="3"/>
  <c r="BE161" i="3" s="1"/>
  <c r="BI159" i="3"/>
  <c r="BH159" i="3"/>
  <c r="BG159" i="3"/>
  <c r="BF159" i="3"/>
  <c r="T159" i="3"/>
  <c r="R159" i="3"/>
  <c r="P159" i="3"/>
  <c r="BK159" i="3"/>
  <c r="J159" i="3"/>
  <c r="BE159" i="3" s="1"/>
  <c r="BI157" i="3"/>
  <c r="BH157" i="3"/>
  <c r="BG157" i="3"/>
  <c r="BF157" i="3"/>
  <c r="T157" i="3"/>
  <c r="R157" i="3"/>
  <c r="P157" i="3"/>
  <c r="BK157" i="3"/>
  <c r="J157" i="3"/>
  <c r="BE157" i="3" s="1"/>
  <c r="BI152" i="3"/>
  <c r="BH152" i="3"/>
  <c r="BG152" i="3"/>
  <c r="BF152" i="3"/>
  <c r="T152" i="3"/>
  <c r="R152" i="3"/>
  <c r="P152" i="3"/>
  <c r="BK152" i="3"/>
  <c r="J152" i="3"/>
  <c r="BE152" i="3" s="1"/>
  <c r="BI150" i="3"/>
  <c r="BH150" i="3"/>
  <c r="BG150" i="3"/>
  <c r="BF150" i="3"/>
  <c r="T150" i="3"/>
  <c r="R150" i="3"/>
  <c r="P150" i="3"/>
  <c r="BK150" i="3"/>
  <c r="J150" i="3"/>
  <c r="BE150" i="3" s="1"/>
  <c r="BI148" i="3"/>
  <c r="BH148" i="3"/>
  <c r="BG148" i="3"/>
  <c r="BF148" i="3"/>
  <c r="T148" i="3"/>
  <c r="R148" i="3"/>
  <c r="P148" i="3"/>
  <c r="BK148" i="3"/>
  <c r="J148" i="3"/>
  <c r="BE148" i="3" s="1"/>
  <c r="BI142" i="3"/>
  <c r="BH142" i="3"/>
  <c r="BG142" i="3"/>
  <c r="BF142" i="3"/>
  <c r="T142" i="3"/>
  <c r="R142" i="3"/>
  <c r="P142" i="3"/>
  <c r="BK142" i="3"/>
  <c r="J142" i="3"/>
  <c r="BE142" i="3" s="1"/>
  <c r="BI140" i="3"/>
  <c r="BH140" i="3"/>
  <c r="BG140" i="3"/>
  <c r="BF140" i="3"/>
  <c r="BE140" i="3"/>
  <c r="T140" i="3"/>
  <c r="R140" i="3"/>
  <c r="P140" i="3"/>
  <c r="BK140" i="3"/>
  <c r="J140" i="3"/>
  <c r="BI138" i="3"/>
  <c r="BH138" i="3"/>
  <c r="BG138" i="3"/>
  <c r="BF138" i="3"/>
  <c r="T138" i="3"/>
  <c r="R138" i="3"/>
  <c r="P138" i="3"/>
  <c r="BK138" i="3"/>
  <c r="J138" i="3"/>
  <c r="BE138" i="3" s="1"/>
  <c r="BI136" i="3"/>
  <c r="BH136" i="3"/>
  <c r="BG136" i="3"/>
  <c r="BF136" i="3"/>
  <c r="BE136" i="3"/>
  <c r="T136" i="3"/>
  <c r="R136" i="3"/>
  <c r="P136" i="3"/>
  <c r="BK136" i="3"/>
  <c r="J136" i="3"/>
  <c r="BI132" i="3"/>
  <c r="BH132" i="3"/>
  <c r="BG132" i="3"/>
  <c r="BF132" i="3"/>
  <c r="T132" i="3"/>
  <c r="R132" i="3"/>
  <c r="P132" i="3"/>
  <c r="BK132" i="3"/>
  <c r="J132" i="3"/>
  <c r="BE132" i="3" s="1"/>
  <c r="BI130" i="3"/>
  <c r="BH130" i="3"/>
  <c r="BG130" i="3"/>
  <c r="BF130" i="3"/>
  <c r="BE130" i="3"/>
  <c r="T130" i="3"/>
  <c r="R130" i="3"/>
  <c r="P130" i="3"/>
  <c r="BK130" i="3"/>
  <c r="J130" i="3"/>
  <c r="BI128" i="3"/>
  <c r="BH128" i="3"/>
  <c r="BG128" i="3"/>
  <c r="BF128" i="3"/>
  <c r="T128" i="3"/>
  <c r="R128" i="3"/>
  <c r="P128" i="3"/>
  <c r="BK128" i="3"/>
  <c r="J128" i="3"/>
  <c r="BE128" i="3" s="1"/>
  <c r="BI126" i="3"/>
  <c r="BH126" i="3"/>
  <c r="BG126" i="3"/>
  <c r="BF126" i="3"/>
  <c r="BE126" i="3"/>
  <c r="T126" i="3"/>
  <c r="R126" i="3"/>
  <c r="P126" i="3"/>
  <c r="BK126" i="3"/>
  <c r="J126" i="3"/>
  <c r="BI124" i="3"/>
  <c r="F38" i="3" s="1"/>
  <c r="BD57" i="1" s="1"/>
  <c r="BH124" i="3"/>
  <c r="F37" i="3" s="1"/>
  <c r="BC57" i="1" s="1"/>
  <c r="BG124" i="3"/>
  <c r="F36" i="3" s="1"/>
  <c r="BB57" i="1" s="1"/>
  <c r="BF124" i="3"/>
  <c r="T124" i="3"/>
  <c r="T123" i="3" s="1"/>
  <c r="R124" i="3"/>
  <c r="R123" i="3" s="1"/>
  <c r="P124" i="3"/>
  <c r="BK124" i="3"/>
  <c r="BK123" i="3" s="1"/>
  <c r="J123" i="3" s="1"/>
  <c r="J65" i="3" s="1"/>
  <c r="J124" i="3"/>
  <c r="BE124" i="3" s="1"/>
  <c r="J118" i="3"/>
  <c r="F118" i="3"/>
  <c r="F116" i="3"/>
  <c r="E114" i="3"/>
  <c r="F59" i="3"/>
  <c r="F57" i="3"/>
  <c r="E55" i="3"/>
  <c r="E49" i="3"/>
  <c r="J25" i="3"/>
  <c r="E25" i="3"/>
  <c r="J59" i="3" s="1"/>
  <c r="J24" i="3"/>
  <c r="J22" i="3"/>
  <c r="E22" i="3"/>
  <c r="F60" i="3" s="1"/>
  <c r="J21" i="3"/>
  <c r="J16" i="3"/>
  <c r="J57" i="3" s="1"/>
  <c r="E7" i="3"/>
  <c r="E108" i="3" s="1"/>
  <c r="AY54" i="1"/>
  <c r="AX54" i="1"/>
  <c r="BI173" i="2"/>
  <c r="BH173" i="2"/>
  <c r="BG173" i="2"/>
  <c r="BF173" i="2"/>
  <c r="BE173" i="2"/>
  <c r="T173" i="2"/>
  <c r="R173" i="2"/>
  <c r="P173" i="2"/>
  <c r="BK173" i="2"/>
  <c r="J173" i="2"/>
  <c r="BI171" i="2"/>
  <c r="BH171" i="2"/>
  <c r="BG171" i="2"/>
  <c r="BF171" i="2"/>
  <c r="T171" i="2"/>
  <c r="R171" i="2"/>
  <c r="P171" i="2"/>
  <c r="BK171" i="2"/>
  <c r="J171" i="2"/>
  <c r="BE171" i="2" s="1"/>
  <c r="BI169" i="2"/>
  <c r="BH169" i="2"/>
  <c r="BG169" i="2"/>
  <c r="BF169" i="2"/>
  <c r="BE169" i="2"/>
  <c r="T169" i="2"/>
  <c r="R169" i="2"/>
  <c r="P169" i="2"/>
  <c r="BK169" i="2"/>
  <c r="J169" i="2"/>
  <c r="BI167" i="2"/>
  <c r="BH167" i="2"/>
  <c r="BG167" i="2"/>
  <c r="BF167" i="2"/>
  <c r="T167" i="2"/>
  <c r="R167" i="2"/>
  <c r="P167" i="2"/>
  <c r="BK167" i="2"/>
  <c r="J167" i="2"/>
  <c r="BE167" i="2" s="1"/>
  <c r="BI165" i="2"/>
  <c r="BH165" i="2"/>
  <c r="BG165" i="2"/>
  <c r="BF165" i="2"/>
  <c r="BE165" i="2"/>
  <c r="T165" i="2"/>
  <c r="R165" i="2"/>
  <c r="P165" i="2"/>
  <c r="BK165" i="2"/>
  <c r="J165" i="2"/>
  <c r="BI163" i="2"/>
  <c r="BH163" i="2"/>
  <c r="BG163" i="2"/>
  <c r="BF163" i="2"/>
  <c r="T163" i="2"/>
  <c r="R163" i="2"/>
  <c r="P163" i="2"/>
  <c r="BK163" i="2"/>
  <c r="J163" i="2"/>
  <c r="BE163" i="2" s="1"/>
  <c r="BI161" i="2"/>
  <c r="BH161" i="2"/>
  <c r="BG161" i="2"/>
  <c r="BF161" i="2"/>
  <c r="BE161" i="2"/>
  <c r="T161" i="2"/>
  <c r="T160" i="2" s="1"/>
  <c r="R161" i="2"/>
  <c r="R160" i="2" s="1"/>
  <c r="P161" i="2"/>
  <c r="P160" i="2" s="1"/>
  <c r="BK161" i="2"/>
  <c r="BK160" i="2" s="1"/>
  <c r="J160" i="2" s="1"/>
  <c r="J66" i="2" s="1"/>
  <c r="J161" i="2"/>
  <c r="BI158" i="2"/>
  <c r="BH158" i="2"/>
  <c r="BG158" i="2"/>
  <c r="BF158" i="2"/>
  <c r="BE158" i="2"/>
  <c r="T158" i="2"/>
  <c r="R158" i="2"/>
  <c r="P158" i="2"/>
  <c r="BK158" i="2"/>
  <c r="J158" i="2"/>
  <c r="BI156" i="2"/>
  <c r="BH156" i="2"/>
  <c r="BG156" i="2"/>
  <c r="BF156" i="2"/>
  <c r="T156" i="2"/>
  <c r="R156" i="2"/>
  <c r="P156" i="2"/>
  <c r="BK156" i="2"/>
  <c r="J156" i="2"/>
  <c r="BE156" i="2" s="1"/>
  <c r="BI154" i="2"/>
  <c r="BH154" i="2"/>
  <c r="BG154" i="2"/>
  <c r="BF154" i="2"/>
  <c r="T154" i="2"/>
  <c r="R154" i="2"/>
  <c r="P154" i="2"/>
  <c r="BK154" i="2"/>
  <c r="J154" i="2"/>
  <c r="BE154" i="2" s="1"/>
  <c r="BI152" i="2"/>
  <c r="BH152" i="2"/>
  <c r="BG152" i="2"/>
  <c r="BF152" i="2"/>
  <c r="T152" i="2"/>
  <c r="R152" i="2"/>
  <c r="P152" i="2"/>
  <c r="BK152" i="2"/>
  <c r="J152" i="2"/>
  <c r="BE152" i="2" s="1"/>
  <c r="BI150" i="2"/>
  <c r="BH150" i="2"/>
  <c r="BG150" i="2"/>
  <c r="BF150" i="2"/>
  <c r="BE150" i="2"/>
  <c r="T150" i="2"/>
  <c r="R150" i="2"/>
  <c r="P150" i="2"/>
  <c r="BK150" i="2"/>
  <c r="J150" i="2"/>
  <c r="BI148" i="2"/>
  <c r="BH148" i="2"/>
  <c r="BG148" i="2"/>
  <c r="BF148" i="2"/>
  <c r="BE148" i="2"/>
  <c r="T148" i="2"/>
  <c r="R148" i="2"/>
  <c r="P148" i="2"/>
  <c r="BK148" i="2"/>
  <c r="J148" i="2"/>
  <c r="BI146" i="2"/>
  <c r="BH146" i="2"/>
  <c r="BG146" i="2"/>
  <c r="BF146" i="2"/>
  <c r="T146" i="2"/>
  <c r="R146" i="2"/>
  <c r="P146" i="2"/>
  <c r="BK146" i="2"/>
  <c r="J146" i="2"/>
  <c r="BE146" i="2" s="1"/>
  <c r="BI144" i="2"/>
  <c r="BH144" i="2"/>
  <c r="BG144" i="2"/>
  <c r="BF144" i="2"/>
  <c r="BE144" i="2"/>
  <c r="T144" i="2"/>
  <c r="R144" i="2"/>
  <c r="P144" i="2"/>
  <c r="BK144" i="2"/>
  <c r="J144" i="2"/>
  <c r="BI142" i="2"/>
  <c r="BH142" i="2"/>
  <c r="BG142" i="2"/>
  <c r="BF142" i="2"/>
  <c r="BE142" i="2"/>
  <c r="T142" i="2"/>
  <c r="R142" i="2"/>
  <c r="P142" i="2"/>
  <c r="BK142" i="2"/>
  <c r="J142" i="2"/>
  <c r="BI140" i="2"/>
  <c r="BH140" i="2"/>
  <c r="BG140" i="2"/>
  <c r="BF140" i="2"/>
  <c r="BE140" i="2"/>
  <c r="T140" i="2"/>
  <c r="R140" i="2"/>
  <c r="P140" i="2"/>
  <c r="BK140" i="2"/>
  <c r="J140" i="2"/>
  <c r="BI138" i="2"/>
  <c r="BH138" i="2"/>
  <c r="BG138" i="2"/>
  <c r="BF138" i="2"/>
  <c r="T138" i="2"/>
  <c r="R138" i="2"/>
  <c r="P138" i="2"/>
  <c r="BK138" i="2"/>
  <c r="J138" i="2"/>
  <c r="BE138" i="2" s="1"/>
  <c r="BI136" i="2"/>
  <c r="BH136" i="2"/>
  <c r="BG136" i="2"/>
  <c r="BF136" i="2"/>
  <c r="BE136" i="2"/>
  <c r="T136" i="2"/>
  <c r="R136" i="2"/>
  <c r="P136" i="2"/>
  <c r="BK136" i="2"/>
  <c r="J136" i="2"/>
  <c r="BI134" i="2"/>
  <c r="BH134" i="2"/>
  <c r="BG134" i="2"/>
  <c r="BF134" i="2"/>
  <c r="BE134" i="2"/>
  <c r="T134" i="2"/>
  <c r="R134" i="2"/>
  <c r="P134" i="2"/>
  <c r="BK134" i="2"/>
  <c r="J134" i="2"/>
  <c r="BI132" i="2"/>
  <c r="BH132" i="2"/>
  <c r="BG132" i="2"/>
  <c r="BF132" i="2"/>
  <c r="BE132" i="2"/>
  <c r="T132" i="2"/>
  <c r="R132" i="2"/>
  <c r="P132" i="2"/>
  <c r="BK132" i="2"/>
  <c r="J132" i="2"/>
  <c r="BI130" i="2"/>
  <c r="BH130" i="2"/>
  <c r="BG130" i="2"/>
  <c r="BF130" i="2"/>
  <c r="T130" i="2"/>
  <c r="R130" i="2"/>
  <c r="P130" i="2"/>
  <c r="BK130" i="2"/>
  <c r="J130" i="2"/>
  <c r="BE130" i="2" s="1"/>
  <c r="BI128" i="2"/>
  <c r="BH128" i="2"/>
  <c r="BG128" i="2"/>
  <c r="BF128" i="2"/>
  <c r="BE128" i="2"/>
  <c r="T128" i="2"/>
  <c r="R128" i="2"/>
  <c r="P128" i="2"/>
  <c r="BK128" i="2"/>
  <c r="J128" i="2"/>
  <c r="BI126" i="2"/>
  <c r="BH126" i="2"/>
  <c r="BG126" i="2"/>
  <c r="BF126" i="2"/>
  <c r="BE126" i="2"/>
  <c r="T126" i="2"/>
  <c r="R126" i="2"/>
  <c r="P126" i="2"/>
  <c r="BK126" i="2"/>
  <c r="J126" i="2"/>
  <c r="BI124" i="2"/>
  <c r="BH124" i="2"/>
  <c r="BG124" i="2"/>
  <c r="BF124" i="2"/>
  <c r="BE124" i="2"/>
  <c r="T124" i="2"/>
  <c r="R124" i="2"/>
  <c r="P124" i="2"/>
  <c r="BK124" i="2"/>
  <c r="J124" i="2"/>
  <c r="BI122" i="2"/>
  <c r="BH122" i="2"/>
  <c r="BG122" i="2"/>
  <c r="BF122" i="2"/>
  <c r="T122" i="2"/>
  <c r="R122" i="2"/>
  <c r="P122" i="2"/>
  <c r="BK122" i="2"/>
  <c r="J122" i="2"/>
  <c r="BE122" i="2" s="1"/>
  <c r="BI120" i="2"/>
  <c r="BH120" i="2"/>
  <c r="BG120" i="2"/>
  <c r="BF120" i="2"/>
  <c r="BE120" i="2"/>
  <c r="T120" i="2"/>
  <c r="R120" i="2"/>
  <c r="P120" i="2"/>
  <c r="BK120" i="2"/>
  <c r="J120" i="2"/>
  <c r="BI118" i="2"/>
  <c r="BH118" i="2"/>
  <c r="BG118" i="2"/>
  <c r="BF118" i="2"/>
  <c r="BE118" i="2"/>
  <c r="T118" i="2"/>
  <c r="R118" i="2"/>
  <c r="P118" i="2"/>
  <c r="BK118" i="2"/>
  <c r="J118" i="2"/>
  <c r="BI116" i="2"/>
  <c r="BH116" i="2"/>
  <c r="BG116" i="2"/>
  <c r="BF116" i="2"/>
  <c r="BE116" i="2"/>
  <c r="T116" i="2"/>
  <c r="R116" i="2"/>
  <c r="P116" i="2"/>
  <c r="BK116" i="2"/>
  <c r="J116" i="2"/>
  <c r="BI114" i="2"/>
  <c r="BH114" i="2"/>
  <c r="BG114" i="2"/>
  <c r="BF114" i="2"/>
  <c r="BE114" i="2"/>
  <c r="T114" i="2"/>
  <c r="R114" i="2"/>
  <c r="P114" i="2"/>
  <c r="BK114" i="2"/>
  <c r="J114" i="2"/>
  <c r="BI112" i="2"/>
  <c r="BH112" i="2"/>
  <c r="BG112" i="2"/>
  <c r="BF112" i="2"/>
  <c r="BE112" i="2"/>
  <c r="T112" i="2"/>
  <c r="R112" i="2"/>
  <c r="P112" i="2"/>
  <c r="BK112" i="2"/>
  <c r="J112" i="2"/>
  <c r="BI110" i="2"/>
  <c r="BH110" i="2"/>
  <c r="BG110" i="2"/>
  <c r="BF110" i="2"/>
  <c r="BE110" i="2"/>
  <c r="T110" i="2"/>
  <c r="R110" i="2"/>
  <c r="P110" i="2"/>
  <c r="BK110" i="2"/>
  <c r="J110" i="2"/>
  <c r="BI108" i="2"/>
  <c r="BH108" i="2"/>
  <c r="BG108" i="2"/>
  <c r="BF108" i="2"/>
  <c r="BE108" i="2"/>
  <c r="T108" i="2"/>
  <c r="R108" i="2"/>
  <c r="P108" i="2"/>
  <c r="BK108" i="2"/>
  <c r="J108" i="2"/>
  <c r="BI106" i="2"/>
  <c r="BH106" i="2"/>
  <c r="BG106" i="2"/>
  <c r="BF106" i="2"/>
  <c r="BE106" i="2"/>
  <c r="T106" i="2"/>
  <c r="R106" i="2"/>
  <c r="P106" i="2"/>
  <c r="BK106" i="2"/>
  <c r="J106" i="2"/>
  <c r="BI104" i="2"/>
  <c r="BH104" i="2"/>
  <c r="BG104" i="2"/>
  <c r="BF104" i="2"/>
  <c r="BE104" i="2"/>
  <c r="T104" i="2"/>
  <c r="R104" i="2"/>
  <c r="P104" i="2"/>
  <c r="BK104" i="2"/>
  <c r="J104" i="2"/>
  <c r="BI102" i="2"/>
  <c r="BH102" i="2"/>
  <c r="BG102" i="2"/>
  <c r="BF102" i="2"/>
  <c r="BE102" i="2"/>
  <c r="T102" i="2"/>
  <c r="R102" i="2"/>
  <c r="P102" i="2"/>
  <c r="BK102" i="2"/>
  <c r="J102" i="2"/>
  <c r="BI100" i="2"/>
  <c r="BH100" i="2"/>
  <c r="BG100" i="2"/>
  <c r="BF100" i="2"/>
  <c r="BE100" i="2"/>
  <c r="T100" i="2"/>
  <c r="R100" i="2"/>
  <c r="P100" i="2"/>
  <c r="BK100" i="2"/>
  <c r="J100" i="2"/>
  <c r="BI98" i="2"/>
  <c r="BH98" i="2"/>
  <c r="BG98" i="2"/>
  <c r="BF98" i="2"/>
  <c r="BE98" i="2"/>
  <c r="T98" i="2"/>
  <c r="R98" i="2"/>
  <c r="P98" i="2"/>
  <c r="BK98" i="2"/>
  <c r="J98" i="2"/>
  <c r="BI96" i="2"/>
  <c r="BH96" i="2"/>
  <c r="BG96" i="2"/>
  <c r="BF96" i="2"/>
  <c r="BE96" i="2"/>
  <c r="T96" i="2"/>
  <c r="R96" i="2"/>
  <c r="P96" i="2"/>
  <c r="BK96" i="2"/>
  <c r="J96" i="2"/>
  <c r="BI94" i="2"/>
  <c r="BH94" i="2"/>
  <c r="BG94" i="2"/>
  <c r="BF94" i="2"/>
  <c r="BE94" i="2"/>
  <c r="T94" i="2"/>
  <c r="R94" i="2"/>
  <c r="P94" i="2"/>
  <c r="BK94" i="2"/>
  <c r="J94" i="2"/>
  <c r="BI92" i="2"/>
  <c r="F38" i="2" s="1"/>
  <c r="BD54" i="1" s="1"/>
  <c r="BD53" i="1" s="1"/>
  <c r="BD52" i="1" s="1"/>
  <c r="BH92" i="2"/>
  <c r="F37" i="2" s="1"/>
  <c r="BC54" i="1" s="1"/>
  <c r="BC53" i="1" s="1"/>
  <c r="BG92" i="2"/>
  <c r="F36" i="2" s="1"/>
  <c r="BB54" i="1" s="1"/>
  <c r="BB53" i="1" s="1"/>
  <c r="BF92" i="2"/>
  <c r="J35" i="2" s="1"/>
  <c r="AW54" i="1" s="1"/>
  <c r="BE92" i="2"/>
  <c r="T92" i="2"/>
  <c r="T91" i="2" s="1"/>
  <c r="T90" i="2" s="1"/>
  <c r="R92" i="2"/>
  <c r="R91" i="2" s="1"/>
  <c r="P92" i="2"/>
  <c r="P91" i="2" s="1"/>
  <c r="P90" i="2" s="1"/>
  <c r="AU54" i="1" s="1"/>
  <c r="AU53" i="1" s="1"/>
  <c r="AU52" i="1" s="1"/>
  <c r="BK92" i="2"/>
  <c r="BK91" i="2" s="1"/>
  <c r="J92" i="2"/>
  <c r="J86" i="2"/>
  <c r="F86" i="2"/>
  <c r="F84" i="2"/>
  <c r="E82" i="2"/>
  <c r="F60" i="2"/>
  <c r="F59" i="2"/>
  <c r="F57" i="2"/>
  <c r="E55" i="2"/>
  <c r="E49" i="2"/>
  <c r="J25" i="2"/>
  <c r="E25" i="2"/>
  <c r="J59" i="2" s="1"/>
  <c r="J24" i="2"/>
  <c r="J22" i="2"/>
  <c r="E22" i="2"/>
  <c r="F87" i="2" s="1"/>
  <c r="J21" i="2"/>
  <c r="J16" i="2"/>
  <c r="J57" i="2" s="1"/>
  <c r="E7" i="2"/>
  <c r="E76" i="2" s="1"/>
  <c r="BD75" i="1"/>
  <c r="BD74" i="1" s="1"/>
  <c r="BC75" i="1"/>
  <c r="AY75" i="1" s="1"/>
  <c r="BB75" i="1"/>
  <c r="AX75" i="1" s="1"/>
  <c r="AS75" i="1"/>
  <c r="BC74" i="1"/>
  <c r="AY74" i="1"/>
  <c r="AS74" i="1"/>
  <c r="BD72" i="1"/>
  <c r="BD71" i="1" s="1"/>
  <c r="BC72" i="1"/>
  <c r="AY72" i="1" s="1"/>
  <c r="BB72" i="1"/>
  <c r="BB71" i="1" s="1"/>
  <c r="AX71" i="1" s="1"/>
  <c r="AX72" i="1"/>
  <c r="AS72" i="1"/>
  <c r="BC71" i="1"/>
  <c r="AY71" i="1" s="1"/>
  <c r="AS71" i="1"/>
  <c r="BD69" i="1"/>
  <c r="BD68" i="1" s="1"/>
  <c r="BB69" i="1"/>
  <c r="BB68" i="1" s="1"/>
  <c r="AX68" i="1" s="1"/>
  <c r="AX69" i="1"/>
  <c r="AS69" i="1"/>
  <c r="AS68" i="1"/>
  <c r="AS66" i="1"/>
  <c r="AS65" i="1"/>
  <c r="BD63" i="1"/>
  <c r="BD62" i="1" s="1"/>
  <c r="BB63" i="1"/>
  <c r="AX63" i="1" s="1"/>
  <c r="AS63" i="1"/>
  <c r="AS62" i="1"/>
  <c r="AS56" i="1"/>
  <c r="AS55" i="1"/>
  <c r="AS53" i="1"/>
  <c r="AS52" i="1"/>
  <c r="AS51" i="1" s="1"/>
  <c r="L47" i="1"/>
  <c r="AM46" i="1"/>
  <c r="L46" i="1"/>
  <c r="AM44" i="1"/>
  <c r="L44" i="1"/>
  <c r="L42" i="1"/>
  <c r="L41" i="1"/>
  <c r="R90" i="2" l="1"/>
  <c r="J34" i="2"/>
  <c r="AV54" i="1" s="1"/>
  <c r="AT54" i="1" s="1"/>
  <c r="AY53" i="1"/>
  <c r="BC52" i="1"/>
  <c r="AX53" i="1"/>
  <c r="BB52" i="1"/>
  <c r="BK90" i="2"/>
  <c r="J90" i="2" s="1"/>
  <c r="J91" i="2"/>
  <c r="J65" i="2" s="1"/>
  <c r="J34" i="3"/>
  <c r="AV57" i="1" s="1"/>
  <c r="F34" i="3"/>
  <c r="AZ57" i="1" s="1"/>
  <c r="BB62" i="1"/>
  <c r="AX62" i="1" s="1"/>
  <c r="BB74" i="1"/>
  <c r="AX74" i="1" s="1"/>
  <c r="P123" i="3"/>
  <c r="BK177" i="3"/>
  <c r="J177" i="3" s="1"/>
  <c r="J66" i="3" s="1"/>
  <c r="P338" i="3"/>
  <c r="P348" i="3"/>
  <c r="R355" i="3"/>
  <c r="P435" i="3"/>
  <c r="BK450" i="3"/>
  <c r="J450" i="3" s="1"/>
  <c r="J83" i="3" s="1"/>
  <c r="BK488" i="3"/>
  <c r="J488" i="3" s="1"/>
  <c r="J87" i="3" s="1"/>
  <c r="R93" i="4"/>
  <c r="T140" i="4"/>
  <c r="P140" i="4"/>
  <c r="P198" i="4"/>
  <c r="BK96" i="5"/>
  <c r="J96" i="5" s="1"/>
  <c r="J97" i="5"/>
  <c r="J65" i="5" s="1"/>
  <c r="J116" i="3"/>
  <c r="P177" i="3"/>
  <c r="R338" i="3"/>
  <c r="T355" i="3"/>
  <c r="BK424" i="3"/>
  <c r="J424" i="3" s="1"/>
  <c r="J81" i="3" s="1"/>
  <c r="R435" i="3"/>
  <c r="P462" i="3"/>
  <c r="T471" i="3"/>
  <c r="P97" i="5"/>
  <c r="BK162" i="5"/>
  <c r="J162" i="5" s="1"/>
  <c r="J70" i="5" s="1"/>
  <c r="R177" i="3"/>
  <c r="R122" i="3" s="1"/>
  <c r="BK211" i="3"/>
  <c r="J211" i="3" s="1"/>
  <c r="J68" i="3" s="1"/>
  <c r="P218" i="3"/>
  <c r="BK267" i="3"/>
  <c r="J267" i="3" s="1"/>
  <c r="J70" i="3" s="1"/>
  <c r="T435" i="3"/>
  <c r="R488" i="3"/>
  <c r="J34" i="4"/>
  <c r="AV58" i="1" s="1"/>
  <c r="AT58" i="1" s="1"/>
  <c r="T198" i="4"/>
  <c r="R118" i="5"/>
  <c r="R96" i="5" s="1"/>
  <c r="P131" i="5"/>
  <c r="R150" i="5"/>
  <c r="J84" i="2"/>
  <c r="F34" i="2"/>
  <c r="AZ54" i="1" s="1"/>
  <c r="AZ53" i="1" s="1"/>
  <c r="BK376" i="3"/>
  <c r="J376" i="3" s="1"/>
  <c r="J75" i="3" s="1"/>
  <c r="T450" i="3"/>
  <c r="J35" i="4"/>
  <c r="AW58" i="1" s="1"/>
  <c r="T94" i="4"/>
  <c r="T93" i="4" s="1"/>
  <c r="T96" i="5"/>
  <c r="J92" i="6"/>
  <c r="J59" i="6"/>
  <c r="F119" i="3"/>
  <c r="J35" i="3"/>
  <c r="AW57" i="1" s="1"/>
  <c r="F35" i="3"/>
  <c r="BA57" i="1" s="1"/>
  <c r="R211" i="3"/>
  <c r="T218" i="3"/>
  <c r="T122" i="3" s="1"/>
  <c r="P392" i="3"/>
  <c r="F35" i="2"/>
  <c r="BA54" i="1" s="1"/>
  <c r="BA53" i="1" s="1"/>
  <c r="R204" i="3"/>
  <c r="T267" i="3"/>
  <c r="R376" i="3"/>
  <c r="R392" i="3"/>
  <c r="F36" i="5"/>
  <c r="BB59" i="1" s="1"/>
  <c r="BK93" i="4"/>
  <c r="J93" i="4" s="1"/>
  <c r="J94" i="4"/>
  <c r="J65" i="4" s="1"/>
  <c r="P94" i="4"/>
  <c r="J34" i="5"/>
  <c r="AV59" i="1" s="1"/>
  <c r="AT59" i="1" s="1"/>
  <c r="F34" i="5"/>
  <c r="AZ59" i="1" s="1"/>
  <c r="J35" i="6"/>
  <c r="AW60" i="1" s="1"/>
  <c r="J110" i="9"/>
  <c r="J65" i="9" s="1"/>
  <c r="F34" i="15"/>
  <c r="AZ79" i="1" s="1"/>
  <c r="J34" i="15"/>
  <c r="AV79" i="1" s="1"/>
  <c r="AT79" i="1" s="1"/>
  <c r="J87" i="4"/>
  <c r="F36" i="6"/>
  <c r="BB60" i="1" s="1"/>
  <c r="BB56" i="1" s="1"/>
  <c r="T132" i="6"/>
  <c r="R301" i="6"/>
  <c r="T364" i="6"/>
  <c r="T494" i="7"/>
  <c r="P554" i="7"/>
  <c r="BK132" i="8"/>
  <c r="J132" i="8" s="1"/>
  <c r="J67" i="8" s="1"/>
  <c r="J34" i="9"/>
  <c r="AV67" i="1" s="1"/>
  <c r="F34" i="4"/>
  <c r="AZ58" i="1" s="1"/>
  <c r="F93" i="5"/>
  <c r="F37" i="6"/>
  <c r="BC60" i="1" s="1"/>
  <c r="BC56" i="1" s="1"/>
  <c r="T301" i="6"/>
  <c r="T246" i="7"/>
  <c r="R459" i="7"/>
  <c r="R567" i="7"/>
  <c r="J35" i="9"/>
  <c r="AW67" i="1" s="1"/>
  <c r="F35" i="5"/>
  <c r="BA59" i="1" s="1"/>
  <c r="BK97" i="6"/>
  <c r="F38" i="6"/>
  <c r="BD60" i="1" s="1"/>
  <c r="BD56" i="1" s="1"/>
  <c r="BD55" i="1" s="1"/>
  <c r="BD51" i="1" s="1"/>
  <c r="W30" i="1" s="1"/>
  <c r="T737" i="7"/>
  <c r="F90" i="4"/>
  <c r="F35" i="4"/>
  <c r="BA58" i="1" s="1"/>
  <c r="E82" i="5"/>
  <c r="BK290" i="6"/>
  <c r="J290" i="6" s="1"/>
  <c r="J68" i="6" s="1"/>
  <c r="J121" i="7"/>
  <c r="J66" i="7" s="1"/>
  <c r="F38" i="7"/>
  <c r="BD61" i="1" s="1"/>
  <c r="T334" i="7"/>
  <c r="T281" i="9"/>
  <c r="J90" i="6"/>
  <c r="R97" i="6"/>
  <c r="R96" i="6" s="1"/>
  <c r="P290" i="6"/>
  <c r="BK395" i="6"/>
  <c r="J395" i="6" s="1"/>
  <c r="J71" i="6" s="1"/>
  <c r="BK628" i="6"/>
  <c r="J628" i="6" s="1"/>
  <c r="J72" i="6" s="1"/>
  <c r="P202" i="7"/>
  <c r="P440" i="7"/>
  <c r="T702" i="7"/>
  <c r="T97" i="6"/>
  <c r="BK132" i="6"/>
  <c r="J132" i="6" s="1"/>
  <c r="J66" i="6" s="1"/>
  <c r="P219" i="6"/>
  <c r="P96" i="6" s="1"/>
  <c r="AU60" i="1" s="1"/>
  <c r="BK364" i="6"/>
  <c r="J364" i="6" s="1"/>
  <c r="J70" i="6" s="1"/>
  <c r="P395" i="6"/>
  <c r="P390" i="7"/>
  <c r="R629" i="7"/>
  <c r="J34" i="6"/>
  <c r="AV60" i="1" s="1"/>
  <c r="AT60" i="1" s="1"/>
  <c r="F34" i="6"/>
  <c r="AZ60" i="1" s="1"/>
  <c r="J34" i="8"/>
  <c r="AV64" i="1" s="1"/>
  <c r="AT64" i="1" s="1"/>
  <c r="F34" i="8"/>
  <c r="AZ64" i="1" s="1"/>
  <c r="AZ63" i="1" s="1"/>
  <c r="P121" i="7"/>
  <c r="BK202" i="7"/>
  <c r="J202" i="7" s="1"/>
  <c r="J67" i="7" s="1"/>
  <c r="T375" i="7"/>
  <c r="R440" i="7"/>
  <c r="P521" i="7"/>
  <c r="BK530" i="7"/>
  <c r="J530" i="7" s="1"/>
  <c r="J81" i="7" s="1"/>
  <c r="BK554" i="7"/>
  <c r="J554" i="7" s="1"/>
  <c r="J83" i="7" s="1"/>
  <c r="R592" i="7"/>
  <c r="BK658" i="7"/>
  <c r="J658" i="7" s="1"/>
  <c r="J87" i="7" s="1"/>
  <c r="P689" i="7"/>
  <c r="R728" i="7"/>
  <c r="P737" i="7"/>
  <c r="T830" i="7"/>
  <c r="BK95" i="8"/>
  <c r="BK173" i="8"/>
  <c r="J173" i="8" s="1"/>
  <c r="J68" i="8" s="1"/>
  <c r="F36" i="9"/>
  <c r="BB67" i="1" s="1"/>
  <c r="BB66" i="1" s="1"/>
  <c r="P220" i="9"/>
  <c r="BK281" i="9"/>
  <c r="J281" i="9" s="1"/>
  <c r="J80" i="9" s="1"/>
  <c r="BK96" i="11"/>
  <c r="J96" i="11" s="1"/>
  <c r="J97" i="11"/>
  <c r="J65" i="11" s="1"/>
  <c r="R121" i="7"/>
  <c r="BK219" i="7"/>
  <c r="J219" i="7" s="1"/>
  <c r="J68" i="7" s="1"/>
  <c r="T440" i="7"/>
  <c r="BK459" i="7"/>
  <c r="J459" i="7" s="1"/>
  <c r="J78" i="7" s="1"/>
  <c r="R521" i="7"/>
  <c r="P530" i="7"/>
  <c r="BK539" i="7"/>
  <c r="J539" i="7" s="1"/>
  <c r="J82" i="7" s="1"/>
  <c r="T592" i="7"/>
  <c r="P658" i="7"/>
  <c r="R689" i="7"/>
  <c r="T728" i="7"/>
  <c r="R737" i="7"/>
  <c r="P132" i="8"/>
  <c r="P94" i="8" s="1"/>
  <c r="AU64" i="1" s="1"/>
  <c r="AU63" i="1" s="1"/>
  <c r="AU62" i="1" s="1"/>
  <c r="P173" i="8"/>
  <c r="F37" i="9"/>
  <c r="BC67" i="1" s="1"/>
  <c r="BC66" i="1" s="1"/>
  <c r="P153" i="9"/>
  <c r="R220" i="9"/>
  <c r="R268" i="9"/>
  <c r="P281" i="9"/>
  <c r="J34" i="10"/>
  <c r="AV70" i="1" s="1"/>
  <c r="J115" i="7"/>
  <c r="T521" i="7"/>
  <c r="P539" i="7"/>
  <c r="R554" i="7"/>
  <c r="T689" i="7"/>
  <c r="R132" i="8"/>
  <c r="R94" i="8" s="1"/>
  <c r="F38" i="9"/>
  <c r="BD67" i="1" s="1"/>
  <c r="BD66" i="1" s="1"/>
  <c r="BD65" i="1" s="1"/>
  <c r="R153" i="9"/>
  <c r="J35" i="10"/>
  <c r="AW70" i="1" s="1"/>
  <c r="F35" i="10"/>
  <c r="BA70" i="1" s="1"/>
  <c r="BA69" i="1" s="1"/>
  <c r="T202" i="7"/>
  <c r="R219" i="7"/>
  <c r="BK261" i="7"/>
  <c r="J261" i="7" s="1"/>
  <c r="J70" i="7" s="1"/>
  <c r="P268" i="7"/>
  <c r="R275" i="7"/>
  <c r="BK405" i="7"/>
  <c r="J405" i="7" s="1"/>
  <c r="J76" i="7" s="1"/>
  <c r="R539" i="7"/>
  <c r="T554" i="7"/>
  <c r="BK629" i="7"/>
  <c r="J629" i="7" s="1"/>
  <c r="J86" i="7" s="1"/>
  <c r="T658" i="7"/>
  <c r="BK717" i="7"/>
  <c r="J717" i="7" s="1"/>
  <c r="J90" i="7" s="1"/>
  <c r="P876" i="7"/>
  <c r="T95" i="8"/>
  <c r="T94" i="8" s="1"/>
  <c r="T132" i="8"/>
  <c r="P110" i="9"/>
  <c r="T153" i="9"/>
  <c r="T109" i="9" s="1"/>
  <c r="P249" i="9"/>
  <c r="J35" i="7"/>
  <c r="AW61" i="1" s="1"/>
  <c r="AT61" i="1" s="1"/>
  <c r="F35" i="7"/>
  <c r="BA61" i="1" s="1"/>
  <c r="R268" i="7"/>
  <c r="T275" i="7"/>
  <c r="BK334" i="7"/>
  <c r="J334" i="7" s="1"/>
  <c r="J73" i="7" s="1"/>
  <c r="BK390" i="7"/>
  <c r="J390" i="7" s="1"/>
  <c r="J75" i="7" s="1"/>
  <c r="P405" i="7"/>
  <c r="T459" i="7"/>
  <c r="BK494" i="7"/>
  <c r="J494" i="7" s="1"/>
  <c r="J79" i="7" s="1"/>
  <c r="T539" i="7"/>
  <c r="BK702" i="7"/>
  <c r="J702" i="7" s="1"/>
  <c r="J89" i="7" s="1"/>
  <c r="P717" i="7"/>
  <c r="R876" i="7"/>
  <c r="F35" i="8"/>
  <c r="BA64" i="1" s="1"/>
  <c r="BA63" i="1" s="1"/>
  <c r="R110" i="9"/>
  <c r="BK127" i="9"/>
  <c r="J127" i="9" s="1"/>
  <c r="J66" i="9" s="1"/>
  <c r="R249" i="9"/>
  <c r="BK310" i="9"/>
  <c r="J310" i="9" s="1"/>
  <c r="J83" i="9" s="1"/>
  <c r="F34" i="9"/>
  <c r="AZ67" i="1" s="1"/>
  <c r="AZ66" i="1" s="1"/>
  <c r="J59" i="10"/>
  <c r="F37" i="10"/>
  <c r="BC70" i="1" s="1"/>
  <c r="BC69" i="1" s="1"/>
  <c r="E105" i="7"/>
  <c r="F36" i="7"/>
  <c r="BB61" i="1" s="1"/>
  <c r="P246" i="7"/>
  <c r="T268" i="7"/>
  <c r="P334" i="7"/>
  <c r="BK375" i="7"/>
  <c r="J375" i="7" s="1"/>
  <c r="J74" i="7" s="1"/>
  <c r="R405" i="7"/>
  <c r="P494" i="7"/>
  <c r="BK567" i="7"/>
  <c r="J567" i="7" s="1"/>
  <c r="J84" i="7" s="1"/>
  <c r="P702" i="7"/>
  <c r="R717" i="7"/>
  <c r="T865" i="7"/>
  <c r="T876" i="7"/>
  <c r="BK182" i="9"/>
  <c r="J182" i="9" s="1"/>
  <c r="J69" i="9" s="1"/>
  <c r="F37" i="7"/>
  <c r="BC61" i="1" s="1"/>
  <c r="T261" i="7"/>
  <c r="P830" i="7"/>
  <c r="J57" i="8"/>
  <c r="J88" i="8"/>
  <c r="F37" i="8"/>
  <c r="BC64" i="1" s="1"/>
  <c r="BC63" i="1" s="1"/>
  <c r="P182" i="9"/>
  <c r="P323" i="9"/>
  <c r="J92" i="15"/>
  <c r="J66" i="15" s="1"/>
  <c r="BK91" i="15"/>
  <c r="F34" i="17"/>
  <c r="AZ81" i="1" s="1"/>
  <c r="J34" i="17"/>
  <c r="AV81" i="1" s="1"/>
  <c r="AT81" i="1" s="1"/>
  <c r="F35" i="9"/>
  <c r="BA67" i="1" s="1"/>
  <c r="BA66" i="1" s="1"/>
  <c r="F34" i="10"/>
  <c r="AZ70" i="1" s="1"/>
  <c r="AZ69" i="1" s="1"/>
  <c r="P96" i="11"/>
  <c r="AU73" i="1" s="1"/>
  <c r="AU72" i="1" s="1"/>
  <c r="AU71" i="1" s="1"/>
  <c r="BK93" i="14"/>
  <c r="J93" i="14" s="1"/>
  <c r="J94" i="14"/>
  <c r="J65" i="14" s="1"/>
  <c r="J92" i="17"/>
  <c r="J66" i="17" s="1"/>
  <c r="BK91" i="17"/>
  <c r="BK94" i="10"/>
  <c r="R97" i="11"/>
  <c r="R96" i="11" s="1"/>
  <c r="BK92" i="12"/>
  <c r="J92" i="12" s="1"/>
  <c r="J93" i="12"/>
  <c r="J65" i="12" s="1"/>
  <c r="J93" i="13"/>
  <c r="J65" i="13" s="1"/>
  <c r="BK92" i="13"/>
  <c r="J92" i="13" s="1"/>
  <c r="E95" i="9"/>
  <c r="P94" i="10"/>
  <c r="P93" i="10" s="1"/>
  <c r="AU70" i="1" s="1"/>
  <c r="AU69" i="1" s="1"/>
  <c r="AU68" i="1" s="1"/>
  <c r="T96" i="11"/>
  <c r="P92" i="12"/>
  <c r="AU76" i="1" s="1"/>
  <c r="P92" i="13"/>
  <c r="AU77" i="1" s="1"/>
  <c r="R93" i="14"/>
  <c r="F34" i="11"/>
  <c r="AZ73" i="1" s="1"/>
  <c r="AZ72" i="1" s="1"/>
  <c r="J34" i="11"/>
  <c r="AV73" i="1" s="1"/>
  <c r="AT73" i="1" s="1"/>
  <c r="R92" i="13"/>
  <c r="T93" i="14"/>
  <c r="BK92" i="16"/>
  <c r="J92" i="16" s="1"/>
  <c r="J93" i="16"/>
  <c r="J65" i="16" s="1"/>
  <c r="J34" i="18"/>
  <c r="AV82" i="1" s="1"/>
  <c r="F34" i="18"/>
  <c r="AZ82" i="1" s="1"/>
  <c r="F91" i="8"/>
  <c r="T94" i="10"/>
  <c r="T93" i="10" s="1"/>
  <c r="T92" i="12"/>
  <c r="T92" i="13"/>
  <c r="J34" i="14"/>
  <c r="AV78" i="1" s="1"/>
  <c r="AT78" i="1" s="1"/>
  <c r="BK91" i="18"/>
  <c r="J92" i="18"/>
  <c r="J66" i="18" s="1"/>
  <c r="BK118" i="10"/>
  <c r="J118" i="10" s="1"/>
  <c r="J67" i="10" s="1"/>
  <c r="J34" i="12"/>
  <c r="AV76" i="1" s="1"/>
  <c r="AT76" i="1" s="1"/>
  <c r="J34" i="13"/>
  <c r="AV77" i="1" s="1"/>
  <c r="R92" i="16"/>
  <c r="J35" i="13"/>
  <c r="AW77" i="1" s="1"/>
  <c r="F90" i="14"/>
  <c r="J57" i="15"/>
  <c r="F89" i="16"/>
  <c r="J34" i="16"/>
  <c r="AV80" i="1" s="1"/>
  <c r="AT80" i="1" s="1"/>
  <c r="J57" i="17"/>
  <c r="J59" i="18"/>
  <c r="F87" i="18"/>
  <c r="J35" i="18"/>
  <c r="AW82" i="1" s="1"/>
  <c r="J90" i="11"/>
  <c r="F35" i="11"/>
  <c r="BA73" i="1" s="1"/>
  <c r="BA72" i="1" s="1"/>
  <c r="J86" i="15"/>
  <c r="F35" i="15"/>
  <c r="BA79" i="1" s="1"/>
  <c r="F35" i="16"/>
  <c r="BA80" i="1" s="1"/>
  <c r="J86" i="17"/>
  <c r="F35" i="17"/>
  <c r="BA81" i="1" s="1"/>
  <c r="F34" i="14"/>
  <c r="AZ78" i="1" s="1"/>
  <c r="F34" i="12"/>
  <c r="AZ76" i="1" s="1"/>
  <c r="F93" i="11"/>
  <c r="F35" i="14"/>
  <c r="BA78" i="1" s="1"/>
  <c r="E76" i="15"/>
  <c r="E76" i="17"/>
  <c r="F35" i="12"/>
  <c r="BA76" i="1" s="1"/>
  <c r="BA75" i="1" s="1"/>
  <c r="J88" i="13"/>
  <c r="F34" i="13"/>
  <c r="AZ77" i="1" s="1"/>
  <c r="J87" i="14"/>
  <c r="J86" i="16"/>
  <c r="J84" i="18"/>
  <c r="F89" i="12"/>
  <c r="F89" i="13"/>
  <c r="BB55" i="1" l="1"/>
  <c r="AX55" i="1" s="1"/>
  <c r="AX56" i="1"/>
  <c r="AY56" i="1"/>
  <c r="BC55" i="1"/>
  <c r="AY55" i="1" s="1"/>
  <c r="AT82" i="1"/>
  <c r="J64" i="12"/>
  <c r="J31" i="12"/>
  <c r="AV69" i="1"/>
  <c r="AZ68" i="1"/>
  <c r="AV68" i="1" s="1"/>
  <c r="AY63" i="1"/>
  <c r="BC62" i="1"/>
  <c r="AY62" i="1" s="1"/>
  <c r="T96" i="6"/>
  <c r="P93" i="4"/>
  <c r="AU58" i="1" s="1"/>
  <c r="AW53" i="1"/>
  <c r="BA52" i="1"/>
  <c r="AY52" i="1"/>
  <c r="BA74" i="1"/>
  <c r="AW74" i="1" s="1"/>
  <c r="AW75" i="1"/>
  <c r="J64" i="13"/>
  <c r="J31" i="13"/>
  <c r="AW72" i="1"/>
  <c r="BA71" i="1"/>
  <c r="AW71" i="1" s="1"/>
  <c r="J91" i="18"/>
  <c r="J65" i="18" s="1"/>
  <c r="BK90" i="18"/>
  <c r="J90" i="18" s="1"/>
  <c r="AU75" i="1"/>
  <c r="AU74" i="1" s="1"/>
  <c r="AW66" i="1"/>
  <c r="BA65" i="1"/>
  <c r="AW65" i="1" s="1"/>
  <c r="T119" i="7"/>
  <c r="AY66" i="1"/>
  <c r="BC65" i="1"/>
  <c r="AY65" i="1" s="1"/>
  <c r="J64" i="11"/>
  <c r="J31" i="11"/>
  <c r="AZ75" i="1"/>
  <c r="J64" i="16"/>
  <c r="J31" i="16"/>
  <c r="J94" i="10"/>
  <c r="J65" i="10" s="1"/>
  <c r="BK93" i="10"/>
  <c r="J93" i="10" s="1"/>
  <c r="R109" i="9"/>
  <c r="AW69" i="1"/>
  <c r="BA68" i="1"/>
  <c r="AW68" i="1" s="1"/>
  <c r="BK109" i="9"/>
  <c r="J109" i="9" s="1"/>
  <c r="J64" i="4"/>
  <c r="J31" i="4"/>
  <c r="J64" i="2"/>
  <c r="J31" i="2"/>
  <c r="BA62" i="1"/>
  <c r="AW62" i="1" s="1"/>
  <c r="AW63" i="1"/>
  <c r="P109" i="9"/>
  <c r="AU67" i="1" s="1"/>
  <c r="AU66" i="1" s="1"/>
  <c r="AU65" i="1" s="1"/>
  <c r="P119" i="7"/>
  <c r="AU61" i="1" s="1"/>
  <c r="P122" i="3"/>
  <c r="AU57" i="1" s="1"/>
  <c r="BK90" i="17"/>
  <c r="J90" i="17" s="1"/>
  <c r="J91" i="17"/>
  <c r="J65" i="17" s="1"/>
  <c r="BK90" i="15"/>
  <c r="J90" i="15" s="1"/>
  <c r="J91" i="15"/>
  <c r="J65" i="15" s="1"/>
  <c r="AY69" i="1"/>
  <c r="BC68" i="1"/>
  <c r="AY68" i="1" s="1"/>
  <c r="AT70" i="1"/>
  <c r="AX66" i="1"/>
  <c r="BB65" i="1"/>
  <c r="AX65" i="1" s="1"/>
  <c r="J97" i="6"/>
  <c r="J65" i="6" s="1"/>
  <c r="BK96" i="6"/>
  <c r="J96" i="6" s="1"/>
  <c r="BA56" i="1"/>
  <c r="P96" i="5"/>
  <c r="AU59" i="1" s="1"/>
  <c r="AZ62" i="1"/>
  <c r="AV62" i="1" s="1"/>
  <c r="AV63" i="1"/>
  <c r="AT63" i="1" s="1"/>
  <c r="BK119" i="7"/>
  <c r="J119" i="7" s="1"/>
  <c r="BK122" i="3"/>
  <c r="J122" i="3" s="1"/>
  <c r="AT77" i="1"/>
  <c r="AV72" i="1"/>
  <c r="AT72" i="1" s="1"/>
  <c r="AZ71" i="1"/>
  <c r="AV71" i="1" s="1"/>
  <c r="AT71" i="1" s="1"/>
  <c r="J64" i="14"/>
  <c r="J31" i="14"/>
  <c r="AV66" i="1"/>
  <c r="AT66" i="1" s="1"/>
  <c r="AZ65" i="1"/>
  <c r="AV65" i="1" s="1"/>
  <c r="AT65" i="1" s="1"/>
  <c r="J95" i="8"/>
  <c r="J65" i="8" s="1"/>
  <c r="BK94" i="8"/>
  <c r="J94" i="8" s="1"/>
  <c r="AT67" i="1"/>
  <c r="AV53" i="1"/>
  <c r="AZ52" i="1"/>
  <c r="AZ56" i="1"/>
  <c r="AX52" i="1"/>
  <c r="BB51" i="1"/>
  <c r="R119" i="7"/>
  <c r="J64" i="5"/>
  <c r="J31" i="5"/>
  <c r="AT57" i="1"/>
  <c r="AZ74" i="1" l="1"/>
  <c r="AV74" i="1" s="1"/>
  <c r="AT74" i="1" s="1"/>
  <c r="AV75" i="1"/>
  <c r="AT75" i="1" s="1"/>
  <c r="AT62" i="1"/>
  <c r="AV52" i="1"/>
  <c r="AT69" i="1"/>
  <c r="W28" i="1"/>
  <c r="AX51" i="1"/>
  <c r="AT53" i="1"/>
  <c r="AW56" i="1"/>
  <c r="BA55" i="1"/>
  <c r="AW55" i="1" s="1"/>
  <c r="AW52" i="1"/>
  <c r="AG76" i="1"/>
  <c r="J40" i="12"/>
  <c r="AG54" i="1"/>
  <c r="J40" i="2"/>
  <c r="J64" i="6"/>
  <c r="J31" i="6"/>
  <c r="J64" i="15"/>
  <c r="J31" i="15"/>
  <c r="J64" i="10"/>
  <c r="J31" i="10"/>
  <c r="J64" i="8"/>
  <c r="J31" i="8"/>
  <c r="AG77" i="1"/>
  <c r="AN77" i="1" s="1"/>
  <c r="J40" i="13"/>
  <c r="J64" i="3"/>
  <c r="J31" i="3"/>
  <c r="J64" i="17"/>
  <c r="J31" i="17"/>
  <c r="J40" i="4"/>
  <c r="AG58" i="1"/>
  <c r="AN58" i="1" s="1"/>
  <c r="J40" i="16"/>
  <c r="AG80" i="1"/>
  <c r="AN80" i="1" s="1"/>
  <c r="J31" i="7"/>
  <c r="J64" i="7"/>
  <c r="AU56" i="1"/>
  <c r="AU55" i="1" s="1"/>
  <c r="AU51" i="1" s="1"/>
  <c r="J40" i="5"/>
  <c r="AG59" i="1"/>
  <c r="AN59" i="1" s="1"/>
  <c r="J31" i="9"/>
  <c r="J64" i="9"/>
  <c r="AV56" i="1"/>
  <c r="AT56" i="1" s="1"/>
  <c r="AZ55" i="1"/>
  <c r="AV55" i="1" s="1"/>
  <c r="AG78" i="1"/>
  <c r="AN78" i="1" s="1"/>
  <c r="J40" i="14"/>
  <c r="J40" i="11"/>
  <c r="AG73" i="1"/>
  <c r="J64" i="18"/>
  <c r="J31" i="18"/>
  <c r="BC51" i="1"/>
  <c r="AT68" i="1"/>
  <c r="W29" i="1" l="1"/>
  <c r="AY51" i="1"/>
  <c r="AN73" i="1"/>
  <c r="AG72" i="1"/>
  <c r="AN54" i="1"/>
  <c r="AG53" i="1"/>
  <c r="J40" i="17"/>
  <c r="AG81" i="1"/>
  <c r="AN81" i="1" s="1"/>
  <c r="AG70" i="1"/>
  <c r="J40" i="10"/>
  <c r="AG57" i="1"/>
  <c r="J40" i="3"/>
  <c r="J40" i="15"/>
  <c r="AG79" i="1"/>
  <c r="AN79" i="1" s="1"/>
  <c r="AZ51" i="1"/>
  <c r="AN76" i="1"/>
  <c r="AT55" i="1"/>
  <c r="J40" i="7"/>
  <c r="AG61" i="1"/>
  <c r="AN61" i="1" s="1"/>
  <c r="BA51" i="1"/>
  <c r="AT52" i="1"/>
  <c r="AG60" i="1"/>
  <c r="AN60" i="1" s="1"/>
  <c r="J40" i="6"/>
  <c r="AG82" i="1"/>
  <c r="AN82" i="1" s="1"/>
  <c r="J40" i="18"/>
  <c r="J40" i="9"/>
  <c r="AG67" i="1"/>
  <c r="AG64" i="1"/>
  <c r="J40" i="8"/>
  <c r="AG75" i="1" l="1"/>
  <c r="AN53" i="1"/>
  <c r="AG52" i="1"/>
  <c r="W27" i="1"/>
  <c r="AW51" i="1"/>
  <c r="AK27" i="1" s="1"/>
  <c r="W26" i="1"/>
  <c r="AV51" i="1"/>
  <c r="AG63" i="1"/>
  <c r="AN64" i="1"/>
  <c r="AG66" i="1"/>
  <c r="AN67" i="1"/>
  <c r="AG71" i="1"/>
  <c r="AN71" i="1" s="1"/>
  <c r="AN72" i="1"/>
  <c r="AN57" i="1"/>
  <c r="AG56" i="1"/>
  <c r="AG69" i="1"/>
  <c r="AN70" i="1"/>
  <c r="AT51" i="1" l="1"/>
  <c r="AK26" i="1"/>
  <c r="AN69" i="1"/>
  <c r="AG68" i="1"/>
  <c r="AN68" i="1" s="1"/>
  <c r="AG62" i="1"/>
  <c r="AN62" i="1" s="1"/>
  <c r="AN63" i="1"/>
  <c r="AG55" i="1"/>
  <c r="AN55" i="1" s="1"/>
  <c r="AN56" i="1"/>
  <c r="AN52" i="1"/>
  <c r="AN66" i="1"/>
  <c r="AG65" i="1"/>
  <c r="AN65" i="1" s="1"/>
  <c r="AG74" i="1"/>
  <c r="AN74" i="1" s="1"/>
  <c r="AN75" i="1"/>
  <c r="AG51" i="1" l="1"/>
  <c r="AN51" i="1" l="1"/>
  <c r="AK23" i="1"/>
  <c r="AK32" i="1" s="1"/>
</calcChain>
</file>

<file path=xl/sharedStrings.xml><?xml version="1.0" encoding="utf-8"?>
<sst xmlns="http://schemas.openxmlformats.org/spreadsheetml/2006/main" count="28747" uniqueCount="3371">
  <si>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</si>
  <si>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</si>
  <si>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</si>
  <si>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</si>
  <si>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</si>
  <si>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</si>
  <si>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</si>
  <si>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{136fb59c-0dfd-4386-9f0e-aa3575536baf}</t>
  </si>
  <si>
    <t>0,1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</si>
  <si>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</si>
  <si>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</si>
  <si>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</si>
  <si>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</si>
  <si>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</si>
  <si>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Kód:</t>
  </si>
  <si>
    <t>001aR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</si>
  <si>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</si>
  <si>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</si>
  <si>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Revitalizace autobusového nádraží v Mohelnici</t>
  </si>
  <si>
    <t>KSO:</t>
  </si>
  <si>
    <t/>
  </si>
  <si>
    <t>CC-CZ:</t>
  </si>
  <si>
    <t>Místo:</t>
  </si>
  <si>
    <t>Mohelnice</t>
  </si>
  <si>
    <t>Datum:</t>
  </si>
  <si>
    <t>27.1.2017</t>
  </si>
  <si>
    <t>Zadavatel:</t>
  </si>
  <si>
    <t>IČ:</t>
  </si>
  <si>
    <t>00303038</t>
  </si>
  <si>
    <t>Město Mohelnice, U Brány 916/2, 789 85 Mohelnice</t>
  </si>
  <si>
    <t>DIČ:</t>
  </si>
  <si>
    <t>CZ00303038</t>
  </si>
  <si>
    <t>Uchazeč:</t>
  </si>
  <si>
    <t>Vyplň údaj</t>
  </si>
  <si>
    <t>Projektant:</t>
  </si>
  <si>
    <t xml:space="preserve"> 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</si>
  <si>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</si>
  <si>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</si>
  <si>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</si>
  <si>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</si>
  <si>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</si>
  <si>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</si>
  <si>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</si>
  <si>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</si>
  <si>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</si>
  <si>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</si>
  <si>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</si>
  <si>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</si>
  <si>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</si>
  <si>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</si>
  <si>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</si>
  <si>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</si>
  <si>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</si>
  <si>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</si>
  <si>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</si>
  <si>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</si>
  <si>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</si>
  <si>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</si>
  <si>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</si>
  <si>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</si>
  <si>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</si>
  <si>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</si>
  <si>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</si>
  <si>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</si>
  <si>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</si>
  <si>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</si>
  <si>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</si>
  <si>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</si>
  <si>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</si>
  <si>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</si>
  <si>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</si>
  <si>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</si>
  <si>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</si>
  <si>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</si>
  <si>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</si>
  <si>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</si>
  <si>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SO.00</t>
  </si>
  <si>
    <t>Vedlejší rozpočtové náklady</t>
  </si>
  <si>
    <t>VON</t>
  </si>
  <si>
    <t>1</t>
  </si>
  <si>
    <t>{4cfd2fe7-da1d-4a1b-a8ef-b1979c53a016}</t>
  </si>
  <si>
    <t>2</t>
  </si>
  <si>
    <t>Vedlejší rozpočtové nálady</t>
  </si>
  <si>
    <t>Soupis</t>
  </si>
  <si>
    <t>{48e9b12d-362e-46a5-8236-60755b1c405e}</t>
  </si>
  <si>
    <t>/</t>
  </si>
  <si>
    <t>3</t>
  </si>
  <si>
    <t>{2a19eb9c-f1da-46be-a2dd-884ad6513660}</t>
  </si>
  <si>
    <t>SO.01</t>
  </si>
  <si>
    <t>Objekt autobusového nádraží</t>
  </si>
  <si>
    <t>STA</t>
  </si>
  <si>
    <t>{10a46a72-6998-4677-a626-d2a868e6683d}</t>
  </si>
  <si>
    <t>{e1014811-eaed-4c76-8e1d-c0765962490b}</t>
  </si>
  <si>
    <t>SO.01.1</t>
  </si>
  <si>
    <t>Stavební</t>
  </si>
  <si>
    <t>{7fcb38a6-d419-42b2-83c1-6fd5134af1a7}</t>
  </si>
  <si>
    <t>SO.01.2</t>
  </si>
  <si>
    <t>ZTI</t>
  </si>
  <si>
    <t>{264310ad-5cb7-4991-be8e-0762c38dc458}</t>
  </si>
  <si>
    <t>SO.01.3</t>
  </si>
  <si>
    <t>Vzduchotechnika</t>
  </si>
  <si>
    <t>{bdfc6472-9e94-4ea8-81ee-31f088554e70}</t>
  </si>
  <si>
    <t>SO.01.4</t>
  </si>
  <si>
    <t>Silnoproud</t>
  </si>
  <si>
    <t>{976d1db7-0058-4882-9f31-b74c60715ab5}</t>
  </si>
  <si>
    <t>SO.01.5</t>
  </si>
  <si>
    <t>SLP</t>
  </si>
  <si>
    <t>{805b6283-c9a3-44e6-8b9c-4cedb154db26}</t>
  </si>
  <si>
    <t>SO.02</t>
  </si>
  <si>
    <t>Dopravní řešení</t>
  </si>
  <si>
    <t>{ac9b3947-8ebb-4557-9adc-51d5ca3edf2e}</t>
  </si>
  <si>
    <t>{d25c7076-87dd-4ce1-a336-f85712a50a4c}</t>
  </si>
  <si>
    <t>SO.02.01</t>
  </si>
  <si>
    <t>{3269e6e2-a269-4a6c-994d-1c02e0d3dc19}</t>
  </si>
  <si>
    <t>SO.03</t>
  </si>
  <si>
    <t>Zázemí řidičů, hygiena cestujících</t>
  </si>
  <si>
    <t>{214bb167-82cc-4c95-b99b-7b1a6b992930}</t>
  </si>
  <si>
    <t>{2757a379-2428-459d-88d4-47e870dc1501}</t>
  </si>
  <si>
    <t>SO.03.01</t>
  </si>
  <si>
    <t>Zázemí řidičů</t>
  </si>
  <si>
    <t>{46222f4c-be6f-4ef0-8e96-a03529f20309}</t>
  </si>
  <si>
    <t>SO.04</t>
  </si>
  <si>
    <t>Květináč s lavičkami</t>
  </si>
  <si>
    <t>{0304f79b-c47e-45c6-9d8e-b9882d8d70f4}</t>
  </si>
  <si>
    <t>{2584acee-b461-43ed-90da-a04c9163fd3f}</t>
  </si>
  <si>
    <t>SO.04.001</t>
  </si>
  <si>
    <t>Rozpočet</t>
  </si>
  <si>
    <t>{5b8226b3-acb8-41f5-b686-963c134ef42f}</t>
  </si>
  <si>
    <t>SO.05</t>
  </si>
  <si>
    <t>Stanoviště kontejnerů SKO</t>
  </si>
  <si>
    <t>{096fcc5b-c420-4a0d-b561-0e75b7bc622e}</t>
  </si>
  <si>
    <t>{8bb25f58-54e1-4dc5-9108-8c69d158d7c2}</t>
  </si>
  <si>
    <t>SO.05.01</t>
  </si>
  <si>
    <t>{dc59bea9-e5f4-4da8-ae78-0de275ad0790}</t>
  </si>
  <si>
    <t>SO.06</t>
  </si>
  <si>
    <t>Přípojky a přeložky inženýrských sítí</t>
  </si>
  <si>
    <t>ING</t>
  </si>
  <si>
    <t>{27735552-05ab-415a-aafe-4514b1d58f87}</t>
  </si>
  <si>
    <t>{a81455eb-e30b-426d-a414-468b2abc0cf1}</t>
  </si>
  <si>
    <t>SO.06.1</t>
  </si>
  <si>
    <t>Přípojka splaškové kanalizace</t>
  </si>
  <si>
    <t>{285a3586-be5b-4096-af7d-d42aa95eb8f7}</t>
  </si>
  <si>
    <t>SO.06.2</t>
  </si>
  <si>
    <t>Přípojka dešťové kanalizace</t>
  </si>
  <si>
    <t>{c81a6d71-8778-407e-b000-14cb9ad0bd18}</t>
  </si>
  <si>
    <t>SO.06.3</t>
  </si>
  <si>
    <t>Přípojka vodovod podzemní</t>
  </si>
  <si>
    <t>{81c43129-6254-40f5-8220-b89b542e45a1}</t>
  </si>
  <si>
    <t>SO.06.4</t>
  </si>
  <si>
    <t>Přípojka podzemní vedení  NN do 1kW, nenaceňovat</t>
  </si>
  <si>
    <t>{fb8831c2-0a65-4e91-a78d-f872fcabdbde}</t>
  </si>
  <si>
    <t>SO.06.5</t>
  </si>
  <si>
    <t>Přeložka jednotné kanalizace</t>
  </si>
  <si>
    <t>{6d200fed-2653-460e-9474-c1b17cc1f557}</t>
  </si>
  <si>
    <t>SO.06.6</t>
  </si>
  <si>
    <t>Přeložka podzemního vedení NN do 1kW, nenaceňovat</t>
  </si>
  <si>
    <t>{538d5cf2-1e54-4bd6-8da6-7d456a0ef35d}</t>
  </si>
  <si>
    <t>SO.06.7</t>
  </si>
  <si>
    <t>Přeložka elektronické komunikace (Cetin a.s.), nenaceňovat</t>
  </si>
  <si>
    <t>{e93dd52c-2357-4575-ba5b-aeff7d286534}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</si>
  <si>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</si>
  <si>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</si>
  <si>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</si>
  <si>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</si>
  <si>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</si>
  <si>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</si>
  <si>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</si>
  <si>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SO.00 - Vedlejší rozpočtové náklady</t>
  </si>
  <si>
    <t>Soupis:</t>
  </si>
  <si>
    <t>SO.00 - Vedlejší rozpočtové nálady</t>
  </si>
  <si>
    <t>Úroveň 3:</t>
  </si>
  <si>
    <t>REKAPITULACE ČLENĚNÍ SOUPISU PRACÍ</t>
  </si>
  <si>
    <t>Kód dílu - Popis</t>
  </si>
  <si>
    <t>Cena celkem [CZK]</t>
  </si>
  <si>
    <t>Náklady soupisu celkem</t>
  </si>
  <si>
    <t>-1</t>
  </si>
  <si>
    <t>ON - Ostatní náklady</t>
  </si>
  <si>
    <t>VN - Vedlejší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</si>
  <si>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</si>
  <si>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</si>
  <si>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</si>
  <si>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</si>
  <si>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</si>
  <si>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</si>
  <si>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</si>
  <si>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</si>
  <si>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</si>
  <si>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</si>
  <si>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</si>
  <si>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</si>
  <si>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</si>
  <si>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</si>
  <si>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ON</t>
  </si>
  <si>
    <t>Ostatní náklady</t>
  </si>
  <si>
    <t>4</t>
  </si>
  <si>
    <t>ROZPOCET</t>
  </si>
  <si>
    <t>K</t>
  </si>
  <si>
    <t>0041110</t>
  </si>
  <si>
    <t>Průzkumné práce archeologa po dobu realizace zemních prací</t>
  </si>
  <si>
    <t>Soubor</t>
  </si>
  <si>
    <t>262144</t>
  </si>
  <si>
    <t>1675914757</t>
  </si>
  <si>
    <t>PP</t>
  </si>
  <si>
    <t>0051</t>
  </si>
  <si>
    <t>Průběžný úklid přilehlých komunikací po dobu provádění díla</t>
  </si>
  <si>
    <t>kplr</t>
  </si>
  <si>
    <t>473634964</t>
  </si>
  <si>
    <t>00511 R</t>
  </si>
  <si>
    <t>Geodetické práce, viz PD</t>
  </si>
  <si>
    <t>-188972703</t>
  </si>
  <si>
    <t>005211010R</t>
  </si>
  <si>
    <t>Předání a převzetí staveniště</t>
  </si>
  <si>
    <t>-1690123979</t>
  </si>
  <si>
    <t>5</t>
  </si>
  <si>
    <t>005211020R</t>
  </si>
  <si>
    <t>Ochrana stávajících inženýrských sítí na staveništ</t>
  </si>
  <si>
    <t>108078120</t>
  </si>
  <si>
    <t>6</t>
  </si>
  <si>
    <t>005211030R</t>
  </si>
  <si>
    <t>Dočasná dopravní opatření</t>
  </si>
  <si>
    <t>962453353</t>
  </si>
  <si>
    <t>7</t>
  </si>
  <si>
    <t>005211080R</t>
  </si>
  <si>
    <t>Bezpečnostní a hygienická opatření na staveništi</t>
  </si>
  <si>
    <t>-1175031063</t>
  </si>
  <si>
    <t>8</t>
  </si>
  <si>
    <t>10</t>
  </si>
  <si>
    <t>Vyčištění území, vč. naložení,odvozu a uložení materiálu na skládku, uvedení prostoru zařízení,, staveniště do původního stavu, vyčištění</t>
  </si>
  <si>
    <t>t</t>
  </si>
  <si>
    <t>75721068</t>
  </si>
  <si>
    <t>9</t>
  </si>
  <si>
    <t>11</t>
  </si>
  <si>
    <t>Zajištění publicity stavby</t>
  </si>
  <si>
    <t>1253979331</t>
  </si>
  <si>
    <t>110</t>
  </si>
  <si>
    <t>Bezpečnostní opatření na ochranu osob a majetku v rozsahu platné legislativy a dle podmínek v SoD</t>
  </si>
  <si>
    <t>-378694711</t>
  </si>
  <si>
    <t>111</t>
  </si>
  <si>
    <t>Bezpečnostní hrazení, oplocení, zajištění přístupu na staveniště apod., viz PD</t>
  </si>
  <si>
    <t>369282759</t>
  </si>
  <si>
    <t>12</t>
  </si>
  <si>
    <t>112</t>
  </si>
  <si>
    <t>Vytýčení prostorové polohy dopravní a technické infrastruktury</t>
  </si>
  <si>
    <t>-791021163</t>
  </si>
  <si>
    <t>13</t>
  </si>
  <si>
    <t>113</t>
  </si>
  <si>
    <t>Zajištění ostrahy majetku a osob v průběhu realizace stavby a až do předání stavby do užívání,</t>
  </si>
  <si>
    <t>-832715355</t>
  </si>
  <si>
    <t>14</t>
  </si>
  <si>
    <t>115</t>
  </si>
  <si>
    <t>Provedení veškerých měření a zkoušek, revizních zpráv apod. dle platné legislativy a dle SoD,</t>
  </si>
  <si>
    <t>-351327432</t>
  </si>
  <si>
    <t>116</t>
  </si>
  <si>
    <t>Jednání s dotčenými institucemi, s dotčenými orgány státní správy a samosprávy - například zajištění, , dokladů nutných k získání kolaudačního souhlasu, povolení a rozhodnutí nutných k ralizací stavby</t>
  </si>
  <si>
    <t>-920325469</t>
  </si>
  <si>
    <t>16</t>
  </si>
  <si>
    <t>117</t>
  </si>
  <si>
    <t>Součinnost se všemi zúčastněnými stranami - investorem, budoucím uživatelem, projektantem, zástupci,, organizací státní správy, koordinátorem BOZP apod.</t>
  </si>
  <si>
    <t>hod</t>
  </si>
  <si>
    <t>1742959796</t>
  </si>
  <si>
    <t>17</t>
  </si>
  <si>
    <t>118</t>
  </si>
  <si>
    <t>Zajištění průzkumů, zkoušek, atestů, sond a revizí apod. uvedených v rozhodnutích a v projektové,, dokumetnaci nezbytně nutných k provedení díla</t>
  </si>
  <si>
    <t>497527221</t>
  </si>
  <si>
    <t>18</t>
  </si>
  <si>
    <t>119</t>
  </si>
  <si>
    <t>Technická řešení rozdílů skutečně zjištěného stavu se stavem předpokládaným v PD, technická řešení,, kolizí se skrytými konstrukcemi, které nemohl projektant předvídat (kolize s podzemními sítěmi a</t>
  </si>
  <si>
    <t>-1534753365</t>
  </si>
  <si>
    <t>19</t>
  </si>
  <si>
    <t>Zpracování geodetického zaměření skutečného provedení stavby a geometrických plánů dle SoD</t>
  </si>
  <si>
    <t>925434019</t>
  </si>
  <si>
    <t>20</t>
  </si>
  <si>
    <t>121</t>
  </si>
  <si>
    <t>Provedení dočasné úpravy vjezdu a areálových komunikací pro potřebu realizace díla</t>
  </si>
  <si>
    <t>444447063</t>
  </si>
  <si>
    <t>122</t>
  </si>
  <si>
    <t>Zaškolení obsluhy a investorem pověřených osob, vypracování a odsouhlasení provozních a,, manipulačních řádů, proškolení provozovatele s provozováním a užíváním realizovaného díla dle SoD a</t>
  </si>
  <si>
    <t>1002580596</t>
  </si>
  <si>
    <t>22</t>
  </si>
  <si>
    <t>123</t>
  </si>
  <si>
    <t>Uvedení pozemků a všech povrchů dotčených stavbou do původního stavu</t>
  </si>
  <si>
    <t>922288041</t>
  </si>
  <si>
    <t>23</t>
  </si>
  <si>
    <t>124</t>
  </si>
  <si>
    <t>Fotodokumentace průběhu výstavby a dle specifikace uvedené SoD a podmínek dotačního titulu</t>
  </si>
  <si>
    <t>-539113035</t>
  </si>
  <si>
    <t>24</t>
  </si>
  <si>
    <t>125</t>
  </si>
  <si>
    <t>Pasportizace území stavby a jejího okolí, zejména stavu příjezdových komunikací staveništní dopravy,, , předpokládaných dotčených ploch zasažených realizací stavby, požadavků vlastníků a uživatelů</t>
  </si>
  <si>
    <t>-1021419436</t>
  </si>
  <si>
    <t>25</t>
  </si>
  <si>
    <t>126</t>
  </si>
  <si>
    <t>Náklady na pojištění stavby a bankovní garance</t>
  </si>
  <si>
    <t>770656382</t>
  </si>
  <si>
    <t>26</t>
  </si>
  <si>
    <t>127</t>
  </si>
  <si>
    <t>Náklady na provedení vzorků - např. barevnost fasád, klempířských prvků atd.</t>
  </si>
  <si>
    <t>1643232570</t>
  </si>
  <si>
    <t>27</t>
  </si>
  <si>
    <t>128</t>
  </si>
  <si>
    <t>Monitoring okolních staveb z hlediska potencionálního porušení okolních objektů, viz výkres C5.2</t>
  </si>
  <si>
    <t>kpl</t>
  </si>
  <si>
    <t>-1911482166</t>
  </si>
  <si>
    <t>28</t>
  </si>
  <si>
    <t>Vytýčení inženýrských sítí</t>
  </si>
  <si>
    <t>-559259767</t>
  </si>
  <si>
    <t>29</t>
  </si>
  <si>
    <t>Výrobní a dílenská dokumentace</t>
  </si>
  <si>
    <t>201007331</t>
  </si>
  <si>
    <t>30</t>
  </si>
  <si>
    <t>Zajištění všech podkladů a dokumentů pro vydání kolaudačního rozhodnutí</t>
  </si>
  <si>
    <t>-2038159565</t>
  </si>
  <si>
    <t>31</t>
  </si>
  <si>
    <t>Provedení nezbytných sond</t>
  </si>
  <si>
    <t>-599337846</t>
  </si>
  <si>
    <t>32</t>
  </si>
  <si>
    <t>Plán organizace výstavby, koordinace s investorem a provozem areálu</t>
  </si>
  <si>
    <t>869422229</t>
  </si>
  <si>
    <t>33</t>
  </si>
  <si>
    <t>Zpracování harmonogramu stavby včetně průběžné aktualizace, projednání s investorem</t>
  </si>
  <si>
    <t>-590356963</t>
  </si>
  <si>
    <t>34</t>
  </si>
  <si>
    <t>Vypracování dokumentace skutečného provedení stavby  dle SoD, platné legislativy, podmínek a,, požadavků investora a uživatele a podmínek dotačního titulu.</t>
  </si>
  <si>
    <t>-77420566</t>
  </si>
  <si>
    <t>VN</t>
  </si>
  <si>
    <t>Vedlejší náklady</t>
  </si>
  <si>
    <t>35</t>
  </si>
  <si>
    <t>005121010R</t>
  </si>
  <si>
    <t>Vybudování zařízení staveniště</t>
  </si>
  <si>
    <t>110609273</t>
  </si>
  <si>
    <t>36</t>
  </si>
  <si>
    <t>005121020R</t>
  </si>
  <si>
    <t>Provoz zařízení staveniště</t>
  </si>
  <si>
    <t>-1488672492</t>
  </si>
  <si>
    <t>37</t>
  </si>
  <si>
    <t>005121030R</t>
  </si>
  <si>
    <t>Odstranění zařízení staveniště</t>
  </si>
  <si>
    <t>1212540842</t>
  </si>
  <si>
    <t>38</t>
  </si>
  <si>
    <t>005122R</t>
  </si>
  <si>
    <t>Provozní vlivy</t>
  </si>
  <si>
    <t>1331062912</t>
  </si>
  <si>
    <t>39</t>
  </si>
  <si>
    <t>005124010R</t>
  </si>
  <si>
    <t>Koordinační činnost</t>
  </si>
  <si>
    <t>475072469</t>
  </si>
  <si>
    <t>40</t>
  </si>
  <si>
    <t>JET</t>
  </si>
  <si>
    <t>Jeřáb, viz PD</t>
  </si>
  <si>
    <t>1889753240</t>
  </si>
  <si>
    <t>41</t>
  </si>
  <si>
    <t>Pol__4</t>
  </si>
  <si>
    <t>Zajištění a projednání všech nezbytných administrativních úkonů spojených s realizací stavby</t>
  </si>
  <si>
    <t>1106514217</t>
  </si>
  <si>
    <t>SO.01 - Objekt autobusového nádraží</t>
  </si>
  <si>
    <t>SO.01.1 - Stavební</t>
  </si>
  <si>
    <t>1 - Zemní práce</t>
  </si>
  <si>
    <t>2 - Základy a zvláštní zakládání</t>
  </si>
  <si>
    <t>22 - Piloty</t>
  </si>
  <si>
    <t>27 - Základy</t>
  </si>
  <si>
    <t>3 - Svislé a kompletní konstrukce</t>
  </si>
  <si>
    <t>4 - Vodorovné konstrukce</t>
  </si>
  <si>
    <t>61 - Upravy povrchů vnitřní</t>
  </si>
  <si>
    <t>62 - Úpravy povrchů vnější</t>
  </si>
  <si>
    <t>63 - Podlahy a podlahové konstrukce</t>
  </si>
  <si>
    <t>64 - Výplně otvorů</t>
  </si>
  <si>
    <t>91 - Doplňující práce na komunikaci</t>
  </si>
  <si>
    <t>95 - Dokončovací konstrukce na pozemních stavbách</t>
  </si>
  <si>
    <t>96 - Bourání konstrukcí</t>
  </si>
  <si>
    <t>99 - Staveništní přesun hmot</t>
  </si>
  <si>
    <t>711 - Izolace proti vodě</t>
  </si>
  <si>
    <t>783 - Nátěry</t>
  </si>
  <si>
    <t>712 - Živičné krytiny</t>
  </si>
  <si>
    <t>713 - Izolace tepelné</t>
  </si>
  <si>
    <t>721 - Vnitřní kanalizace</t>
  </si>
  <si>
    <t>764 - Konstrukce klempířské</t>
  </si>
  <si>
    <t>767 - Konstrukce zámečnické</t>
  </si>
  <si>
    <t>771 - Podlahy z dlaždic a obklady</t>
  </si>
  <si>
    <t>777 - Podlahy ze syntetických hmot</t>
  </si>
  <si>
    <t>784 - Malby</t>
  </si>
  <si>
    <t>799 - Ostatní</t>
  </si>
  <si>
    <t>M33 - Montáže dopravních zařízení a vah-výtahy</t>
  </si>
  <si>
    <t>D96 - Přesuny suti a vybouraných hmot</t>
  </si>
  <si>
    <t>Zemní práce</t>
  </si>
  <si>
    <t>115101201</t>
  </si>
  <si>
    <t>Čerpání vody na výšku do 10 m, přítok do 500 l/min</t>
  </si>
  <si>
    <t>h</t>
  </si>
  <si>
    <t>RTS 16/ I</t>
  </si>
  <si>
    <t>121103111</t>
  </si>
  <si>
    <t>Skrývka zemin v rovině a sklonu 1:5</t>
  </si>
  <si>
    <t>m3</t>
  </si>
  <si>
    <t>131301112</t>
  </si>
  <si>
    <t>Hloubení nezapaž. jam hor.4 do 1000 m3, STROJNĚ</t>
  </si>
  <si>
    <t>131201203</t>
  </si>
  <si>
    <t>Hloubení zapažených jam v hor.3 do 10000 m3</t>
  </si>
  <si>
    <t>131201209</t>
  </si>
  <si>
    <t>Příplatek za lepivost - hloubení zapaž.jam v hor.3</t>
  </si>
  <si>
    <t>VV</t>
  </si>
  <si>
    <t>(9182-582,2)*0,2</t>
  </si>
  <si>
    <t>Součet</t>
  </si>
  <si>
    <t>139601102</t>
  </si>
  <si>
    <t>Ruční výkop jam, rýh a šachet v hornině tř. 3</t>
  </si>
  <si>
    <t>151101201</t>
  </si>
  <si>
    <t>Pažení stěn výkopu - příložné - hloubky do 4 m</t>
  </si>
  <si>
    <t>m2</t>
  </si>
  <si>
    <t>151101211</t>
  </si>
  <si>
    <t>Odstranění pažení stěn - příložné - hl. do 4 m</t>
  </si>
  <si>
    <t>161101102</t>
  </si>
  <si>
    <t>Svislé přemístění výkopku z hor.1-4 do 4,0 m</t>
  </si>
  <si>
    <t>8599,8</t>
  </si>
  <si>
    <t>55,74</t>
  </si>
  <si>
    <t>18,9</t>
  </si>
  <si>
    <t>162701105</t>
  </si>
  <si>
    <t>Vodorovné přemístění výkopku z hor.1-4 do 10000 m</t>
  </si>
  <si>
    <t>167101102</t>
  </si>
  <si>
    <t>Nakládání výkopku z hor.1-4 v množství nad 100 m3</t>
  </si>
  <si>
    <t>9256,6</t>
  </si>
  <si>
    <t>1029,95</t>
  </si>
  <si>
    <t>17110110</t>
  </si>
  <si>
    <t>Uložení sypaniny do násypů zhutněných na 102% PS, nájezd</t>
  </si>
  <si>
    <t>171101104</t>
  </si>
  <si>
    <t>Uložení sypaniny do násypů zhutněných na 102% PS</t>
  </si>
  <si>
    <t>171201201</t>
  </si>
  <si>
    <t>Uložení sypaniny na skl.-sypanina na výšku přes 2m</t>
  </si>
  <si>
    <t>175101201</t>
  </si>
  <si>
    <t>Obsyp objektu bez prohození sypaniny</t>
  </si>
  <si>
    <t>199000002</t>
  </si>
  <si>
    <t>Poplatek za skládku horniny 1- 4 skl. Líšnice,městská</t>
  </si>
  <si>
    <t>9256,64</t>
  </si>
  <si>
    <t>-1029,95</t>
  </si>
  <si>
    <t>-582,2</t>
  </si>
  <si>
    <t>979990101</t>
  </si>
  <si>
    <t>Poplatek za skládku suti - (cihla, kámen, asfalt)</t>
  </si>
  <si>
    <t>111009</t>
  </si>
  <si>
    <t>Ruční začištění základové spáry</t>
  </si>
  <si>
    <t>5833190</t>
  </si>
  <si>
    <t>Kamenivo těžené frakce 32/63 B</t>
  </si>
  <si>
    <t>Základy a zvláštní zakládání</t>
  </si>
  <si>
    <t>212752112</t>
  </si>
  <si>
    <t>Trativody z drenážních trubek, lože, DN 100 mm</t>
  </si>
  <si>
    <t>m</t>
  </si>
  <si>
    <t>42</t>
  </si>
  <si>
    <t>231943111</t>
  </si>
  <si>
    <t>Stěny beran. z ocel.štět.z terénu, nastraž.do 10 m</t>
  </si>
  <si>
    <t>44</t>
  </si>
  <si>
    <t>237941113</t>
  </si>
  <si>
    <t>Vytažení beran.štětovnic do 2 roků,do 12 m,do 12 m</t>
  </si>
  <si>
    <t>46</t>
  </si>
  <si>
    <t>273321611</t>
  </si>
  <si>
    <t>Železobeton základových desek C 30/37</t>
  </si>
  <si>
    <t>48</t>
  </si>
  <si>
    <t>273351215</t>
  </si>
  <si>
    <t>Bednění stěn základových desek - zřízení, bednicí materiál prkna</t>
  </si>
  <si>
    <t>50</t>
  </si>
  <si>
    <t>273351216</t>
  </si>
  <si>
    <t>Bednění stěn základových desek - odstranění</t>
  </si>
  <si>
    <t>52</t>
  </si>
  <si>
    <t>273361314</t>
  </si>
  <si>
    <t>Výztuž základ. desek nad 12 mm z oceli 10 505 (R)</t>
  </si>
  <si>
    <t>54</t>
  </si>
  <si>
    <t>274321611</t>
  </si>
  <si>
    <t>Železobeton základových pasů C 30/37 - obrubník</t>
  </si>
  <si>
    <t>56</t>
  </si>
  <si>
    <t>274351215</t>
  </si>
  <si>
    <t>Bednění stěn základových pasů - zřízení - obrubník</t>
  </si>
  <si>
    <t>58</t>
  </si>
  <si>
    <t>274351216</t>
  </si>
  <si>
    <t>Bednění stěn základových pasů - odstranění - obrubník</t>
  </si>
  <si>
    <t>60</t>
  </si>
  <si>
    <t>274361821</t>
  </si>
  <si>
    <t>Výztuž základ. pasů z betonářské oceli 10505 (R) - obrubník</t>
  </si>
  <si>
    <t>62</t>
  </si>
  <si>
    <t>273320000</t>
  </si>
  <si>
    <t>Příplatek za česaný beton - rampa</t>
  </si>
  <si>
    <t>64</t>
  </si>
  <si>
    <t>13442220</t>
  </si>
  <si>
    <t>Štětovnice Larsen jakost S 240 GP  č.III n</t>
  </si>
  <si>
    <t>66</t>
  </si>
  <si>
    <t>Piloty</t>
  </si>
  <si>
    <t>2.1</t>
  </si>
  <si>
    <t>Vrtané piloty DN 600 , C 25/30 vč,  výztuže</t>
  </si>
  <si>
    <t>68</t>
  </si>
  <si>
    <t>2.2</t>
  </si>
  <si>
    <t>Vrtané piloty DN 900. C 25/30 vč. výztuže</t>
  </si>
  <si>
    <t>70</t>
  </si>
  <si>
    <t>2.3</t>
  </si>
  <si>
    <t>Vrtané piloty DN 1000 , C 25/30 vč,  výztuže</t>
  </si>
  <si>
    <t>72</t>
  </si>
  <si>
    <t>Základy</t>
  </si>
  <si>
    <t>271531111</t>
  </si>
  <si>
    <t>Polštář základu z kameniva hr. drceného 16-63 mm</t>
  </si>
  <si>
    <t>74</t>
  </si>
  <si>
    <t>631315611</t>
  </si>
  <si>
    <t>Mazanina betonová tl. 12 - 24 cm C 16/20</t>
  </si>
  <si>
    <t>76</t>
  </si>
  <si>
    <t>631362021</t>
  </si>
  <si>
    <t>Výztuž mazanin svařovanou sítí z drátů Kari</t>
  </si>
  <si>
    <t>78</t>
  </si>
  <si>
    <t>Svislé a kompletní konstrukce</t>
  </si>
  <si>
    <t>311321825</t>
  </si>
  <si>
    <t>Železobeton nadzákladových zdí pohledový C 30/37</t>
  </si>
  <si>
    <t>80</t>
  </si>
  <si>
    <t>317121047</t>
  </si>
  <si>
    <t>Překlad nenosný porobeton, světlost otv. do 105 cm, překlad nenosný NEP 15 P4,4 124 x 24,9 x 15 cm</t>
  </si>
  <si>
    <t>kus</t>
  </si>
  <si>
    <t>82</t>
  </si>
  <si>
    <t>330321411</t>
  </si>
  <si>
    <t>Beton sloupů a pilířů železový C 30/37</t>
  </si>
  <si>
    <t>84</t>
  </si>
  <si>
    <t>43</t>
  </si>
  <si>
    <t>331351101</t>
  </si>
  <si>
    <t>Bednění sloupů čtyřúhelníkového průřezu - zřízení</t>
  </si>
  <si>
    <t>86</t>
  </si>
  <si>
    <t>331351102</t>
  </si>
  <si>
    <t>Bednění sloupů čtyřúhelníkového průřezu-odstranění</t>
  </si>
  <si>
    <t>88</t>
  </si>
  <si>
    <t>45</t>
  </si>
  <si>
    <t>331361821</t>
  </si>
  <si>
    <t>Výztuž sloupů hranatých z betonář. oceli 10505 (R)</t>
  </si>
  <si>
    <t>90</t>
  </si>
  <si>
    <t>332351101</t>
  </si>
  <si>
    <t>Bednění sloupů oblých - zřízení</t>
  </si>
  <si>
    <t>92</t>
  </si>
  <si>
    <t>47</t>
  </si>
  <si>
    <t>332351102</t>
  </si>
  <si>
    <t>Bednění sloupů oblých - odstranění</t>
  </si>
  <si>
    <t>94</t>
  </si>
  <si>
    <t>332361821</t>
  </si>
  <si>
    <t>Výztuž sloupů oblých z betonářské oceli 10 505(R)</t>
  </si>
  <si>
    <t>96</t>
  </si>
  <si>
    <t>49</t>
  </si>
  <si>
    <t>340201119</t>
  </si>
  <si>
    <t>Příplatek za zaoblení příček poloměru do 5 m</t>
  </si>
  <si>
    <t>98</t>
  </si>
  <si>
    <t>341321610</t>
  </si>
  <si>
    <t>Beton nosných stěn železový C 30/37</t>
  </si>
  <si>
    <t>100</t>
  </si>
  <si>
    <t>51</t>
  </si>
  <si>
    <t>342321610</t>
  </si>
  <si>
    <t>Příčky z betonu železového C 30/37</t>
  </si>
  <si>
    <t>RTS 16/ II</t>
  </si>
  <si>
    <t>102</t>
  </si>
  <si>
    <t>342361821</t>
  </si>
  <si>
    <t>Výztuž příček z betonářské oceli 10 505(R)</t>
  </si>
  <si>
    <t>104</t>
  </si>
  <si>
    <t>53</t>
  </si>
  <si>
    <t>342351105</t>
  </si>
  <si>
    <t>Bednění příček oboustranné - zřízení</t>
  </si>
  <si>
    <t>106</t>
  </si>
  <si>
    <t>342351106</t>
  </si>
  <si>
    <t>Bednění příček oboustranné - odstranění</t>
  </si>
  <si>
    <t>108</t>
  </si>
  <si>
    <t>55</t>
  </si>
  <si>
    <t>341351101</t>
  </si>
  <si>
    <t>Bednění stěn nosných jednostranné - zřízení</t>
  </si>
  <si>
    <t>341351102</t>
  </si>
  <si>
    <t>Bednění stěn nosných jednostranné - odstranění</t>
  </si>
  <si>
    <t>57</t>
  </si>
  <si>
    <t>341351105</t>
  </si>
  <si>
    <t>Bednění stěn nosných oboustranné - zřízení</t>
  </si>
  <si>
    <t>114</t>
  </si>
  <si>
    <t>3413511</t>
  </si>
  <si>
    <t>Bednění stěn nosných oboustranné - zřízení, oblé</t>
  </si>
  <si>
    <t>59</t>
  </si>
  <si>
    <t>341351</t>
  </si>
  <si>
    <t>Bednění stěn nosných oboustranné - odstranění, oblé</t>
  </si>
  <si>
    <t>341351106</t>
  </si>
  <si>
    <t>Bednění stěn nosných oboustranné - odstranění</t>
  </si>
  <si>
    <t>120</t>
  </si>
  <si>
    <t>61</t>
  </si>
  <si>
    <t>341361821</t>
  </si>
  <si>
    <t>Výztuž stěn a příček z betonářské oceli 10 505(R)</t>
  </si>
  <si>
    <t>342255028</t>
  </si>
  <si>
    <t>Příčky z desek porobeton tl. 15 cm</t>
  </si>
  <si>
    <t>63</t>
  </si>
  <si>
    <t>31142000</t>
  </si>
  <si>
    <t>M+D trhací lišta vložená do betonových stěn</t>
  </si>
  <si>
    <t>Vodorovné konstrukce</t>
  </si>
  <si>
    <t>411321515</t>
  </si>
  <si>
    <t>Stropy deskové ze železobetonu C 30/37</t>
  </si>
  <si>
    <t>65</t>
  </si>
  <si>
    <t>411321825</t>
  </si>
  <si>
    <t>Stropy deskové ze železobetonu pohledového C 30/37</t>
  </si>
  <si>
    <t>130</t>
  </si>
  <si>
    <t>411351101</t>
  </si>
  <si>
    <t>Bednění stropů deskových, bednění vlastní -zřízení</t>
  </si>
  <si>
    <t>132</t>
  </si>
  <si>
    <t>67</t>
  </si>
  <si>
    <t>411351102</t>
  </si>
  <si>
    <t>Bednění stropů deskových, vlastní - odstranění</t>
  </si>
  <si>
    <t>134</t>
  </si>
  <si>
    <t>411352101</t>
  </si>
  <si>
    <t>Bednění hřibových hlavic pravoúhlých - zřízení</t>
  </si>
  <si>
    <t>136</t>
  </si>
  <si>
    <t>69</t>
  </si>
  <si>
    <t>411352102</t>
  </si>
  <si>
    <t>Bednění hřibových hlavic pravoúhlých - odstranění</t>
  </si>
  <si>
    <t>138</t>
  </si>
  <si>
    <t>411354173</t>
  </si>
  <si>
    <t>Podpěrná konstr. stropů do 12 kPa - zřízení</t>
  </si>
  <si>
    <t>140</t>
  </si>
  <si>
    <t>71</t>
  </si>
  <si>
    <t>411354174</t>
  </si>
  <si>
    <t>Podpěrná konstr. stropů do 12 kPa - odstranění</t>
  </si>
  <si>
    <t>142</t>
  </si>
  <si>
    <t>411354175</t>
  </si>
  <si>
    <t>Podpěrná konstr. stropů do 20 kPa - zřízení</t>
  </si>
  <si>
    <t>144</t>
  </si>
  <si>
    <t>73</t>
  </si>
  <si>
    <t>411354176</t>
  </si>
  <si>
    <t>Podpěrná konstr. stropů do 20 kPa - odstranění</t>
  </si>
  <si>
    <t>146</t>
  </si>
  <si>
    <t>411354177</t>
  </si>
  <si>
    <t>Podpěrná konstr. stropů do 30 kPa - zřízení</t>
  </si>
  <si>
    <t>148</t>
  </si>
  <si>
    <t>75</t>
  </si>
  <si>
    <t>411354178</t>
  </si>
  <si>
    <t>Podpěrná konstr. stropů do 30 kPa - odstranění</t>
  </si>
  <si>
    <t>150</t>
  </si>
  <si>
    <t>411361821</t>
  </si>
  <si>
    <t>Výztuž stropů z betonářské oceli 10505(R)</t>
  </si>
  <si>
    <t>152</t>
  </si>
  <si>
    <t>77</t>
  </si>
  <si>
    <t>41136</t>
  </si>
  <si>
    <t>Výztuž stropů smyková hlavice, hlavice</t>
  </si>
  <si>
    <t>154</t>
  </si>
  <si>
    <t>413321515</t>
  </si>
  <si>
    <t>Nosníky z betonu železového C 30/37</t>
  </si>
  <si>
    <t>156</t>
  </si>
  <si>
    <t>79</t>
  </si>
  <si>
    <t>413351107</t>
  </si>
  <si>
    <t>Bednění nosníků - zřízení</t>
  </si>
  <si>
    <t>158</t>
  </si>
  <si>
    <t>413351108</t>
  </si>
  <si>
    <t>Bednění nosníků - odstranění</t>
  </si>
  <si>
    <t>160</t>
  </si>
  <si>
    <t>81</t>
  </si>
  <si>
    <t>413351215</t>
  </si>
  <si>
    <t>Podpěrná konstr.nosníků do 4 m,do 20 kPa - zřízení</t>
  </si>
  <si>
    <t>162</t>
  </si>
  <si>
    <t>413351216</t>
  </si>
  <si>
    <t>Podpěrná konstr.nosníků do 4 m,20 kPa - odstranění</t>
  </si>
  <si>
    <t>164</t>
  </si>
  <si>
    <t>83</t>
  </si>
  <si>
    <t>413351219</t>
  </si>
  <si>
    <t>Podpěrná konstr.nosníků do 4 m,do 45 kPa - zřízení</t>
  </si>
  <si>
    <t>166</t>
  </si>
  <si>
    <t>413351220</t>
  </si>
  <si>
    <t>Podpěrná konstr.nosníků do 4 m,45 kPa - odstranění</t>
  </si>
  <si>
    <t>168</t>
  </si>
  <si>
    <t>85</t>
  </si>
  <si>
    <t>413361821</t>
  </si>
  <si>
    <t>Výztuž nosníků z betonářské oceli 10505(R)</t>
  </si>
  <si>
    <t>170</t>
  </si>
  <si>
    <t>51,512*160*0,001*1,08</t>
  </si>
  <si>
    <t>430361821</t>
  </si>
  <si>
    <t>Výztuž schodišťových konstrukcí z ocelí 10505(R)</t>
  </si>
  <si>
    <t>172</t>
  </si>
  <si>
    <t>87</t>
  </si>
  <si>
    <t>431351121</t>
  </si>
  <si>
    <t>Bednění podest přímočarých - zřízení</t>
  </si>
  <si>
    <t>174</t>
  </si>
  <si>
    <t>431351122</t>
  </si>
  <si>
    <t>Bednění podest přímočarých - odstranění</t>
  </si>
  <si>
    <t>176</t>
  </si>
  <si>
    <t>89</t>
  </si>
  <si>
    <t>431351128</t>
  </si>
  <si>
    <t>Příplatek za podpěrnou konstrukci podest - zřízení</t>
  </si>
  <si>
    <t>178</t>
  </si>
  <si>
    <t>431351129</t>
  </si>
  <si>
    <t>Příplatek za podpěrnou konstrukci podest - odstran</t>
  </si>
  <si>
    <t>180</t>
  </si>
  <si>
    <t>91</t>
  </si>
  <si>
    <t>434351141</t>
  </si>
  <si>
    <t>Bednění stupňů přímočarých - zřízení</t>
  </si>
  <si>
    <t>182</t>
  </si>
  <si>
    <t>434351142</t>
  </si>
  <si>
    <t>Bednění stupňů přímočarých - odstranění</t>
  </si>
  <si>
    <t>184</t>
  </si>
  <si>
    <t>93</t>
  </si>
  <si>
    <t>411321515N</t>
  </si>
  <si>
    <t>Stropy deskové ze železobetonu C 30/37 - s náběhy</t>
  </si>
  <si>
    <t>186</t>
  </si>
  <si>
    <t>411351101N</t>
  </si>
  <si>
    <t>Bednění stropů deskových, bednění vlastní -zřízení (s náběhy)</t>
  </si>
  <si>
    <t>188</t>
  </si>
  <si>
    <t>95</t>
  </si>
  <si>
    <t>411351102N</t>
  </si>
  <si>
    <t>Bednění stropů deskových, vlastní - odstranění (s náběhy)</t>
  </si>
  <si>
    <t>190</t>
  </si>
  <si>
    <t>430321514N01</t>
  </si>
  <si>
    <t>Schodišťové konstrukce, železobeton C 30/37 - pohledový</t>
  </si>
  <si>
    <t>192</t>
  </si>
  <si>
    <t>97</t>
  </si>
  <si>
    <t>434311116RN01</t>
  </si>
  <si>
    <t>Stupně dusané na terén, na desku, z betonu C 30/37</t>
  </si>
  <si>
    <t>194</t>
  </si>
  <si>
    <t>Upravy povrchů vnitřní</t>
  </si>
  <si>
    <t>612421637</t>
  </si>
  <si>
    <t>Omítka vnitřní zdiva, MVC, štuková</t>
  </si>
  <si>
    <t>196</t>
  </si>
  <si>
    <t>42,675*2</t>
  </si>
  <si>
    <t>99</t>
  </si>
  <si>
    <t>612481211</t>
  </si>
  <si>
    <t>Montáž výztužné sítě (perlinky) do stěrky-stěny</t>
  </si>
  <si>
    <t>198</t>
  </si>
  <si>
    <t>Úpravy povrchů vnější</t>
  </si>
  <si>
    <t>62249</t>
  </si>
  <si>
    <t>Nátěr fasády  bareva cihlová</t>
  </si>
  <si>
    <t>200</t>
  </si>
  <si>
    <t>Podlahy a podlahové konstrukce</t>
  </si>
  <si>
    <t>101</t>
  </si>
  <si>
    <t>631342822</t>
  </si>
  <si>
    <t>Mazanina z polystyrenbetonu tl. 8 cm, 0,3 MPa</t>
  </si>
  <si>
    <t>202</t>
  </si>
  <si>
    <t>631345825</t>
  </si>
  <si>
    <t>Mazanina z polystyrenbetonu, 0,6 MPa, spádová</t>
  </si>
  <si>
    <t>204</t>
  </si>
  <si>
    <t>103</t>
  </si>
  <si>
    <t>632441017</t>
  </si>
  <si>
    <t>Potěr anhydritový ,plocha do 100 m2, tl.60 mm, samonivelační potěr MFC Anhydrit 020</t>
  </si>
  <si>
    <t>206</t>
  </si>
  <si>
    <t>Výplně otvorů</t>
  </si>
  <si>
    <t>648991113</t>
  </si>
  <si>
    <t>Osazení parapet.desek plast. a lamin. š.nad 20cm, včetně dodávky plastové parapetní desky š. 300 mm</t>
  </si>
  <si>
    <t>208</t>
  </si>
  <si>
    <t>105</t>
  </si>
  <si>
    <t>64001 - O 01</t>
  </si>
  <si>
    <t>M+D okno hliníkové 1000/1000 mm</t>
  </si>
  <si>
    <t>ks</t>
  </si>
  <si>
    <t>210</t>
  </si>
  <si>
    <t>64001 - O 01a</t>
  </si>
  <si>
    <t>212</t>
  </si>
  <si>
    <t>107</t>
  </si>
  <si>
    <t>64002- O 03</t>
  </si>
  <si>
    <t>D+M okno hliníkové 700/1000 mm</t>
  </si>
  <si>
    <t>214</t>
  </si>
  <si>
    <t>64003 - D 01.1</t>
  </si>
  <si>
    <t>M+D dveře bezpečnostní hliníkové  jednokřídl. 1000/2400 mm</t>
  </si>
  <si>
    <t>216</t>
  </si>
  <si>
    <t>109</t>
  </si>
  <si>
    <t>64004 - D 01.2</t>
  </si>
  <si>
    <t>218</t>
  </si>
  <si>
    <t>64006 - D 07</t>
  </si>
  <si>
    <t>D+M dveře hliníkové plné  900/2150 mm vč.  zárubní, barva modrá</t>
  </si>
  <si>
    <t>222</t>
  </si>
  <si>
    <t>64007 - D 08</t>
  </si>
  <si>
    <t>D+M dveře hliníkové plné  800/2150 mm vč.  zárubní, barva modrá</t>
  </si>
  <si>
    <t>224</t>
  </si>
  <si>
    <t>64008 - D 09</t>
  </si>
  <si>
    <t>D+M dveře ocelové dvoukřídlé prosklené  plné  2500/2400 mm vč.  zárubní, barva modrá, EI 15 DP1- C</t>
  </si>
  <si>
    <t>226</t>
  </si>
  <si>
    <t>64009 - D 10</t>
  </si>
  <si>
    <t>D+M dveře ocelové pozink., výplň Tahokov   1000/2200 mm vč.  zárubní, barva modrá</t>
  </si>
  <si>
    <t>228</t>
  </si>
  <si>
    <t>Doplňující práce na komunikaci</t>
  </si>
  <si>
    <t>914001111</t>
  </si>
  <si>
    <t>Osazení sloupků dopr.značky vč. beton. základu</t>
  </si>
  <si>
    <t>230</t>
  </si>
  <si>
    <t>9001</t>
  </si>
  <si>
    <t>M+D Informační tabulky</t>
  </si>
  <si>
    <t>232</t>
  </si>
  <si>
    <t>9002</t>
  </si>
  <si>
    <t>M+D Požární ucpávky</t>
  </si>
  <si>
    <t>234</t>
  </si>
  <si>
    <t>91570</t>
  </si>
  <si>
    <t>Zřízení vodorovného značení - autobusová zastávka</t>
  </si>
  <si>
    <t>236</t>
  </si>
  <si>
    <t>9157011</t>
  </si>
  <si>
    <t>Zřízení vodorovného značení z nátěr.hmot tl.do 3mm</t>
  </si>
  <si>
    <t>238</t>
  </si>
  <si>
    <t>40444</t>
  </si>
  <si>
    <t>Značka dopravní svislá</t>
  </si>
  <si>
    <t>240</t>
  </si>
  <si>
    <t>Dokončovací konstrukce na pozemních stavbách</t>
  </si>
  <si>
    <t>952901114</t>
  </si>
  <si>
    <t>Vyčištění budov o výšce podlaží nad 4 m</t>
  </si>
  <si>
    <t>242</t>
  </si>
  <si>
    <t>Bourání konstrukcí</t>
  </si>
  <si>
    <t>113106231</t>
  </si>
  <si>
    <t>Rozebrání dlažeb ze zámkové dlažby v kamenivu</t>
  </si>
  <si>
    <t>244</t>
  </si>
  <si>
    <t>113107635</t>
  </si>
  <si>
    <t>Odstranění podkladu nad 50 m2,kam.drcené tl.35 cm</t>
  </si>
  <si>
    <t>246</t>
  </si>
  <si>
    <t>113108415</t>
  </si>
  <si>
    <t>Odstranění podkladu pl. nad 50 m2, živice tl.15 cm</t>
  </si>
  <si>
    <t>248</t>
  </si>
  <si>
    <t>113202111</t>
  </si>
  <si>
    <t>Vytrhání obrub obrubníků silničních</t>
  </si>
  <si>
    <t>250</t>
  </si>
  <si>
    <t>966006132</t>
  </si>
  <si>
    <t>Odstranění doprav.značek se sloupky, s bet.patkami</t>
  </si>
  <si>
    <t>252</t>
  </si>
  <si>
    <t>4101</t>
  </si>
  <si>
    <t>Demontáž sloupů veřejného osvětlení</t>
  </si>
  <si>
    <t>254</t>
  </si>
  <si>
    <t>4102</t>
  </si>
  <si>
    <t>demontáž stožárů odjezd na ostrůvkách</t>
  </si>
  <si>
    <t>256</t>
  </si>
  <si>
    <t>129</t>
  </si>
  <si>
    <t>4103</t>
  </si>
  <si>
    <t>demontáž buňky informací</t>
  </si>
  <si>
    <t>258</t>
  </si>
  <si>
    <t>Staveništní přesun hmot</t>
  </si>
  <si>
    <t>998012022</t>
  </si>
  <si>
    <t>Přesun hmot pro budovy monolitické výšky do 12 m</t>
  </si>
  <si>
    <t>260</t>
  </si>
  <si>
    <t>711</t>
  </si>
  <si>
    <t>Izolace proti vodě</t>
  </si>
  <si>
    <t>131</t>
  </si>
  <si>
    <t>711212122</t>
  </si>
  <si>
    <t>Stěrka hydroiz.  proti vlhkosti</t>
  </si>
  <si>
    <t>262</t>
  </si>
  <si>
    <t>711491171</t>
  </si>
  <si>
    <t>Izolace tlaková, podkladní textilie,</t>
  </si>
  <si>
    <t>264</t>
  </si>
  <si>
    <t>4430,18*2</t>
  </si>
  <si>
    <t>133</t>
  </si>
  <si>
    <t>711823121</t>
  </si>
  <si>
    <t>Montáž nopové fólie svisle, bez dodávky fólie</t>
  </si>
  <si>
    <t>266</t>
  </si>
  <si>
    <t>783</t>
  </si>
  <si>
    <t>Nátěry</t>
  </si>
  <si>
    <t>78301</t>
  </si>
  <si>
    <t>Nátěr stěrky</t>
  </si>
  <si>
    <t>268</t>
  </si>
  <si>
    <t>135</t>
  </si>
  <si>
    <t>711471051</t>
  </si>
  <si>
    <t>Izolace, tlak. voda,  fólií PVC, volně</t>
  </si>
  <si>
    <t>270</t>
  </si>
  <si>
    <t>2832</t>
  </si>
  <si>
    <t>Fólie PVC tl.1,5mm zemní</t>
  </si>
  <si>
    <t>272</t>
  </si>
  <si>
    <t>4430,18*1,13</t>
  </si>
  <si>
    <t>137</t>
  </si>
  <si>
    <t>28323132</t>
  </si>
  <si>
    <t>Fólie nopová  š.1500mm l=20m, nopy 8 mm</t>
  </si>
  <si>
    <t>274</t>
  </si>
  <si>
    <t>67352006</t>
  </si>
  <si>
    <t>Geotextilie  500 g/m2</t>
  </si>
  <si>
    <t>276</t>
  </si>
  <si>
    <t>712</t>
  </si>
  <si>
    <t>Živičné krytiny</t>
  </si>
  <si>
    <t>139</t>
  </si>
  <si>
    <t>712371801</t>
  </si>
  <si>
    <t>Povlaková krytina střech do 10°, fólií PVC, 1 vrstva - fólie ve specifikaci</t>
  </si>
  <si>
    <t>278</t>
  </si>
  <si>
    <t>712391172</t>
  </si>
  <si>
    <t>Povlaková krytina střech do 10°, ochran. textilie</t>
  </si>
  <si>
    <t>280</t>
  </si>
  <si>
    <t>141</t>
  </si>
  <si>
    <t>712378</t>
  </si>
  <si>
    <t>M+D Rohová lišta vnější poplastovaná L RŠ 150 mm</t>
  </si>
  <si>
    <t>282</t>
  </si>
  <si>
    <t>71237800</t>
  </si>
  <si>
    <t>M+D Rohová lišta vnitřní poplastovaná L RŠ 100 mm</t>
  </si>
  <si>
    <t>284</t>
  </si>
  <si>
    <t>143</t>
  </si>
  <si>
    <t>28322</t>
  </si>
  <si>
    <t>Fólie hydroizolační střešní PVC tl. 1,5 mm</t>
  </si>
  <si>
    <t>286</t>
  </si>
  <si>
    <t>67352004</t>
  </si>
  <si>
    <t>Geotextilie netkaná 300 g/m2</t>
  </si>
  <si>
    <t>288</t>
  </si>
  <si>
    <t>561*1,15</t>
  </si>
  <si>
    <t>713</t>
  </si>
  <si>
    <t>Izolace tepelné</t>
  </si>
  <si>
    <t>145</t>
  </si>
  <si>
    <t>713121111</t>
  </si>
  <si>
    <t>Izolace tepelná podlah na sucho, jednovrstvá, materiál ve specifikaci</t>
  </si>
  <si>
    <t>290</t>
  </si>
  <si>
    <t>713191100</t>
  </si>
  <si>
    <t>Položení separační fólie</t>
  </si>
  <si>
    <t>292</t>
  </si>
  <si>
    <t>147</t>
  </si>
  <si>
    <t>28323208</t>
  </si>
  <si>
    <t>Fólie PE šedá tl. 0,10  mm  š. 4000 mm  dl. 50 m</t>
  </si>
  <si>
    <t>294</t>
  </si>
  <si>
    <t>28376062</t>
  </si>
  <si>
    <t>Deska izolační kročejová EPS T 4000 tl. 30-2 mm</t>
  </si>
  <si>
    <t>296</t>
  </si>
  <si>
    <t>721</t>
  </si>
  <si>
    <t>Vnitřní kanalizace</t>
  </si>
  <si>
    <t>149</t>
  </si>
  <si>
    <t>721001</t>
  </si>
  <si>
    <t>Odvodňovací střešní vpusť</t>
  </si>
  <si>
    <t>298</t>
  </si>
  <si>
    <t>764</t>
  </si>
  <si>
    <t>Konstrukce klempířské</t>
  </si>
  <si>
    <t>764928104</t>
  </si>
  <si>
    <t>Z+M oplech.parapetů z popl.plechu vč.rohů rš 250</t>
  </si>
  <si>
    <t>300</t>
  </si>
  <si>
    <t>151</t>
  </si>
  <si>
    <t>553420412N01</t>
  </si>
  <si>
    <t>Parapet poplast.  š. 250 mm</t>
  </si>
  <si>
    <t>302</t>
  </si>
  <si>
    <t>76401</t>
  </si>
  <si>
    <t>Oplechování atiky  z Pz plechu, rš 400 mm</t>
  </si>
  <si>
    <t>304</t>
  </si>
  <si>
    <t>153</t>
  </si>
  <si>
    <t>998764201</t>
  </si>
  <si>
    <t>Přesun hmot pro klempířské konstr., výšky do 6 m</t>
  </si>
  <si>
    <t>%</t>
  </si>
  <si>
    <t>306</t>
  </si>
  <si>
    <t>767</t>
  </si>
  <si>
    <t>Konstrukce zámečnické</t>
  </si>
  <si>
    <t>721213236N01</t>
  </si>
  <si>
    <t>D+M žlab odtokový ,ke zdi,děrov.rošt, dl. 1000mm, tl. 300 mm</t>
  </si>
  <si>
    <t>308</t>
  </si>
  <si>
    <t>76702</t>
  </si>
  <si>
    <t>D+M garážová vrata roletová 5800/2800</t>
  </si>
  <si>
    <t>312</t>
  </si>
  <si>
    <t>157</t>
  </si>
  <si>
    <t>76703</t>
  </si>
  <si>
    <t>D+M závora dl. 2000 mm včetně ovládání</t>
  </si>
  <si>
    <t>314</t>
  </si>
  <si>
    <t>76704</t>
  </si>
  <si>
    <t>D+M madlo schodišťové O38/5 včetně nátěru 1x zákl. + 2x email</t>
  </si>
  <si>
    <t>316</t>
  </si>
  <si>
    <t>159</t>
  </si>
  <si>
    <t>76705</t>
  </si>
  <si>
    <t>M+D ocelové zábradlí z trubek  včetně nátěru 1x zákl. + 2x email</t>
  </si>
  <si>
    <t>318</t>
  </si>
  <si>
    <t>767000_R</t>
  </si>
  <si>
    <t>Položky Z2,Z5 a Z6 dle PD - výpis výrobků</t>
  </si>
  <si>
    <t>soub</t>
  </si>
  <si>
    <t>202349353</t>
  </si>
  <si>
    <t>187</t>
  </si>
  <si>
    <t>767001_R</t>
  </si>
  <si>
    <t>Položky Z3.1,Z3.1.2,Z3.2-Z3.5 dle PD - výpis výrobků</t>
  </si>
  <si>
    <t>1188704402</t>
  </si>
  <si>
    <t>998767201</t>
  </si>
  <si>
    <t>Přesun hmot pro zámečnické konstr., výšky do 6 m</t>
  </si>
  <si>
    <t>320</t>
  </si>
  <si>
    <t>771</t>
  </si>
  <si>
    <t>Podlahy z dlaždic a obklady</t>
  </si>
  <si>
    <t>161</t>
  </si>
  <si>
    <t>771120212</t>
  </si>
  <si>
    <t>Kladení dlaždic na podstupnice do tmele, dvě řady</t>
  </si>
  <si>
    <t>322</t>
  </si>
  <si>
    <t>771575101</t>
  </si>
  <si>
    <t>Montáž podlah keram.,režné hladké, tmel, 10x5 cm</t>
  </si>
  <si>
    <t>324</t>
  </si>
  <si>
    <t>163</t>
  </si>
  <si>
    <t>77147501</t>
  </si>
  <si>
    <t>Obklad soklíků keram.rovných, tmel,výška 10 cm, lepidlo , spár.hm.</t>
  </si>
  <si>
    <t>326</t>
  </si>
  <si>
    <t>59764</t>
  </si>
  <si>
    <t>Dlažba  matná sokl 300x80x9 mm</t>
  </si>
  <si>
    <t>328</t>
  </si>
  <si>
    <t>165</t>
  </si>
  <si>
    <t>597642</t>
  </si>
  <si>
    <t>Dlažba  schodovka</t>
  </si>
  <si>
    <t>330</t>
  </si>
  <si>
    <t>59770102N</t>
  </si>
  <si>
    <t>Dlaždice keramická protiskluzová do tmelu</t>
  </si>
  <si>
    <t>332</t>
  </si>
  <si>
    <t>167</t>
  </si>
  <si>
    <t>59770102N1</t>
  </si>
  <si>
    <t>Dlaždice podstupnice schodiště</t>
  </si>
  <si>
    <t>334</t>
  </si>
  <si>
    <t>998771201</t>
  </si>
  <si>
    <t>Přesun hmot pro podlahy z dlaždic, výšky do 6 m</t>
  </si>
  <si>
    <t>336</t>
  </si>
  <si>
    <t>777</t>
  </si>
  <si>
    <t>Podlahy ze syntetických hmot</t>
  </si>
  <si>
    <t>169</t>
  </si>
  <si>
    <t>777615</t>
  </si>
  <si>
    <t>Epoxidová stěrka  barevná šedá</t>
  </si>
  <si>
    <t>338</t>
  </si>
  <si>
    <t>7776151</t>
  </si>
  <si>
    <t>Epoxidová stěrka   barevná modrá</t>
  </si>
  <si>
    <t>340</t>
  </si>
  <si>
    <t>171</t>
  </si>
  <si>
    <t>78304</t>
  </si>
  <si>
    <t>Nátěr sloupů žluto- černé šrafování</t>
  </si>
  <si>
    <t>342</t>
  </si>
  <si>
    <t>784</t>
  </si>
  <si>
    <t>Malby</t>
  </si>
  <si>
    <t>7841911</t>
  </si>
  <si>
    <t>Penetrace podkladu univerzální 1x</t>
  </si>
  <si>
    <t>344</t>
  </si>
  <si>
    <t>173</t>
  </si>
  <si>
    <t>7841951</t>
  </si>
  <si>
    <t>Malba tekutá  barva, 2 x</t>
  </si>
  <si>
    <t>346</t>
  </si>
  <si>
    <t>799</t>
  </si>
  <si>
    <t>Ostatní</t>
  </si>
  <si>
    <t>79901</t>
  </si>
  <si>
    <t>M+D hasicí přístroj PHP 113 B</t>
  </si>
  <si>
    <t>348</t>
  </si>
  <si>
    <t>M33</t>
  </si>
  <si>
    <t>Montáže dopravních zařízení a vah-výtahy</t>
  </si>
  <si>
    <t>175</t>
  </si>
  <si>
    <t>3300</t>
  </si>
  <si>
    <t>M+D osobní výtah</t>
  </si>
  <si>
    <t>350</t>
  </si>
  <si>
    <t>D96</t>
  </si>
  <si>
    <t>Přesuny suti a vybouraných hmot</t>
  </si>
  <si>
    <t>979990001</t>
  </si>
  <si>
    <t>Poplatek za skládku stavební suti</t>
  </si>
  <si>
    <t>352</t>
  </si>
  <si>
    <t>177</t>
  </si>
  <si>
    <t>979990113</t>
  </si>
  <si>
    <t>Poplatek za skládku suti - obalované kam. - asfalt</t>
  </si>
  <si>
    <t>354</t>
  </si>
  <si>
    <t>979087212</t>
  </si>
  <si>
    <t>Nakládání suti na dopravní prostředky</t>
  </si>
  <si>
    <t>356</t>
  </si>
  <si>
    <t>179</t>
  </si>
  <si>
    <t>979081111</t>
  </si>
  <si>
    <t>Odvoz suti a vybour. hmot na skládku do 1 km</t>
  </si>
  <si>
    <t>358</t>
  </si>
  <si>
    <t>97908112</t>
  </si>
  <si>
    <t>Příplatek k odvozu za každý další 1 km</t>
  </si>
  <si>
    <t>360</t>
  </si>
  <si>
    <t>181</t>
  </si>
  <si>
    <t>78389</t>
  </si>
  <si>
    <t>Nátěr betonových konstrukcí</t>
  </si>
  <si>
    <t>362</t>
  </si>
  <si>
    <t>998711201</t>
  </si>
  <si>
    <t>Přesun hmot pro izolace proti vodě, výšky do 6 m</t>
  </si>
  <si>
    <t>364</t>
  </si>
  <si>
    <t>183</t>
  </si>
  <si>
    <t>998712201</t>
  </si>
  <si>
    <t>Přesun hmot pro povlakové krytiny, výšky do 6 m</t>
  </si>
  <si>
    <t>366</t>
  </si>
  <si>
    <t>998713201</t>
  </si>
  <si>
    <t>Přesun hmot pro izolace tepelné, výšky do 6 m</t>
  </si>
  <si>
    <t>368</t>
  </si>
  <si>
    <t>185</t>
  </si>
  <si>
    <t>998777201</t>
  </si>
  <si>
    <t>Přesun hmot pro podlahy syntetické, výšky do 6 m</t>
  </si>
  <si>
    <t>370</t>
  </si>
  <si>
    <t>SO.01.2 - ZTI</t>
  </si>
  <si>
    <t>722 - Vnitřní vodovod</t>
  </si>
  <si>
    <t>724 - Strojní vybavení</t>
  </si>
  <si>
    <t>725 - Zařizovací předměty</t>
  </si>
  <si>
    <t>713411122</t>
  </si>
  <si>
    <t>Izol tepel trub pásy</t>
  </si>
  <si>
    <t>M</t>
  </si>
  <si>
    <t>28361</t>
  </si>
  <si>
    <t>Izolace potrubí DN 20 Min 20</t>
  </si>
  <si>
    <t>Izolace potrubí DN 20 Minerol 20</t>
  </si>
  <si>
    <t>28362</t>
  </si>
  <si>
    <t>Izolace potrubí DN 25 Min 20</t>
  </si>
  <si>
    <t>Izolace potrubí DN 25 Minerol 20</t>
  </si>
  <si>
    <t>28363</t>
  </si>
  <si>
    <t>Izolace potrubí DN 32 Min 20</t>
  </si>
  <si>
    <t>Izolace potrubí DN 32 Minerol 20</t>
  </si>
  <si>
    <t>998711101</t>
  </si>
  <si>
    <t>Přesun izolace voda objekt v -6m</t>
  </si>
  <si>
    <t>721141105</t>
  </si>
  <si>
    <t>Potrubí lit odpadní DN 100</t>
  </si>
  <si>
    <t>721171109</t>
  </si>
  <si>
    <t>Potrubí PVC hrdl odpadní D 110x2,3</t>
  </si>
  <si>
    <t>721171111</t>
  </si>
  <si>
    <t>Potrubí PVC hrdl odpadní D 140x2,9</t>
  </si>
  <si>
    <t>721171112</t>
  </si>
  <si>
    <t>Potrubí PVC hrdl odpadní D 160/3,9</t>
  </si>
  <si>
    <t>721171113</t>
  </si>
  <si>
    <t>Potrubí PVC hrdl odpadní D 200/4,9</t>
  </si>
  <si>
    <t>721172109</t>
  </si>
  <si>
    <t>Potrubí PVC hrdl dešťové D 110x2,3</t>
  </si>
  <si>
    <t>721172111</t>
  </si>
  <si>
    <t>Potrubí PVC hrdl dešťové D 140x2,9</t>
  </si>
  <si>
    <t>721173204</t>
  </si>
  <si>
    <t>Potrubí PVC připojovací D 40</t>
  </si>
  <si>
    <t>721173205</t>
  </si>
  <si>
    <t>Potrubí PVC připojovací D 50</t>
  </si>
  <si>
    <t>721194104</t>
  </si>
  <si>
    <t>Vyvedení kanal výpustek D 40</t>
  </si>
  <si>
    <t>721194105</t>
  </si>
  <si>
    <t>Vyvedení kanal výpustek D 50</t>
  </si>
  <si>
    <t>721194109</t>
  </si>
  <si>
    <t>Vyvedení kanal výpustek D 110</t>
  </si>
  <si>
    <t>721273146</t>
  </si>
  <si>
    <t>Hlavice ventilační PVC D 140/600</t>
  </si>
  <si>
    <t>721290111</t>
  </si>
  <si>
    <t>Zkouška těs kanal vodou -DN 125</t>
  </si>
  <si>
    <t>721290112</t>
  </si>
  <si>
    <t>Zkouška těs kanal vodou -DN 200</t>
  </si>
  <si>
    <t>721290123</t>
  </si>
  <si>
    <t>Zkouška těs kanal kouřem -DN 300</t>
  </si>
  <si>
    <t>998721101</t>
  </si>
  <si>
    <t>Přesun kanalizace objekt v -6m</t>
  </si>
  <si>
    <t>722</t>
  </si>
  <si>
    <t>Vnitřní vodovod</t>
  </si>
  <si>
    <t>722130233</t>
  </si>
  <si>
    <t>Potrubí ocelzáv pozink 11343 DN 25</t>
  </si>
  <si>
    <t>722177012</t>
  </si>
  <si>
    <t>Rozvody z plastů obecně DN 20 mm</t>
  </si>
  <si>
    <t>722177013</t>
  </si>
  <si>
    <t>Rozvody z plastů obecně -D 25mm</t>
  </si>
  <si>
    <t>722177014</t>
  </si>
  <si>
    <t>Rozvody z plastů obecně -D 32mm</t>
  </si>
  <si>
    <t>722190401</t>
  </si>
  <si>
    <t>Vyvedení a upevnění výpustek DN 15</t>
  </si>
  <si>
    <t>722190403</t>
  </si>
  <si>
    <t>Upevnění výpustku DN 25 hydranty</t>
  </si>
  <si>
    <t>722220121</t>
  </si>
  <si>
    <t>Nástěnka K 247 pro baterii G 1/2</t>
  </si>
  <si>
    <t>pár</t>
  </si>
  <si>
    <t>722223113</t>
  </si>
  <si>
    <t>Ventil přivzd-odvzduš T 1070 G 3/4</t>
  </si>
  <si>
    <t>722224121</t>
  </si>
  <si>
    <t>Ventily odvodňovací K 270M G 1/4</t>
  </si>
  <si>
    <t>722231062</t>
  </si>
  <si>
    <t>Ventil zpětný Ve 3030 G 3/4</t>
  </si>
  <si>
    <t>722231063</t>
  </si>
  <si>
    <t>Ventil zpětný Ve 3030 G 1</t>
  </si>
  <si>
    <t>722239102</t>
  </si>
  <si>
    <t>Mtž vodov armatur 2závity G 3/4</t>
  </si>
  <si>
    <t>722239103</t>
  </si>
  <si>
    <t>Mtž vodov armatur 2závity G 1</t>
  </si>
  <si>
    <t>722254114</t>
  </si>
  <si>
    <t>Hydrantová skříň+výzbroj 25 hadic 30 m</t>
  </si>
  <si>
    <t>soubor</t>
  </si>
  <si>
    <t>722260923</t>
  </si>
  <si>
    <t>mtž vodoměr závitový G 1</t>
  </si>
  <si>
    <t>722262211</t>
  </si>
  <si>
    <t>Vodoměr 30°C závit G 3/4 VM 3-5V</t>
  </si>
  <si>
    <t>722290226</t>
  </si>
  <si>
    <t>Zkoušky tlakové potrubí záv DN -50</t>
  </si>
  <si>
    <t>722290234</t>
  </si>
  <si>
    <t>Proplach a dezinf vodov potr DN -80</t>
  </si>
  <si>
    <t>722171482</t>
  </si>
  <si>
    <t>upevnění plast. potrubí DN 20</t>
  </si>
  <si>
    <t>722171483</t>
  </si>
  <si>
    <t>upevnění plast. potrubí DN 25</t>
  </si>
  <si>
    <t>722171484</t>
  </si>
  <si>
    <t>upevnění plast. potrubí DN 32</t>
  </si>
  <si>
    <t>72223002</t>
  </si>
  <si>
    <t>Kulový kohout  D 20";ks"</t>
  </si>
  <si>
    <t>72223003</t>
  </si>
  <si>
    <t>Kulový kohout DN 25</t>
  </si>
  <si>
    <t>KS</t>
  </si>
  <si>
    <t>72223006</t>
  </si>
  <si>
    <t>Orientační štítky</t>
  </si>
  <si>
    <t>72224001</t>
  </si>
  <si>
    <t>Vodoměrná šachta se záklopem D 1000x1500</t>
  </si>
  <si>
    <t>998722101</t>
  </si>
  <si>
    <t>Vodovod vnitřní přesun hmot výš -6m</t>
  </si>
  <si>
    <t>724</t>
  </si>
  <si>
    <t>Strojní vybavení</t>
  </si>
  <si>
    <t>72421001</t>
  </si>
  <si>
    <t>Kalové čerpadlo CW 200</t>
  </si>
  <si>
    <t>KUS</t>
  </si>
  <si>
    <t>Kalové čerpadlo  CW 200</t>
  </si>
  <si>
    <t>998724101</t>
  </si>
  <si>
    <t>Přesun stroj vybavení objekt v -6m</t>
  </si>
  <si>
    <t>725</t>
  </si>
  <si>
    <t>Zařizovací předměty</t>
  </si>
  <si>
    <t>725111321</t>
  </si>
  <si>
    <t>Splachovač automat. AUZ5-II včetně předst. systému</t>
  </si>
  <si>
    <t>725112112</t>
  </si>
  <si>
    <t xml:space="preserve">Klozet keramický závěsný </t>
  </si>
  <si>
    <t>725112311</t>
  </si>
  <si>
    <t>Klozet nerez AUZ 03 INV antivandal</t>
  </si>
  <si>
    <t>725121411</t>
  </si>
  <si>
    <t>Pisoár nerez + senzor AUP 03 B</t>
  </si>
  <si>
    <t>725214137</t>
  </si>
  <si>
    <t>Umyvadlo nerez AUM 018 INV</t>
  </si>
  <si>
    <t>725219401</t>
  </si>
  <si>
    <t>Mtž umyvadel na šrouby do zdiva</t>
  </si>
  <si>
    <t>725244114</t>
  </si>
  <si>
    <t>Kout sprchový čtverec  900/900</t>
  </si>
  <si>
    <t>725532141</t>
  </si>
  <si>
    <t>El ohřívač akumul ohřívač OKHD 80</t>
  </si>
  <si>
    <t>725535112</t>
  </si>
  <si>
    <t>Pojistný ventil T 1847 G 1/2</t>
  </si>
  <si>
    <t>725810405</t>
  </si>
  <si>
    <t>Ventil rohový +trubička TE 67 G 1/2</t>
  </si>
  <si>
    <t>725829301</t>
  </si>
  <si>
    <t>Mtž baterií umyv- stojánkové G1/2</t>
  </si>
  <si>
    <t>725849200</t>
  </si>
  <si>
    <t>Mtž bat sprch nástěnné nastav výška</t>
  </si>
  <si>
    <t>725869101</t>
  </si>
  <si>
    <t>Mtž uzávěrka zápach -DN 40 umyv</t>
  </si>
  <si>
    <t>725980123</t>
  </si>
  <si>
    <t>Dvířka T 3622 z PH 30/30</t>
  </si>
  <si>
    <t>72583001</t>
  </si>
  <si>
    <t>Sprchová páková nástěnná baterie+příslušenství</t>
  </si>
  <si>
    <t>72511001</t>
  </si>
  <si>
    <t>Předstěnnový panel pro klozet+montáž</t>
  </si>
  <si>
    <t>SOUB</t>
  </si>
  <si>
    <t>72521002</t>
  </si>
  <si>
    <t>Umývadlo 50 cm  s polosloupem</t>
  </si>
  <si>
    <t>72582002</t>
  </si>
  <si>
    <t>Baterie stojánk. páková umyvadlová</t>
  </si>
  <si>
    <t>72582003</t>
  </si>
  <si>
    <t>Automatická umyvadlová bat. AUM 1B-II</t>
  </si>
  <si>
    <t>72586001</t>
  </si>
  <si>
    <t>Zápach. uzáv. pro umyvadlo.</t>
  </si>
  <si>
    <t>998725101</t>
  </si>
  <si>
    <t>Přesun zařiz předměty objekt v -6m</t>
  </si>
  <si>
    <t>725000_R</t>
  </si>
  <si>
    <t>Položky Pv5,L6,L7,L9,L10,L12 až L16 - dle PD výpis výrobků</t>
  </si>
  <si>
    <t>-370261302</t>
  </si>
  <si>
    <t>SO.01.3 - Vzduchotechnika</t>
  </si>
  <si>
    <t>MON - Z1 Garáže  (1.PP)</t>
  </si>
  <si>
    <t>D1 - Z1 Garáže  (1.PP)   (potrubí)</t>
  </si>
  <si>
    <t>D2 - Z2 Nechráněná úniková cesta  (1.PP, 1.NP)</t>
  </si>
  <si>
    <t>D3 - Z2 Nechráněná úniková cesta  (1.PP, 1.NP)  (potrubí)</t>
  </si>
  <si>
    <t>D4 - Montážní materiál</t>
  </si>
  <si>
    <t>D5 - Izolace</t>
  </si>
  <si>
    <t>D6 - Lešení</t>
  </si>
  <si>
    <t>D7 - Všeobecné výkony  (budova)</t>
  </si>
  <si>
    <t>MON</t>
  </si>
  <si>
    <t>Z1 Garáže  (1.PP)</t>
  </si>
  <si>
    <t>1001</t>
  </si>
  <si>
    <t>Potrubní ventilátor 600x300 mm, 2.400 m3/h-300 Pa   např. RP 60-30/28-4D</t>
  </si>
  <si>
    <t>1002</t>
  </si>
  <si>
    <t>Jistící relé   např.  STD</t>
  </si>
  <si>
    <t>1004</t>
  </si>
  <si>
    <t>Tlumící pružná vložka  600 300 mm. např.  DV 60-30</t>
  </si>
  <si>
    <t>1006</t>
  </si>
  <si>
    <t>Vyústka nastavitelná pro kruhové potrubí DN250 s regulací, jednořadá</t>
  </si>
  <si>
    <t>1007</t>
  </si>
  <si>
    <t>Vyústka nastavitelná pro kruhové potrubí DN315 s regulací, jednořadá</t>
  </si>
  <si>
    <t>1008</t>
  </si>
  <si>
    <t>Vyústka nastavitelná pro kruhové potrubí DN355  s regulací, jednořadá</t>
  </si>
  <si>
    <t>1010</t>
  </si>
  <si>
    <t>Krycí mřížka kruhová DN250  např. KMM průměr250.20</t>
  </si>
  <si>
    <t>1012</t>
  </si>
  <si>
    <t>Regulační klapka kruhová (ruční ovládání)</t>
  </si>
  <si>
    <t>1014</t>
  </si>
  <si>
    <t>Výfuková hlavice   DN 355, např  VHS 355</t>
  </si>
  <si>
    <t>1020M</t>
  </si>
  <si>
    <t>Montáž</t>
  </si>
  <si>
    <t>D1</t>
  </si>
  <si>
    <t>Z1 Garáže  (1.PP)   (potrubí)</t>
  </si>
  <si>
    <t>1127</t>
  </si>
  <si>
    <t>Potrubí spiro DN 250 30% tvarovek</t>
  </si>
  <si>
    <t>1128</t>
  </si>
  <si>
    <t>Potrubí spiro DN 315 30% tvarovek</t>
  </si>
  <si>
    <t>1129</t>
  </si>
  <si>
    <t>Potrubí spiro DN 355 30% tvarovek</t>
  </si>
  <si>
    <t>1130</t>
  </si>
  <si>
    <t>Potrubí spiro DN 400 30% tvarovek</t>
  </si>
  <si>
    <t>1247</t>
  </si>
  <si>
    <t>Potrubí čtyřhranné průřezu od 0,13 do 0,28 m2</t>
  </si>
  <si>
    <t>1250M</t>
  </si>
  <si>
    <t>D2</t>
  </si>
  <si>
    <t>Z2 Nechráněná úniková cesta  (1.PP, 1.NP)</t>
  </si>
  <si>
    <t>2001</t>
  </si>
  <si>
    <t>Potrubní ventilátor 600x300 mm, 2.800 m3/h-150 Pa   např. RP 60-30/28-4D</t>
  </si>
  <si>
    <t>2002</t>
  </si>
  <si>
    <t>2004</t>
  </si>
  <si>
    <t>2006</t>
  </si>
  <si>
    <t>Krycí mřížka čtyřhranná  400 x 400 mm,  např. KMM 400x400.20</t>
  </si>
  <si>
    <t>2007</t>
  </si>
  <si>
    <t>Krycí mřížka čtyřhranná  315 x 630 mm,  např. KMM 315x630.20</t>
  </si>
  <si>
    <t>2009</t>
  </si>
  <si>
    <t>Regulační klapka těsná 400x400 mm se servopolohovou regulací (záloh. napájení).</t>
  </si>
  <si>
    <t>2012</t>
  </si>
  <si>
    <t>Samotížná klapka  400x400 mm,  Např. PRG 400 W</t>
  </si>
  <si>
    <t>2013</t>
  </si>
  <si>
    <t>Protidešťová žaluzie  400x630 mm</t>
  </si>
  <si>
    <t>3001M</t>
  </si>
  <si>
    <t>D3</t>
  </si>
  <si>
    <t>Z2 Nechráněná úniková cesta  (1.PP, 1.NP)  (potrubí)</t>
  </si>
  <si>
    <t>D4</t>
  </si>
  <si>
    <t>Montážní materiál</t>
  </si>
  <si>
    <t>45001</t>
  </si>
  <si>
    <t>Montážní a spojovací materiál, těsnící materiál</t>
  </si>
  <si>
    <t>KG</t>
  </si>
  <si>
    <t>46100M</t>
  </si>
  <si>
    <t>kg</t>
  </si>
  <si>
    <t>D5</t>
  </si>
  <si>
    <t>Izolace</t>
  </si>
  <si>
    <t>46002</t>
  </si>
  <si>
    <t>Požární izolace minerální plstí tl. 4 cm, na trny,  požární odolnost EI15 DP1</t>
  </si>
  <si>
    <t>M2</t>
  </si>
  <si>
    <t>46100M.1</t>
  </si>
  <si>
    <t>D6</t>
  </si>
  <si>
    <t>Lešení</t>
  </si>
  <si>
    <t>941955003</t>
  </si>
  <si>
    <t>Lešení lehké pomocné v podlah do 2,5 m</t>
  </si>
  <si>
    <t>D7</t>
  </si>
  <si>
    <t>Všeobecné výkony  (budova)</t>
  </si>
  <si>
    <t>50003</t>
  </si>
  <si>
    <t>Zaregulování průtoků vzt</t>
  </si>
  <si>
    <t>H</t>
  </si>
  <si>
    <t>50004</t>
  </si>
  <si>
    <t>Zkoušky zařízení VZT</t>
  </si>
  <si>
    <t>SO.01.4 - Silnoproud</t>
  </si>
  <si>
    <t>0 - ELEKTROMĚROVÝ ROZVADĚČ RE - dle v. č. E 1</t>
  </si>
  <si>
    <t>D1 - ROZVADĚČ RMS1 - dle sady výkresů číslo E 2</t>
  </si>
  <si>
    <t>D2 - ROZVADĚČ RMS2 - dle sady výkresů číslo E 3</t>
  </si>
  <si>
    <t>_4 - ZDROJE NEPŘERUŠENÉHO NAPÁJENÍ UPS1 A UPS2</t>
  </si>
  <si>
    <t>D3 - NOUZOVÝ ROZVADĚČ RN1 - dle sady výkresů číslo E 4</t>
  </si>
  <si>
    <t>D4 - NOUZOVÝ ROZVADĚČ RN2 - dle sady výkresů číslo E 5</t>
  </si>
  <si>
    <t>D5 - MONTÁŽE</t>
  </si>
  <si>
    <t>D6 - TECHNICKÁ ČINNOST</t>
  </si>
  <si>
    <t>ELEKTROMĚROVÝ ROZVADĚČ RE - dle v. č. E 1</t>
  </si>
  <si>
    <t>Rám s dveřmi, otočný zámek, pod omítku, šedý, šířka 635 mm, výška 760 mm, IP54</t>
  </si>
  <si>
    <t>Vlastní</t>
  </si>
  <si>
    <t>Bočnice výšky 650 mm, nerez</t>
  </si>
  <si>
    <t>sada</t>
  </si>
  <si>
    <t>Bočnice výšky 650 mm</t>
  </si>
  <si>
    <t>Západka pro bočnici BPZ-MSW</t>
  </si>
  <si>
    <t>Ochranný kryt, šířka 635 mm, výška 760 mm, hloubka 240 mm</t>
  </si>
  <si>
    <t>Schránka na dokumentaci A4</t>
  </si>
  <si>
    <t>DIN lišta hliníková, šířka skříně = 600 mm, šířka lišty = 488 mm</t>
  </si>
  <si>
    <t>Upevňovací úchytka s vodivým propojení (zelená)</t>
  </si>
  <si>
    <t>Upevňovací úchytka celoplastová (bílá)</t>
  </si>
  <si>
    <t>Upevňovací úchytka celoplastová (bílá</t>
  </si>
  <si>
    <t xml:space="preserve">Elektroměrová vana pro dva elektroměry, šířka 600 mm, výška 400 mm, </t>
  </si>
  <si>
    <t>Elektroměrová vana pro dva elektroměry, šířka 600 mm, výška 400 mm</t>
  </si>
  <si>
    <t>Elektroměrová deska,</t>
  </si>
  <si>
    <t>Elektroměrová deska</t>
  </si>
  <si>
    <t xml:space="preserve">Krycí deska, s výřezem 45 mm, plechová, šedá, šířka 600 mm, výška 150 mm, </t>
  </si>
  <si>
    <t>Krycí deska, s výřezem 45 mm, plechová, šedá, šířka 600 mm, výška 150 mm</t>
  </si>
  <si>
    <t>Krycí deska, bez výřezu, plechová, šedá, šířka 600 mm, výška 100 mm</t>
  </si>
  <si>
    <t xml:space="preserve">Krycí deska, bez výřezu, plechová, šedá, šířka 600 mm, výška 100 mm, </t>
  </si>
  <si>
    <t>Záslepka pro výřezy 45 mm (10TE) bílá plombovatelná</t>
  </si>
  <si>
    <t>Sada pro plombování krycích desek,</t>
  </si>
  <si>
    <t>Sada pro plombování krycích desek</t>
  </si>
  <si>
    <t>Trojpólový jistič, C120H, 80 A/B, (FA1)</t>
  </si>
  <si>
    <t>Trojpólový jistič, C120H, 80 A/B,  (FA1)</t>
  </si>
  <si>
    <t>Jednopólový jistič, iC60H, 2 A/C (FA01)</t>
  </si>
  <si>
    <t>Jednopólový jistič, iC60H, 2 A/C,(FA01)</t>
  </si>
  <si>
    <t>Pomocný materiál (vodiče, koncovky, spojovací materiál atd., doprava do Mohelnice)</t>
  </si>
  <si>
    <t>ROZVADĚČ RMS1 - dle sady výkresů číslo E 2</t>
  </si>
  <si>
    <t>1.1</t>
  </si>
  <si>
    <t>Trojpólový vypínač, VCF4, 80 A (QS0)</t>
  </si>
  <si>
    <t>Trojpólový pojistkový odpínač SBI, 3P, MGN15717 (FUFV0)</t>
  </si>
  <si>
    <t>3.1</t>
  </si>
  <si>
    <t>Pojistka PV22/80 A gG (FUFV0)</t>
  </si>
  <si>
    <t>4.1</t>
  </si>
  <si>
    <t>Čtyřpólový svodič přepětí, V/3+1 (FV0)</t>
  </si>
  <si>
    <t>5.1</t>
  </si>
  <si>
    <t>Trojpólový jistič, iC60H, 63 A/C,  (FARMS2)</t>
  </si>
  <si>
    <t>6.1</t>
  </si>
  <si>
    <t>Trojpólový jistič, iC60H, 40 A/C, (FAS0, FAP0)</t>
  </si>
  <si>
    <t>7.1</t>
  </si>
  <si>
    <t>Čtyřpólový proudový chránič, 40 A, 0,3 A, A9Z14440 (FIS0, FIP0)</t>
  </si>
  <si>
    <t>8.1</t>
  </si>
  <si>
    <t>Dvoupólový proudový chránič s nadproudovou ochranou, iDPNNVigi 10 A/B, 0,03 A, A9D55610 (FAI1, FAI2,, FAI35, FAI36, FAI37)</t>
  </si>
  <si>
    <t>9.1</t>
  </si>
  <si>
    <t>Dvoupólový proudový chránič s nadproudovou ochranou, iDPNNVigi 16 A/B, 0,03 A, A9D55616 (FAI3, FAI4,, FAI41)</t>
  </si>
  <si>
    <t>10.1</t>
  </si>
  <si>
    <t>Trojpólový jistič, iC60H, 20 A/C, A9F07320 (FAT0)</t>
  </si>
  <si>
    <t>11.1</t>
  </si>
  <si>
    <t>Čtyřpólový stykač, iCT, 63 A, A9C20864 (KMT0, KMN0)</t>
  </si>
  <si>
    <t>12.1</t>
  </si>
  <si>
    <t>Jednopólový jistič, iC60H, 2 A/C, A9F07102 (FA0, FAT01, FAN01)</t>
  </si>
  <si>
    <t>13.1</t>
  </si>
  <si>
    <t>Jednofázová zásuvka iPC, 16 A, A9A15307 (XC0)</t>
  </si>
  <si>
    <t>14.1</t>
  </si>
  <si>
    <t>Jednopólový jistič, iC60H, 6 A/B, A9F06106 (FA5)</t>
  </si>
  <si>
    <t>15.1</t>
  </si>
  <si>
    <t>Jednopólový jistič, iC60H, 10 A/B, A9F06110 (FA6, FA21, FA22, FA23, FA24, FA25, FA26, FA27, FA28,, FA31, FA32, FA33, FA34, FANSI, FAD1, FAD2, FAr1)</t>
  </si>
  <si>
    <t>16.1</t>
  </si>
  <si>
    <t>Dvoupólový proudový chránič s nadproudovou ochranou, iDPNNVigi 6 A/B, 0,03 A, A9D55606 (FAI7, FAI8,, FAI9)</t>
  </si>
  <si>
    <t>17.1</t>
  </si>
  <si>
    <t>Dvoupólový stykač, iCT, 40 A, A9C20842 (KM41)</t>
  </si>
  <si>
    <t>Trojpólový jistič, iC60H, 16 A/C, A9F07316 (FA20)</t>
  </si>
  <si>
    <t>Spínací astronomické hodiny, Astro nova city, Bluetooth (KAN0)</t>
  </si>
  <si>
    <t>Datový klíč pro astronomické hodiny, Bluetooth (KAN0)</t>
  </si>
  <si>
    <t>Prosvětlený otočný trojpolohový ovladač, XB5AK133M5, 230 V~, zelený (SAN0)</t>
  </si>
  <si>
    <t>Popisný štítek, ZBY2T64 (SAN0)</t>
  </si>
  <si>
    <t>Trojpólový jistič, iC60H, 25 A/C, A9F07325 (FAN0)</t>
  </si>
  <si>
    <t>Jednopólový jistič, iC60H, 16 A/B, A9F06116 (FAEPS)</t>
  </si>
  <si>
    <t>Přepěťová ochrana, 230 V, 10 A, s vf filtrem, DA-275 DF16 (FVEPS, FVNSI, FVD1, FVD2, FVr1)</t>
  </si>
  <si>
    <t>Skříň SM výšky 2000 mm, hloubky 300 mm a šířky 600 mm, s montážním panelem, NSYSM20630P</t>
  </si>
  <si>
    <t>Přední a zadní panel soklu výšky 100 mm, NSYSPF6100</t>
  </si>
  <si>
    <t>Dva boční panely soklu výšky 100 mm, NSYSPS3100</t>
  </si>
  <si>
    <t>Kabelové dno plné, NSYEC84</t>
  </si>
  <si>
    <t>Čtyři závěsná oka, NSYSMEB</t>
  </si>
  <si>
    <t>Aretace dveří, NSYSMDR</t>
  </si>
  <si>
    <t>Kovová kapsa na dokumenty, NSYSDP6M</t>
  </si>
  <si>
    <t>Zářivkové svítidlo, NSYLAMPORT, s vypínačem (HL0)</t>
  </si>
  <si>
    <t>Svorka řadová 50 mm2 (X0)</t>
  </si>
  <si>
    <t>Svorka řadová 35 mm2 (XRMS2)</t>
  </si>
  <si>
    <t>Svorka řadová 6 mm2</t>
  </si>
  <si>
    <t>Svorka řadová 2,5 mm2</t>
  </si>
  <si>
    <t>Svorka řadová 1,5 mm2</t>
  </si>
  <si>
    <t>Kabelová ucpávka ASM50</t>
  </si>
  <si>
    <t>Kabelová ucpávka ASM32</t>
  </si>
  <si>
    <t>Kabelová ucpávka ASM20</t>
  </si>
  <si>
    <t>Kabelová ucpávka ASM16</t>
  </si>
  <si>
    <t>ROZVADĚČ RMS2 - dle sady výkresů číslo E 3</t>
  </si>
  <si>
    <t>1.2</t>
  </si>
  <si>
    <t>Trojpólový vypínač, VCF3, 63 A (QS0)</t>
  </si>
  <si>
    <t>5.2</t>
  </si>
  <si>
    <t>Trojpólový jistič, iC60H, 32 A/C, A9F07332 (FARV)</t>
  </si>
  <si>
    <t>6.2</t>
  </si>
  <si>
    <t>Trojpólový jistič, iC60H, 40 A/C, A9F07340 (FAS)</t>
  </si>
  <si>
    <t>7.2</t>
  </si>
  <si>
    <t>Čtyřpólový proudový chránič 40 A, 0,3 A, A9Z14440 (FIS)</t>
  </si>
  <si>
    <t>8.2</t>
  </si>
  <si>
    <t>Dvoupólový proudový chránič s nadproudovou ochranou, iDPNNVigi 10 A/B, 0,03 A, A9D55610 (FAI1, FAI2,, FAI3)</t>
  </si>
  <si>
    <t>9.2</t>
  </si>
  <si>
    <t>Dvoupólový proudový chránič s nadproudovou ochranou, iDPNNVigi 6 A/B, 0,03 A, A9D55606 (FAI4, FAI5)</t>
  </si>
  <si>
    <t>10.2</t>
  </si>
  <si>
    <t>Dvoupólový proudový chránič s nadproudovou ochranou, iDPNNVigi 16 A/B, 0,03 A, A9D55616 (FAI18)</t>
  </si>
  <si>
    <t>11.2</t>
  </si>
  <si>
    <t>Motorový jistič, GV2L20, 18 A (FA11, FA12)</t>
  </si>
  <si>
    <t>12.2</t>
  </si>
  <si>
    <t>EMC filtr, VW3A4421 (L11, L12)</t>
  </si>
  <si>
    <t>13.2</t>
  </si>
  <si>
    <t>Frekvenční měnič, ATV320U15M2B (GS11, GS12)</t>
  </si>
  <si>
    <t>14.2</t>
  </si>
  <si>
    <t>Trojpólový jistič, iC60H, 25 A/C, A9F07325 (FA16)</t>
  </si>
  <si>
    <t>15.2</t>
  </si>
  <si>
    <t>Trojpólový jistič, iC60H, 16 A/C, A9F07316 (FA17)</t>
  </si>
  <si>
    <t>16.2</t>
  </si>
  <si>
    <t>Jednopólový jistič, iC60H, 25 A/C, A9F07125 (FAUPS1)</t>
  </si>
  <si>
    <t>17.2</t>
  </si>
  <si>
    <t>Jednopólový jistič, iC60H, 16 A/C, A9F07116 (FAER)</t>
  </si>
  <si>
    <t>18.1</t>
  </si>
  <si>
    <t>Jednopólový jistič, iC60H, 10 A/B, A9F06110 (FAHP)</t>
  </si>
  <si>
    <t>19.1</t>
  </si>
  <si>
    <t>Jednopólový jistič, iC60H, 16 A/B, A9F06116 (FAPG, FAP01, FAA1, FAA2)</t>
  </si>
  <si>
    <t>20.1</t>
  </si>
  <si>
    <t>Jednopólový jistič, iC60H, 20 A/C, A9F07120 (FAUPS2)</t>
  </si>
  <si>
    <t>21.1</t>
  </si>
  <si>
    <t>Přepěťová ochrana, 230 V, 16 A, s vf filtrem, DA-275 DF16 (FVER, FVHP)</t>
  </si>
  <si>
    <t>22.1</t>
  </si>
  <si>
    <t>Oceloplechová rozvodnice pro nástěnnou montáž, s montážním panelem a dveřmi, NSYS3D12630P</t>
  </si>
  <si>
    <t>23.1</t>
  </si>
  <si>
    <t>Sada čtyř nerezových závěsných ok, NSYAEFPFXSC</t>
  </si>
  <si>
    <t>24.1</t>
  </si>
  <si>
    <t>Kapsa na dokumentaci, NSYDPA4</t>
  </si>
  <si>
    <t>25.1</t>
  </si>
  <si>
    <t>Aretace dveří pro nástěnnou skříň, NSYAEDRSCST</t>
  </si>
  <si>
    <t>26.1</t>
  </si>
  <si>
    <t>Svorka řadová 35 mm2 (X0)</t>
  </si>
  <si>
    <t>27.1</t>
  </si>
  <si>
    <t>28.1</t>
  </si>
  <si>
    <t>29.1</t>
  </si>
  <si>
    <t>30.1</t>
  </si>
  <si>
    <t>31.1</t>
  </si>
  <si>
    <t>32.1</t>
  </si>
  <si>
    <t>Kabelová ucpávka ASM25</t>
  </si>
  <si>
    <t>33.1</t>
  </si>
  <si>
    <t>34.1</t>
  </si>
  <si>
    <t>35.1</t>
  </si>
  <si>
    <t>_4</t>
  </si>
  <si>
    <t>ZDROJE NEPŘERUŠENÉHO NAPÁJENÍ UPS1 A UPS2</t>
  </si>
  <si>
    <t>1.3</t>
  </si>
  <si>
    <t xml:space="preserve"> SPM 6 kVA, 35 minut zálohy, on line dvojitá konverze, řízení mikroprocesorem,, USB/RS232, SPM moduly 1F:1F. Rozměry: šířka 262 mm, hloubka 654 mm, výška 708 mm, hmotnost 63 kg,</t>
  </si>
  <si>
    <t xml:space="preserve"> SPM 6 kVA, 12 minut zálohy, on line dvojitá konverze, řízení mikroprocesorem,, USB/RS232, SPM moduly 1F:1F. Rozměry: šířka 262 mm, hloubka 654 mm, výška 708 mm, hmotnost 63 kg,8 mm, hmotnost 63 kg,</t>
  </si>
  <si>
    <t xml:space="preserve"> SPM 6 kVA, 12 minut zálohy, on line dvojitá konverze, řízení mikroprocesorem,, USB/RS232, SPM moduly 1F:1F. Rozměry: šířka 262 mm, hloubka 654 mm, výška 708 mm, hmotnost 63 kg,</t>
  </si>
  <si>
    <t>3.2</t>
  </si>
  <si>
    <t>Bateriový modul BB  180-A5, přídavný bateriový modul pro UPS , Rozměry: šířka, 262 mm, hloubka 654, výška 708 mm, hmotnost 65 kg, včetně dopravy do Mohelnice a odborné instalace</t>
  </si>
  <si>
    <t>Přesun zdrojů UPS do větší technické místnosti</t>
  </si>
  <si>
    <t>Napojení stanovených částí UPS na zemnicí síť větší technické místnosti</t>
  </si>
  <si>
    <t>NOUZOVÝ ROZVADĚČ RN1 - dle sady výkresů číslo E 4</t>
  </si>
  <si>
    <t>1.4</t>
  </si>
  <si>
    <t>Trojpólový vypínač, VCF0, 25 A (QS0)</t>
  </si>
  <si>
    <t>Jednopólový jistič, iC60H, 6 A/B, A9F06106 (FA0)</t>
  </si>
  <si>
    <t>3.3</t>
  </si>
  <si>
    <t>4.2</t>
  </si>
  <si>
    <t>5.3</t>
  </si>
  <si>
    <t>Motorový jistič, GV2L20, 18 A (FA21)</t>
  </si>
  <si>
    <t>6.3</t>
  </si>
  <si>
    <t>EMC filtr, VW3A4421 (L21)</t>
  </si>
  <si>
    <t>7.3</t>
  </si>
  <si>
    <t>Frekvenční měnič, ATV320U15M2B (GS21)</t>
  </si>
  <si>
    <t>8.3</t>
  </si>
  <si>
    <t>Jednopólový jistič, iC60H, 2 A/C, A9F07102 (FA22)</t>
  </si>
  <si>
    <t>9.3</t>
  </si>
  <si>
    <t>Pomocný kontakt iOF, A9A26924 (FA22)</t>
  </si>
  <si>
    <t>10.3</t>
  </si>
  <si>
    <t>Jednopólový + N jistič, iC60H, 3 A/C, A9F07603 (FA230)</t>
  </si>
  <si>
    <t>220</t>
  </si>
  <si>
    <t>11.3</t>
  </si>
  <si>
    <t>Bezpečnostní zdroj, ABL8RPS24050, Schneider (GU24)</t>
  </si>
  <si>
    <t>12.3</t>
  </si>
  <si>
    <t>Ethernet switch 10/100 Mbit/s, 4 porty, TCSESU053FN0 (A0)</t>
  </si>
  <si>
    <t>13.3</t>
  </si>
  <si>
    <t>PLC  M221, 24 V=, 24 DI, 16 DQ (poz.logika), 1x Ethernet, 1x Sériová linka, 1x miniUSB, slot, SD, (A1)</t>
  </si>
  <si>
    <t>14.3</t>
  </si>
  <si>
    <t>Paměťová karta, TMASD1 (A1)</t>
  </si>
  <si>
    <t>15.3</t>
  </si>
  <si>
    <t>Grafický dotykový panel, HMISTU855, Schneider (A2)</t>
  </si>
  <si>
    <t>16.3</t>
  </si>
  <si>
    <t>Pojistkový odpínač, RSP-4/24, Elektro Bečov (FUA0, FUA1, FUA2, FUA1.1)</t>
  </si>
  <si>
    <t>17.3</t>
  </si>
  <si>
    <t>Trubičková pojistka, T0,5/35, 0,5 A (FUA0, FUA2)</t>
  </si>
  <si>
    <t>18.2</t>
  </si>
  <si>
    <t>Trubičková pojistka, T1/35, 1 A (FUA1)</t>
  </si>
  <si>
    <t>19.2</t>
  </si>
  <si>
    <t>Trubičková pojistka, T3,15/35, 3,15 A (FUA1.1)</t>
  </si>
  <si>
    <t>20.2</t>
  </si>
  <si>
    <t>Pomocné relé, RSL1PVPU (KA22O, KA22Z, KAHP1, KAHP2, KAr11)</t>
  </si>
  <si>
    <t>21.2</t>
  </si>
  <si>
    <t>Pomocné relé, RSL1PVBU, Schneider (výstupy z PLC)</t>
  </si>
  <si>
    <t>22.2</t>
  </si>
  <si>
    <t>Oceloplechová rozvodnice pro nástěnnou montáž, s montážním panelem a dveřmi, NSYS3D8630P</t>
  </si>
  <si>
    <t>26.2</t>
  </si>
  <si>
    <t>27.2</t>
  </si>
  <si>
    <t>28.2</t>
  </si>
  <si>
    <t>29.2</t>
  </si>
  <si>
    <t>30.2</t>
  </si>
  <si>
    <t>31.2</t>
  </si>
  <si>
    <t>NOUZOVÝ ROZVADĚČ RN2 - dle sady výkresů číslo E 5</t>
  </si>
  <si>
    <t>5.4</t>
  </si>
  <si>
    <t>Jednopólový jistič, iC60H, 10 A/B, A9F06110 (FAPR1. FAGP4, FAPC2, FAr1)</t>
  </si>
  <si>
    <t>6.4</t>
  </si>
  <si>
    <t>Jednopólový jistič, iC60H, 16 A/B, A9F06116 (FAP01, FAA1, FAA2, FARR, FAr2)</t>
  </si>
  <si>
    <t>7.4</t>
  </si>
  <si>
    <t>Oceloplechová rozvodnice pro nástěnnou montáž, s montážním panelem a dveřmi, NSYS3D6620P</t>
  </si>
  <si>
    <t>8.4</t>
  </si>
  <si>
    <t>9.4</t>
  </si>
  <si>
    <t>10.4</t>
  </si>
  <si>
    <t>11.4</t>
  </si>
  <si>
    <t>12.4</t>
  </si>
  <si>
    <t>13.4</t>
  </si>
  <si>
    <t>14.4</t>
  </si>
  <si>
    <t>15.4</t>
  </si>
  <si>
    <t>MONTÁŽE</t>
  </si>
  <si>
    <t>Stropní LED svítidlo, HELIOS EYE 335R LED 4, 18 W, 4000 K, Opal, IP54, přisazené (14 W, 1750 lm),, označení A, včetně zdrojů a ukončení kabelu</t>
  </si>
  <si>
    <t>Stropní LED svítidlo, HELIOS EYE 335R LED 4, 18 W, 4000 K, Opal, IP54, přisazené, nouzový modul (14, W, 1750 lm), označení A+N, včetně zdrojů a ukončení kabelu</t>
  </si>
  <si>
    <t>Stropní LED svítidlo, HELIOS EYE 335R LED 4, 18 W, 4000 K, Opal, IP54, přisazené, spínač pohybu (14, W, 1750 lm), označení B, včetně zdrojů a ukončení kabelu</t>
  </si>
  <si>
    <t>Stropní LED svítidlo, HELIOS OFFICE LED P 32 W, PLX 4000, IP44, přisazené (32 W, 3600 lm), označení, E, včetně zdrojů a ukončení kabelu</t>
  </si>
  <si>
    <t>Stropní LED svítidlo, HELIOS INDUSTRY LED 60 W, 4000 K, IP66, přisazené (60 W, 8150 lm), označení F,, včetně zdrojů a ukončení kabelu</t>
  </si>
  <si>
    <t>Stropní LED svítidlo, HELIOS INDUSTRY LED 60 W, 4000 K, IP66, přisazené, nouzový modul (60 W, 8150, lm), označení F+N, včetně zdrojů a ukončení kabelu</t>
  </si>
  <si>
    <t>Stropní nouzové LED svítidlo, BEGHELLI, TYP 19 202 SE, Formula65 LED, 8 W, 4000 K, přisazené, IP65,, 1 hodina, označení N, včetně zdrojů a ukončení kabelu</t>
  </si>
  <si>
    <t>Sada piktogramů, 19 044, pro nouzové svítidlo označené N</t>
  </si>
  <si>
    <t>155</t>
  </si>
  <si>
    <t>Prostorový termostat, EBERLE AZT-I 524510 (ST5, ST8, ST9, ST3)</t>
  </si>
  <si>
    <t>310</t>
  </si>
  <si>
    <t>Prostorový termostat, EBERLE AZT-I 524410 (ST35, ST36, ST4)</t>
  </si>
  <si>
    <t>Programovatelný prostorový termostat, TH232-AF (ST6, ST7)</t>
  </si>
  <si>
    <t>Sálavý topný panel Ecosun 300 U (EH5, EH6, EH3)</t>
  </si>
  <si>
    <t>Sálavý topný panel Ecosun 600 U (EH7, EH8, EH9)</t>
  </si>
  <si>
    <t>Nástěnná zásuvková skříň, KAE030515, IP44, včetně ukončení kabelu (MX16.1 MX16.2)</t>
  </si>
  <si>
    <t>Sériový spínač zapuštěný, IP20, včetně ukončení kabelu</t>
  </si>
  <si>
    <t>Jednopólový spínač zapuštěný, IP20, včetně ukončení kabelu</t>
  </si>
  <si>
    <t>Jednopólový spínač v plastové krabici, IP54, včetně ukončení kabelu</t>
  </si>
  <si>
    <t>Infrapasivní spínač, Argus 300, MTN564319, do instalační krabice, IP54, Schneider, včetně ukončení, kabelu</t>
  </si>
  <si>
    <t>Dvojitá zapuštěná zásuvka 250 V/16 A se zemnícím kolíkem, IP20, včetně ukončení kabelu</t>
  </si>
  <si>
    <t>Zapuštěný spínač se signalizací, 3536N-C03252 11, 400 V/25 A, IP55, včetně ukončení kabelu (QH41)</t>
  </si>
  <si>
    <t>Servomotor LM230A-S, Belimo, IP55, včetně ukončení kabelu a seřízení koncových poloh (M22)</t>
  </si>
  <si>
    <t>Přesun skříňového rozvaděče RMS1 na místo instalace a jeho montáž, za pole</t>
  </si>
  <si>
    <t>Přesun zapuštěného elektroměrového rozvaděče RE na místo instalace a jeho montáž</t>
  </si>
  <si>
    <t>Přesun nástěnného rozvaděče RMS2, RN1 a RN2 na místo instalace a jeho montáž</t>
  </si>
  <si>
    <t>Montáž a sestavení zdrojů nepřerušeného napájení UPS1 a UPS2 na místě instalace, včetně výroby a, montáže nosné pozinkované konstrukce</t>
  </si>
  <si>
    <t>Dvojitá zásuvka 250 V/16 A se zemnícím kolíkem v plastové krabici, IP44, 5518-2069B, včetně ukončení, kabelu (XC18)</t>
  </si>
  <si>
    <t>Výroba a montáž atypické plechové uzamykatelné schránky pro instalaci dvojité nástěnné zásuvky XC18</t>
  </si>
  <si>
    <t>Šňůra CMSM 3Gx2,5 pod omítkou a na povrchu</t>
  </si>
  <si>
    <t>Ukončení a zapojení šňůry CMSM 3Gx2,5</t>
  </si>
  <si>
    <t>Kabel CYKY-J 3x1,5 pod omítkou a na povrchu</t>
  </si>
  <si>
    <t>Ukončení a zapojení kabelu CYKY-J 3x1,5</t>
  </si>
  <si>
    <t>Kabel CYKY-J 3x2,5 pod omítkou a na povrchu</t>
  </si>
  <si>
    <t>Ukončení a zapojení kabelu CYKY-J 3x2,5</t>
  </si>
  <si>
    <t>Kabel CYKY-J 3x50+35 uložený na povrchu</t>
  </si>
  <si>
    <t>Ukončení a zapojení kabelu CYKY-J 3x50+35</t>
  </si>
  <si>
    <t>Kabel CYKY-J 5x1,5 pod omítkou a na povrchu</t>
  </si>
  <si>
    <t>Ukončení a zapojení kabelu CYKY-J 5x1,5</t>
  </si>
  <si>
    <t>Kabel CYKY-J 5x35 uložený na povrchu</t>
  </si>
  <si>
    <t>Ukončení a zapojení kabelu CYKY-J 5x35</t>
  </si>
  <si>
    <t>Kabel CYKY-J 5x6 pod na povrchu</t>
  </si>
  <si>
    <t>372</t>
  </si>
  <si>
    <t>Ukončení a zapojení kabelu CYKY-J 5x6</t>
  </si>
  <si>
    <t>374</t>
  </si>
  <si>
    <t>Kabel CYKY-O 2x1,5 pod omítkou a na povrchu</t>
  </si>
  <si>
    <t>376</t>
  </si>
  <si>
    <t>189</t>
  </si>
  <si>
    <t>Kabel CYKY-O 3x1,5 pod omítkou a na povrchu</t>
  </si>
  <si>
    <t>378</t>
  </si>
  <si>
    <t>Stíněná bezhalogenová šňůra HMH-C 12x0,75 na povrchu</t>
  </si>
  <si>
    <t>380</t>
  </si>
  <si>
    <t>191</t>
  </si>
  <si>
    <t>Ukončení a zapojení šňůry HMH-C 12x0,75</t>
  </si>
  <si>
    <t>382</t>
  </si>
  <si>
    <t>Stíněná bezhalogenová šňůra HMH-C 2x1 na povrchu</t>
  </si>
  <si>
    <t>384</t>
  </si>
  <si>
    <t>193</t>
  </si>
  <si>
    <t>Ukončení a zapojení šňůry HMH-C 2x1</t>
  </si>
  <si>
    <t>386</t>
  </si>
  <si>
    <t>Stíněná bezhalogenová šňůra HMH-C 3x1,5 na povrchu</t>
  </si>
  <si>
    <t>388</t>
  </si>
  <si>
    <t>195</t>
  </si>
  <si>
    <t>Ukončení a zapojení šňůry HMH-C 3x1,5</t>
  </si>
  <si>
    <t>390</t>
  </si>
  <si>
    <t>Stíněná bezhalogenová šňůra HMH-C 3x2,5 na povrchu</t>
  </si>
  <si>
    <t>392</t>
  </si>
  <si>
    <t>197</t>
  </si>
  <si>
    <t>Ukončení a zapojení šňůry HMH-C 3x2,5</t>
  </si>
  <si>
    <t>394</t>
  </si>
  <si>
    <t>Stíněná bezhalogenová šňůra HMH-C 4x6 na povrchu</t>
  </si>
  <si>
    <t>396</t>
  </si>
  <si>
    <t>199</t>
  </si>
  <si>
    <t>Ukončení a zapojení šňůry HMH-C 4x6</t>
  </si>
  <si>
    <t>398</t>
  </si>
  <si>
    <t>Stíněná bezhalogenová šňůra HMH-C 4x0,75 na povrchu</t>
  </si>
  <si>
    <t>400</t>
  </si>
  <si>
    <t>201</t>
  </si>
  <si>
    <t>Ukončení a zapojení šňůry HMH-C 4x0,75</t>
  </si>
  <si>
    <t>402</t>
  </si>
  <si>
    <t>Stíněná bezhalogenová šňůra HMH-C 4x1,5 na povrchu</t>
  </si>
  <si>
    <t>404</t>
  </si>
  <si>
    <t>203</t>
  </si>
  <si>
    <t>Ukončení a zapojení šňůry HMH-C 4x1,5</t>
  </si>
  <si>
    <t>406</t>
  </si>
  <si>
    <t>Stíněná bezhalogenová šňůra HMH-C 7x0,75 na povrchu</t>
  </si>
  <si>
    <t>408</t>
  </si>
  <si>
    <t>205</t>
  </si>
  <si>
    <t>Ukončení a zapojení šňůry HMH-C 7x0,75</t>
  </si>
  <si>
    <t>410</t>
  </si>
  <si>
    <t>Stíněný bezhalogenový ohniodolný kabel PRAFlaDur P60-R 2x1,5RE na povrchu</t>
  </si>
  <si>
    <t>412</t>
  </si>
  <si>
    <t>207</t>
  </si>
  <si>
    <t>Ukončení a zapojení kabelu PRAFlaDur P60-R 2x1,5RE</t>
  </si>
  <si>
    <t>414</t>
  </si>
  <si>
    <t>Stíněný bezhalogenový ohniodolný kabel PRAFlaDur P60-R  3x1,5RE na povrchu</t>
  </si>
  <si>
    <t>416</t>
  </si>
  <si>
    <t>209</t>
  </si>
  <si>
    <t>Ukončení a zapojení kabelu PRAFlaDur P60-R 3x1,5RE</t>
  </si>
  <si>
    <t>418</t>
  </si>
  <si>
    <t>Stíněný bezhalogenový ohniodolný kabel PRAFlaDur P60-R 3x2,5RE na povrchu</t>
  </si>
  <si>
    <t>420</t>
  </si>
  <si>
    <t>211</t>
  </si>
  <si>
    <t>Ukončení a zapojení kabelu PRAFlaDur P60-R 3x2,5RE</t>
  </si>
  <si>
    <t>422</t>
  </si>
  <si>
    <t>Stíněný bezhalogenový ohniodolný kabel PRAFlaDur C90 3x4RE/4 na povrchu</t>
  </si>
  <si>
    <t>424</t>
  </si>
  <si>
    <t>213</t>
  </si>
  <si>
    <t>Ukončení a zapojení kabelu PRAFlaDur P60-R 3x4RE</t>
  </si>
  <si>
    <t>426</t>
  </si>
  <si>
    <t>Stíněný bezhalogenový ohniodolný kabel PRAFlaDur P60-R 4x1,5RE na povrchu</t>
  </si>
  <si>
    <t>428</t>
  </si>
  <si>
    <t>215</t>
  </si>
  <si>
    <t>Ukončení a zapojení kabelu PRAFlaDur P60-R 4x1,5RE</t>
  </si>
  <si>
    <t>430</t>
  </si>
  <si>
    <t>Stíněný bezhalogenový ohniodolný kabel PRAFlaDur P60-R 7x1,5RE na povrchu</t>
  </si>
  <si>
    <t>432</t>
  </si>
  <si>
    <t>217</t>
  </si>
  <si>
    <t>Ukončení a zapojení kabelu PRAFlaDur P60-R 7x1,5RE</t>
  </si>
  <si>
    <t>434</t>
  </si>
  <si>
    <t>Instalační zapuštěná krabice KP67/3, jednonásobná, pod omítku, pro zásuvky a spínače</t>
  </si>
  <si>
    <t>436</t>
  </si>
  <si>
    <t>219</t>
  </si>
  <si>
    <t>Zapuštěná krabicová rozvodka KU68-1903, pod omítku</t>
  </si>
  <si>
    <t>438</t>
  </si>
  <si>
    <t>Zapuštěná krabicová rozvodka KR97/5, pod omítku</t>
  </si>
  <si>
    <t>440</t>
  </si>
  <si>
    <t>221</t>
  </si>
  <si>
    <t>Harmonizovaný vodič H07V-K 16, zelenožlutý</t>
  </si>
  <si>
    <t>442</t>
  </si>
  <si>
    <t>Ukončení a zapojení vodiče H07V-K 16</t>
  </si>
  <si>
    <t>444</t>
  </si>
  <si>
    <t>223</t>
  </si>
  <si>
    <t>Harmonizovaný vodič H07V-K 6, zelenožlutý</t>
  </si>
  <si>
    <t>446</t>
  </si>
  <si>
    <t>Ukončení a zapojení vodiče H07V-K 6</t>
  </si>
  <si>
    <t>448</t>
  </si>
  <si>
    <t>225</t>
  </si>
  <si>
    <t>Plastová korugovaná chránička PEHD, o 40/32 mm pro uložení napájecího kabelu k displeji D2</t>
  </si>
  <si>
    <t>450</t>
  </si>
  <si>
    <t>Ochranná plastová trubka o 25 mm pro uložení na povrch, do venkovního prostoru, včetně příchytek a, příslušenství (pro přívody na povrchu k jednotlivým zařízením umístěným ve venkovním prostoru)</t>
  </si>
  <si>
    <t>452</t>
  </si>
  <si>
    <t>227</t>
  </si>
  <si>
    <t>Ochranná bezhalogenová plastová trubka o 25 mm pro uložení na povrch, včetně příchytek a, příslušenství (pro přívody na povrchu k jednotlivým zařízením v podzemním parkovišti)</t>
  </si>
  <si>
    <t>454</t>
  </si>
  <si>
    <t>Kabelový pozinkovaný žlab Jupiter, KZ60x50x1,50 mm, včetně příslušenství pro normovanou konstrukci, (závitové tyče, montážní profily, tvarovky, spojovací materiál)</t>
  </si>
  <si>
    <t>456</t>
  </si>
  <si>
    <t>229</t>
  </si>
  <si>
    <t>Kabelový pozinkovaný žlab Jupiter, KZ60x75x1,50 mm, včetně příslušenství pro normovanou konstrukci, (závitové tyče, montážní profily, tvarovky, spojovací materiál)</t>
  </si>
  <si>
    <t>458</t>
  </si>
  <si>
    <t>Kabelový pozinkovaný žlab Jupiter, KZ60x150x1,50 mm, včetně příslušenství pro normovanou konstrukci, (závitové tyče, montážní profily, tvarovky, spojovací materiál)</t>
  </si>
  <si>
    <t>460</t>
  </si>
  <si>
    <t>231</t>
  </si>
  <si>
    <t>Kabelový pozinkovaný žlab Jupiter, KZ60x300x1,50 mm, včetně příslušenství pro normovanou konstrukci, (závitové tyče, montážní profily, tvarovky, spojovací materiál)</t>
  </si>
  <si>
    <t>462</t>
  </si>
  <si>
    <t>Kabelový drátěný pozinkovaný žlab 300/60 mm včetně příslušenství (nosníky, tvarovky, spojovací, materiál)</t>
  </si>
  <si>
    <t>464</t>
  </si>
  <si>
    <t>233</t>
  </si>
  <si>
    <t>Kabelový drátěný pozinkovaný žlab 60/60 mm včetně příslušenství (nosníky, tvarovky, spojovací, materiál)</t>
  </si>
  <si>
    <t>466</t>
  </si>
  <si>
    <t>Krabicová rozvodka KF9025, nástěnná, venkovní</t>
  </si>
  <si>
    <t>468</t>
  </si>
  <si>
    <t>235</t>
  </si>
  <si>
    <t>470</t>
  </si>
  <si>
    <t>472</t>
  </si>
  <si>
    <t>237</t>
  </si>
  <si>
    <t>Pomocný materiál a práce (nosné konstrukce žárově pozinkované pro řady svítidel a ostatní nosné, konstrukce, spojovací materiál, kotvicí materiál, závitové tyče, nátěrové hmoty, materiál pro</t>
  </si>
  <si>
    <t>474</t>
  </si>
  <si>
    <t>Jímací tyč JT2 průměru 16 mm, AlMgSi, se zúžením na 10 mm</t>
  </si>
  <si>
    <t>476</t>
  </si>
  <si>
    <t>239</t>
  </si>
  <si>
    <t>Betonový podstavec s klínem pro jímací tyč průměru 10 a 16 mm</t>
  </si>
  <si>
    <t>478</t>
  </si>
  <si>
    <t>Podložka pod betonový podstavec</t>
  </si>
  <si>
    <t>480</t>
  </si>
  <si>
    <t>241</t>
  </si>
  <si>
    <t>Vodič AlMgSi 8 mm pro jímací vedení a svody</t>
  </si>
  <si>
    <t>482</t>
  </si>
  <si>
    <t>Svorka křížová SK pro jímací tyč</t>
  </si>
  <si>
    <t>484</t>
  </si>
  <si>
    <t>243</t>
  </si>
  <si>
    <t>Svorka křížová SK</t>
  </si>
  <si>
    <t>486</t>
  </si>
  <si>
    <t>Svorka spojovací SS</t>
  </si>
  <si>
    <t>488</t>
  </si>
  <si>
    <t>245</t>
  </si>
  <si>
    <t>Svorka připojovací</t>
  </si>
  <si>
    <t>490</t>
  </si>
  <si>
    <t>Podpěrka pro plochou střechu a plastovou fólii, pro vodič AlMgSi 8 mm</t>
  </si>
  <si>
    <t>492</t>
  </si>
  <si>
    <t>247</t>
  </si>
  <si>
    <t>Podpěrka na oplechování atilky, pro vodič AlMgSi 8 mm</t>
  </si>
  <si>
    <t>494</t>
  </si>
  <si>
    <t>Podpěrka pro zateplenou stěnu, pro vodič AlMgSi 8 mm</t>
  </si>
  <si>
    <t>496</t>
  </si>
  <si>
    <t>249</t>
  </si>
  <si>
    <t>Vodič CUI 3,5 m</t>
  </si>
  <si>
    <t>498</t>
  </si>
  <si>
    <t>Podpěrka vodiče CUI, nerez</t>
  </si>
  <si>
    <t>500</t>
  </si>
  <si>
    <t>251</t>
  </si>
  <si>
    <t>Svorka přechodová MV, nerez</t>
  </si>
  <si>
    <t>502</t>
  </si>
  <si>
    <t>Výstražný štítek s textem „NEVSTUPUJTE BĚHEM BOUŘKY DO PROSTORU 3 m OD VODIČŮ“</t>
  </si>
  <si>
    <t>504</t>
  </si>
  <si>
    <t>253</t>
  </si>
  <si>
    <t>Svorka zkušební SZ v zemní jímce</t>
  </si>
  <si>
    <t>506</t>
  </si>
  <si>
    <t>Vodič FeZn o10 mm pro napojení zkušebních svorek na obvodové uzemnění (0,62 kg/m), na povrchu, v, betonu a v zemi, 35 m</t>
  </si>
  <si>
    <t>508</t>
  </si>
  <si>
    <t>255</t>
  </si>
  <si>
    <t>Svorka SR03 - drát/pásek</t>
  </si>
  <si>
    <t>510</t>
  </si>
  <si>
    <t>Svorka SR02 - pásek/pásek</t>
  </si>
  <si>
    <t>512</t>
  </si>
  <si>
    <t>257</t>
  </si>
  <si>
    <t>Označovací štítek svodu</t>
  </si>
  <si>
    <t>514</t>
  </si>
  <si>
    <t>Pásek FeZn 30/4 mm (0,96 kg/m) na povrchu a v zemi, 190 m</t>
  </si>
  <si>
    <t>516</t>
  </si>
  <si>
    <t>259</t>
  </si>
  <si>
    <t>Ochranný úhelník OÚ, FeZn</t>
  </si>
  <si>
    <t>518</t>
  </si>
  <si>
    <t>Držák ochranného úhelníku DUz, FeZn</t>
  </si>
  <si>
    <t>520</t>
  </si>
  <si>
    <t>261</t>
  </si>
  <si>
    <t>Průběžné měření uzemnění, výchozí revize včetně vydání revizní zprávy a závěrečného měření</t>
  </si>
  <si>
    <t>522</t>
  </si>
  <si>
    <t>Pomocný materiál (případné pomocné jímače, nosné konstrukce, spojovací, kotvicí, nátěrové hmoty,, práce ve výšce, zajištění BOZP, uzemnění nové přípojkové skříně SS101, nutná protipožární opatření</t>
  </si>
  <si>
    <t>524</t>
  </si>
  <si>
    <t>TECHNICKÁ ČINNOST</t>
  </si>
  <si>
    <t>263</t>
  </si>
  <si>
    <t>Vytvoření programu pro PLC, za binární signál</t>
  </si>
  <si>
    <t>signál</t>
  </si>
  <si>
    <t>526</t>
  </si>
  <si>
    <t>Vytvoření programu pro grafický panel</t>
  </si>
  <si>
    <t>obrazovka</t>
  </si>
  <si>
    <t>528</t>
  </si>
  <si>
    <t>265</t>
  </si>
  <si>
    <t>Uvedení PLC a grafického panelu do provozu</t>
  </si>
  <si>
    <t>530</t>
  </si>
  <si>
    <t>Vyzkoušení systému řízení na místě</t>
  </si>
  <si>
    <t>532</t>
  </si>
  <si>
    <t>267</t>
  </si>
  <si>
    <t>Zkušební provoz, zaškolení obsluhy, zpracování návodu k obsluze</t>
  </si>
  <si>
    <t>534</t>
  </si>
  <si>
    <t>Nastavení parametrů frekvenčního měniče a jeho uvedení do provozu</t>
  </si>
  <si>
    <t>536</t>
  </si>
  <si>
    <t>269</t>
  </si>
  <si>
    <t>Dopravní náklady, 4 cesty po 100 km</t>
  </si>
  <si>
    <t>km</t>
  </si>
  <si>
    <t>538</t>
  </si>
  <si>
    <t>Pol__9</t>
  </si>
  <si>
    <t>Dopravní náklady a mechanismy montáží</t>
  </si>
  <si>
    <t>540</t>
  </si>
  <si>
    <t>271</t>
  </si>
  <si>
    <t>Pol__10</t>
  </si>
  <si>
    <t>Autorský dozor včetně dopravních nákladů, dokumentace skutečného provedení</t>
  </si>
  <si>
    <t>542</t>
  </si>
  <si>
    <t>Pol__11</t>
  </si>
  <si>
    <t>Výchozí revize a vydání revizní zprávy</t>
  </si>
  <si>
    <t>544</t>
  </si>
  <si>
    <t>SO.01.5 - SLP</t>
  </si>
  <si>
    <t>PSV - PSV</t>
  </si>
  <si>
    <t>_1 - Dodávka Parkovacího systému</t>
  </si>
  <si>
    <t>_2 - Montáž a oživení Parkovacího systému</t>
  </si>
  <si>
    <t>_3 - Ústředna ER (ve skladu č. SO6)</t>
  </si>
  <si>
    <t>_4 - Montáže systému Evakuační rozhlas</t>
  </si>
  <si>
    <t>_5 - Dodávka kabeláže ER</t>
  </si>
  <si>
    <t>_6 - Montáž kabeláže ER</t>
  </si>
  <si>
    <t>_7 - Dodávky EPS</t>
  </si>
  <si>
    <t>_8 - Montáže EPS</t>
  </si>
  <si>
    <t>_9 - Dodávka kabeláže EPS</t>
  </si>
  <si>
    <t>_10 - Montáž kabeláže EPS</t>
  </si>
  <si>
    <t>_11 - Dodávka Nouzová signalizace WC invalidé</t>
  </si>
  <si>
    <t>_12 - Montáž Nouzová signalizace WC invalidé</t>
  </si>
  <si>
    <t>_13 - Dodávka Detekce hořlavých plynů</t>
  </si>
  <si>
    <t>_14 - Montáž Detekce hořlavých plynů</t>
  </si>
  <si>
    <t>_15 - Dodávka kabeláže DHP</t>
  </si>
  <si>
    <t>_16 - Montáž kabeláže DHP</t>
  </si>
  <si>
    <t>_17 - Dodávka aktivních prvků</t>
  </si>
  <si>
    <t>_18 - Montáž a oživení aktivních prvků</t>
  </si>
  <si>
    <t>_19 - Dodávka strukturované kabeláže kat. 6A/7</t>
  </si>
  <si>
    <t>_20 - Ostatní kabely a slaboproudé komponenty</t>
  </si>
  <si>
    <t>_21 - Montáž strukturované kabeláže kat.6A/7</t>
  </si>
  <si>
    <t>_22 - Dodávka optické kabeláže</t>
  </si>
  <si>
    <t>_23 - Montáž optické kabeláže</t>
  </si>
  <si>
    <t>_24 - Měření metalické a optické kabeláže</t>
  </si>
  <si>
    <t>_25 - Dodávka CCTV</t>
  </si>
  <si>
    <t>_26 - Montáž CCTV</t>
  </si>
  <si>
    <t>_27 - Dodávky trasy</t>
  </si>
  <si>
    <t>_28 - Montáž trasy</t>
  </si>
  <si>
    <t>_29 - Stavební práce</t>
  </si>
  <si>
    <t>PSV</t>
  </si>
  <si>
    <t>_1</t>
  </si>
  <si>
    <t>Dodávka Parkovacího systému</t>
  </si>
  <si>
    <t>Pol__1</t>
  </si>
  <si>
    <t>GPD, Datový server parkovacího systému</t>
  </si>
  <si>
    <t>Pol__2</t>
  </si>
  <si>
    <t>SW, Administrace licence pro server, manuální pokladnu</t>
  </si>
  <si>
    <t>Pol__3</t>
  </si>
  <si>
    <t>GPX LCD, LCD Monitor</t>
  </si>
  <si>
    <t>UPS 600, Záložní zdroj pro instalaci k manuální  pokladně,</t>
  </si>
  <si>
    <t>Pol__5</t>
  </si>
  <si>
    <t>GPX Pr TMT, Tiskárna účtenek a slevových karet(TMT)</t>
  </si>
  <si>
    <t>GPX Pr TMT, Tiskárna účtenek a slevových karet (TMT)</t>
  </si>
  <si>
    <t>Pol__6</t>
  </si>
  <si>
    <t>GPX Br k, Čtečka čárových kódů k pokladně parkovacího systému</t>
  </si>
  <si>
    <t>Pol__7</t>
  </si>
  <si>
    <t>GPX Pr k, Snímač bezdotykových karet</t>
  </si>
  <si>
    <t>Pol__8</t>
  </si>
  <si>
    <t>GPP Cash 2, SW GPro Cash – KP, GPComm, GPAccess</t>
  </si>
  <si>
    <t>GPP Rezident, SW pro správu dlouhodobých a kongresových karet</t>
  </si>
  <si>
    <t>GPP Report, GP report pro tvorbu sestav</t>
  </si>
  <si>
    <t>GPP Report + Pay, Rozšiřující sada reportů k základní sadě určená pro automatické platební stanice</t>
  </si>
  <si>
    <t>Pol__12</t>
  </si>
  <si>
    <t>SQL s, Sybase SQL server - databaze - licence pro  (GPD, GPDK)</t>
  </si>
  <si>
    <t>Pol__13</t>
  </si>
  <si>
    <t>GP4T Di_Ro_xx, Základní terminál pro parkovací systém  - stojan po doplnění příslušným, modulem  se stane vjezdovým nebo výjezdovým</t>
  </si>
  <si>
    <t>Pol__14</t>
  </si>
  <si>
    <t>4GP4T+ Dg, Grafický display parkovacího</t>
  </si>
  <si>
    <t>Pol__15</t>
  </si>
  <si>
    <t>4GP4T + Pr, Doplnění parkovacího terminálu o snímač bezdotykových karet pro dlouhodobé parkování</t>
  </si>
  <si>
    <t>Pol__16</t>
  </si>
  <si>
    <t>4GP4T + BpRo, Doplnění parkovacího terminálu o tiskárnu čárového kódupro krátkodobé parkování</t>
  </si>
  <si>
    <t>Pol__17</t>
  </si>
  <si>
    <t>4GP4T + Br, Doplnění výjezdového parkovacího terminálu o snímačem čárovéhokódu pro kongresové a, dlouhodobé parkování</t>
  </si>
  <si>
    <t>Pol__18</t>
  </si>
  <si>
    <t>GP4A Br, Vstupní nebo výstupní jednotka GP4 Variant pro ovládání dveří na parkoviště s krátkodobým a, kongresovým parkováním</t>
  </si>
  <si>
    <t>Pol__19</t>
  </si>
  <si>
    <t>Pol__20</t>
  </si>
  <si>
    <t>GP4M  BvCv, Bankovkový a mincovní automat s vracením mincí GP4P</t>
  </si>
  <si>
    <t>Pol__21</t>
  </si>
  <si>
    <t>Parkovací automat PC2002 pro venkovní parkování. Výběr poplatků za parkovné platbou v hotovosti nebo, předplacenou kartou.</t>
  </si>
  <si>
    <t>Pol__22</t>
  </si>
  <si>
    <t>GP4M + Br, Doplnění bankovkového a mincovního automatu s vracením mincí GP4P o snímač, čárového kódu</t>
  </si>
  <si>
    <t>Pol__23</t>
  </si>
  <si>
    <t>GPX IC client, hlasité dorozumívání do stojanu a plateb. autom.</t>
  </si>
  <si>
    <t>Pol__24</t>
  </si>
  <si>
    <t>GPX IC master, Telefon dorozumívání do recepce (pokladny nebo vrátnice) + napájecí zdroj + logika</t>
  </si>
  <si>
    <t>Pol__25</t>
  </si>
  <si>
    <t>GP4I Disp8 + P, Informační display VOLNO - OBSAZENO</t>
  </si>
  <si>
    <t>Pol__26</t>
  </si>
  <si>
    <t>GP4I Disp2 MO + P, Display zobraz. volná místa 99 - pro systém</t>
  </si>
  <si>
    <t>Pol__27</t>
  </si>
  <si>
    <t>SEM120 SF Dio, Semafor červená - zelená průměr 120mm (Železný - uchycení na GPS Sem S) Diodový</t>
  </si>
  <si>
    <t>Pol__28</t>
  </si>
  <si>
    <t>GPS Fs, Sloupek fotobuňky nízký pro osobní vozidla, povrchová úprava práškovou barvou</t>
  </si>
  <si>
    <t>Pol__29</t>
  </si>
  <si>
    <t>GPB FC-D MS1, Aut.závora pro intenz.provoz do 3m délky ramene bez příslušenství, rychlost 1s,, frekvenční měnič</t>
  </si>
  <si>
    <t>Pol__30</t>
  </si>
  <si>
    <t>Indukční smyčka, kabel do betonu, nylonový provazec, spárovací hmota, přívodní stíněný kabel</t>
  </si>
  <si>
    <t>Pol__31</t>
  </si>
  <si>
    <t>Detektor indukční smyčky (umístěn ve stojanu závory)</t>
  </si>
  <si>
    <t>Pol__32</t>
  </si>
  <si>
    <t>GPB BPn3000, Rameno,Al profil 23x80mm, L= 3m</t>
  </si>
  <si>
    <t>Pol__33</t>
  </si>
  <si>
    <t>GPB Jo, Kloubová mechanika pro závory do 5m délky, úhel ohybu 90°, pouze pro rameno GPB BPn</t>
  </si>
  <si>
    <t>Pol__34</t>
  </si>
  <si>
    <t>EL460/45 Elektromechanický samozamykací zámek ABLOY</t>
  </si>
  <si>
    <t>Pol__35</t>
  </si>
  <si>
    <t>EA218 Originální kabel ABLOY s konektorem (6 m)</t>
  </si>
  <si>
    <t>Pol__36</t>
  </si>
  <si>
    <t>Kabelová zadlabací průchodka úzká (258x23x16mm)</t>
  </si>
  <si>
    <t>Pol__37</t>
  </si>
  <si>
    <t>Protiplech k zámku ABLOY</t>
  </si>
  <si>
    <t>Pol__38</t>
  </si>
  <si>
    <t>Čtyřhran 9mm ABLOY</t>
  </si>
  <si>
    <t>Pol__39</t>
  </si>
  <si>
    <t>Lineární zdroj v kovovém krytu 13,8 Vdc / 3A pro elmech. zámek</t>
  </si>
  <si>
    <t>Pol__40</t>
  </si>
  <si>
    <t>UT12180, Akumulátor 12Vdc / 18Ah</t>
  </si>
  <si>
    <t>_2</t>
  </si>
  <si>
    <t>Montáž a oživení Parkovacího systému</t>
  </si>
  <si>
    <t>Pol__41</t>
  </si>
  <si>
    <t>Montáž HW vč. 4ks indukčních smyček</t>
  </si>
  <si>
    <t>Pol__42</t>
  </si>
  <si>
    <t>Montáž  elmech. zámku</t>
  </si>
  <si>
    <t>Pol__43</t>
  </si>
  <si>
    <t>Připojení zdroje 230Vac/12Vdc pro zámek vč. baterie</t>
  </si>
  <si>
    <t>Pol__44</t>
  </si>
  <si>
    <t>Připojení zdroje trafa 40/80VA vč. baterie pro ACM12</t>
  </si>
  <si>
    <t>Pol__45</t>
  </si>
  <si>
    <t>Instalace SW</t>
  </si>
  <si>
    <t>Pol__46</t>
  </si>
  <si>
    <t>Dohled technika na přípravu tras a kabeláže na stavbě</t>
  </si>
  <si>
    <t>Pol__47</t>
  </si>
  <si>
    <t>Dopravné</t>
  </si>
  <si>
    <t>Pol__48</t>
  </si>
  <si>
    <t>Zaškolení techniků</t>
  </si>
  <si>
    <t>_3</t>
  </si>
  <si>
    <t>Ústředna ER (ve skladu č. SO6)</t>
  </si>
  <si>
    <t>Pol__49</t>
  </si>
  <si>
    <t>VM-3240VA, EN54-16 certifikovaná systémová řídicí jednotka 240W, 6 zón s individuální regulací, hlasitosti, 4 audio vstupy, 2 porty pro mikrofonní stanice, 1 ruční evakuační mikrofon, provozní i</t>
  </si>
  <si>
    <t>Pol__50</t>
  </si>
  <si>
    <t>VP-2241, EN54-16 certifikovaná systémová jednotka výkonových zesilovačů 1x240W</t>
  </si>
  <si>
    <t>Pol__51</t>
  </si>
  <si>
    <t>VP-200VX, Vstupní modul</t>
  </si>
  <si>
    <t>Pol__52</t>
  </si>
  <si>
    <t>VX-RJA, Adaptér RJ45 - svorkovnice</t>
  </si>
  <si>
    <t>Pol__53</t>
  </si>
  <si>
    <t>VX-2000DS, EN54-4 certifikovaný systémový manager napájení a nabíječ akumulátorů</t>
  </si>
  <si>
    <t>Pol__54</t>
  </si>
  <si>
    <t>AKU 12-065, Bezúdržbový ventilem řízený olověný akumulátor 12V / 65Ah</t>
  </si>
  <si>
    <t>Pol__55</t>
  </si>
  <si>
    <t>WLQ-170F/EN5424, EN54-24 certifikovaný reproduktor povrchový 6W @ 100V, citlivost dle EN54-24 77dB @, 1W/4m, úhel pokrytí dle EN54-24 H 180° (500Hz), 180° (1kHz), 111° (2kHz), 117° (4kHz) / V 180°</t>
  </si>
  <si>
    <t>Pol__56</t>
  </si>
  <si>
    <t>CS-154BS, EN54-24 certifikovaný reproduktor směrový se zvukovodem 15W @ 100V, citlivost dle EN54-24, 82dB @ 1W/4m, plast, IP65, EVAC svorkovnice, číslo certifikátu 0359-CPD-0108</t>
  </si>
  <si>
    <t>Pol__57</t>
  </si>
  <si>
    <t>Uzamykatelný 19" datový rozváděč 600x600mm, 15U s prosklenými dveřmi, napájecím panelem, ventilační, jednotkou a potřebným montážním příslušenstvím pro instalaci prvků ústředny</t>
  </si>
  <si>
    <t>Pol__58</t>
  </si>
  <si>
    <t>Osazení prvků ústředny do rozváděče, propojení, HW / SW konfigurace systému, česká lokalizace FW,, oživení</t>
  </si>
  <si>
    <t>Pol__59</t>
  </si>
  <si>
    <t>Povinná náležitost dle ČSN EN 60849: Odborné měření srozumitelnosti vč. měřicího protokolu s, přepočtem hodnot na stupnici CIS. Měření bude provedeno metodou indexu přenosu řeči, tzv. STI.</t>
  </si>
  <si>
    <t>Pol__60</t>
  </si>
  <si>
    <t>Povinná náležitost dle ČSN EN 60849: Odborné měření skutečné impedance 100V linek vč. měřicího, protokolu s přepočtem hodnot na výkon repro @ 100V. Měření musí být provedeno specializovaným</t>
  </si>
  <si>
    <t>Pol__61</t>
  </si>
  <si>
    <t>Povinná náležitost dle ČSN EN 60849: Provozní kniha ER, drátěná kroužková vazba, číslované listy</t>
  </si>
  <si>
    <t>Montáže systému Evakuační rozhlas</t>
  </si>
  <si>
    <t>Pol__62</t>
  </si>
  <si>
    <t>Rack ER, 600x600, 15U, umístění, připojení 230V</t>
  </si>
  <si>
    <t>Pol__63</t>
  </si>
  <si>
    <t>Upevnění a zapojení mikrofonu</t>
  </si>
  <si>
    <t>Pol__64</t>
  </si>
  <si>
    <t>Upevnění a zapojení reproduktoru</t>
  </si>
  <si>
    <t>Pol__65</t>
  </si>
  <si>
    <t>Zakončení reproduktorové linky</t>
  </si>
  <si>
    <t>Pol__66</t>
  </si>
  <si>
    <t>Pol__67</t>
  </si>
  <si>
    <t>Zaškolení obsluhy</t>
  </si>
  <si>
    <t>Pol__68</t>
  </si>
  <si>
    <t>Ostatní práce</t>
  </si>
  <si>
    <t>celk.</t>
  </si>
  <si>
    <t>_5</t>
  </si>
  <si>
    <t>Dodávka kabeláže ER</t>
  </si>
  <si>
    <t>Pol__69</t>
  </si>
  <si>
    <t>Kabel PRAFlaDur PH120-R 2x2,5 O (reprodukt.linky)</t>
  </si>
  <si>
    <t>Pol__70</t>
  </si>
  <si>
    <t>Vodič protahovací CY1,5</t>
  </si>
  <si>
    <t>Pol__71</t>
  </si>
  <si>
    <t>Ostatní drobný materiál</t>
  </si>
  <si>
    <t>_6</t>
  </si>
  <si>
    <t>Montáž kabeláže ER</t>
  </si>
  <si>
    <t>Pol__72</t>
  </si>
  <si>
    <t>Kabel PRAFlaDur PH120 2x2,5 O (reprodukt.linky)</t>
  </si>
  <si>
    <t>Pol__73</t>
  </si>
  <si>
    <t>Pol__74</t>
  </si>
  <si>
    <t>Ostatní drobné práce</t>
  </si>
  <si>
    <t>_7</t>
  </si>
  <si>
    <t>Dodávky EPS</t>
  </si>
  <si>
    <t>Pol__75</t>
  </si>
  <si>
    <t>20-1032004-01-01, MAP výměnné popisné pole na ovládací panel  česky, MAPTXT-RA CS01</t>
  </si>
  <si>
    <t>Pol__76</t>
  </si>
  <si>
    <t>20-1110101-01-01 B6, Integral CXF základní verze skříň vč. B9-CII, 2 kruhy, B6-X2A-C</t>
  </si>
  <si>
    <t>Pol__77</t>
  </si>
  <si>
    <t>30-5000003-01-02, multisenzorový hlásič. MTD 533X</t>
  </si>
  <si>
    <t>Pol__78</t>
  </si>
  <si>
    <t>30-4100005-06-01, sokl USB 502-6 bez loop kontaktu, USB 502-6</t>
  </si>
  <si>
    <t>Pol__79</t>
  </si>
  <si>
    <t>FG030930-B, tlačítkový hlásič MCP545X-1R červený, IP24 (vnitřní), se základnou, MCP545X-1R</t>
  </si>
  <si>
    <t>Pol__80</t>
  </si>
  <si>
    <t>FG030932-A, Tlačítkový hlásič MCP545X-3R červený, IP64 (vnější), se základnou,</t>
  </si>
  <si>
    <t>Pol__81</t>
  </si>
  <si>
    <t>20-2100004-01-03, BX-REL4 reléový modul</t>
  </si>
  <si>
    <t>Pol__82</t>
  </si>
  <si>
    <t>B4-USI, karta sériových rozhraní</t>
  </si>
  <si>
    <t>Pol__83</t>
  </si>
  <si>
    <t>20-2100005-01-04, BX-AIM vstupní modul</t>
  </si>
  <si>
    <t>Pol__84</t>
  </si>
  <si>
    <t>20-2100003-01-03, BX-IM4 vstupní modul</t>
  </si>
  <si>
    <t>Pol__85</t>
  </si>
  <si>
    <t>20-2100001-01-03, BX-OI3 Vstupně/výstupní modul , vč. zkratového izolátoru (pro zapojení do kruhové, linky)</t>
  </si>
  <si>
    <t>Pol__86</t>
  </si>
  <si>
    <t>FG020234-A, GEH-MOD IP66, Krabice pro moduly IP66 (94x94x57mm)</t>
  </si>
  <si>
    <t>Pol__87</t>
  </si>
  <si>
    <t>MM SN M20, MM000181-A, Záslepka PG16</t>
  </si>
  <si>
    <t>Pol__88</t>
  </si>
  <si>
    <t>FG020145-B, siréna Y04 červená ,SIR Y04 R, venkovní</t>
  </si>
  <si>
    <t>Pol__89</t>
  </si>
  <si>
    <t>FG020147-B, maják V4 červený, BL V4 RT</t>
  </si>
  <si>
    <t>Pol__90</t>
  </si>
  <si>
    <t>FG020387-A, siréna CS200-SV červený 32 druhů tónů, IP 21C, CS200-SV/R</t>
  </si>
  <si>
    <t>Pol__91</t>
  </si>
  <si>
    <t>HG691013-D, Akku 12 V / 17 Ah, AKKU 17</t>
  </si>
  <si>
    <t>Pol__92</t>
  </si>
  <si>
    <t>FG020325-E, SD- karta 1GB, SD-CARD</t>
  </si>
  <si>
    <t>Pol__93</t>
  </si>
  <si>
    <t>FG020234-A, krabice pro moduly IP66 / rozměry: 94 x 94 x 57 mm,GEH MOD IP66</t>
  </si>
  <si>
    <t>Pol__94</t>
  </si>
  <si>
    <t>FG020235-A, krabice pro moduly IP66 / rozměry: 130 x 94 x 57 mm, GEH MOD2 IP66</t>
  </si>
  <si>
    <t>Pol__95</t>
  </si>
  <si>
    <t>MM000181-A, záslepka PG 16, MM SN M20</t>
  </si>
  <si>
    <t>Pol__96</t>
  </si>
  <si>
    <t>PHA 101, Obslužný panel požární ochrany</t>
  </si>
  <si>
    <t>Pol__97</t>
  </si>
  <si>
    <t>PHA 201-F, klíčový trezor FAB provedení (bez vložky)</t>
  </si>
  <si>
    <t>Pol__98</t>
  </si>
  <si>
    <t>PHA 401, liniový teplotní kabel 74°C (+/-5°C) ALW-68</t>
  </si>
  <si>
    <t>Pol__99</t>
  </si>
  <si>
    <t>PHA 402, vyhodnocovací jednotka 2-zónová ALARM-WIRE-2</t>
  </si>
  <si>
    <t>Pol__100</t>
  </si>
  <si>
    <t>1-B6782-142, Příchytka kabelu na strop, Channel bracket</t>
  </si>
  <si>
    <t>Pol__101</t>
  </si>
  <si>
    <t>1-B6782-008, Neoprene sleeve</t>
  </si>
  <si>
    <t>Pol__102</t>
  </si>
  <si>
    <t>Provozní kniha EPS</t>
  </si>
  <si>
    <t>Pol__103</t>
  </si>
  <si>
    <t>Ostat.drob.materiál, svorky, krab., bezpečnostní tabulky</t>
  </si>
  <si>
    <t>_8</t>
  </si>
  <si>
    <t>Montáže EPS</t>
  </si>
  <si>
    <t>Pol__104</t>
  </si>
  <si>
    <t>Naprogramování ústředny</t>
  </si>
  <si>
    <t>Pol__105</t>
  </si>
  <si>
    <t>Instalace ústředny na zeď, připojení</t>
  </si>
  <si>
    <t>Pol__106</t>
  </si>
  <si>
    <t>Nastavení komunikace na ústředně</t>
  </si>
  <si>
    <t>Pol__107</t>
  </si>
  <si>
    <t>Nastavení komunikace na PCO</t>
  </si>
  <si>
    <t>Pol__108</t>
  </si>
  <si>
    <t>Montáž a připojení BA-OI3</t>
  </si>
  <si>
    <t>Pol__109</t>
  </si>
  <si>
    <t>Montáž a připojení BA-REL4</t>
  </si>
  <si>
    <t>Pol__110</t>
  </si>
  <si>
    <t>Montáž a připojení BX-IM4 vstupního modulu</t>
  </si>
  <si>
    <t>Pol__111</t>
  </si>
  <si>
    <t>Montáž a připojení B4-USI, karta sériových rozhraní</t>
  </si>
  <si>
    <t>Pol__112</t>
  </si>
  <si>
    <t>Montáž a připojení vyhodnoc. jedn. 2-zónová ALARM-WIRE-2</t>
  </si>
  <si>
    <t>Pol__113</t>
  </si>
  <si>
    <t>Montáž napájecího zdroje</t>
  </si>
  <si>
    <t>Pol__114</t>
  </si>
  <si>
    <t>Montáž bodového automat. hlásiče</t>
  </si>
  <si>
    <t>Pol__115</t>
  </si>
  <si>
    <t>Uvedeni bod. aut. hlásiče do trvalého provozu</t>
  </si>
  <si>
    <t>Pol__116</t>
  </si>
  <si>
    <t>Montáž patice na aut. hlásiče</t>
  </si>
  <si>
    <t>Pol__117</t>
  </si>
  <si>
    <t>Montáž vnitř. sirény, připojení</t>
  </si>
  <si>
    <t>Pol__118</t>
  </si>
  <si>
    <t>Montáž vnější sirény, připojení</t>
  </si>
  <si>
    <t>Pol__119</t>
  </si>
  <si>
    <t>Montáž tlačítkového hlásiče na omítku</t>
  </si>
  <si>
    <t>Pol__120</t>
  </si>
  <si>
    <t>Zapojení tl. hlásiče</t>
  </si>
  <si>
    <t>Pol__121</t>
  </si>
  <si>
    <t>Zřizovací jednorázový polatek za instalaci bezdrátového ZDP</t>
  </si>
  <si>
    <t>Pol__122</t>
  </si>
  <si>
    <t>Pol__123</t>
  </si>
  <si>
    <t>_9</t>
  </si>
  <si>
    <t>Dodávka kabeláže EPS</t>
  </si>
  <si>
    <t>Pol__124</t>
  </si>
  <si>
    <t>Kabel PRAFlaCom F 2x2x0,8</t>
  </si>
  <si>
    <t>Pol__125</t>
  </si>
  <si>
    <t>Kabel PRAFlaGuard F 1x2x0,8</t>
  </si>
  <si>
    <t>Pol__126</t>
  </si>
  <si>
    <t>Kabel PRAFlaGuard F 2x2x0,8</t>
  </si>
  <si>
    <t>Pol__127</t>
  </si>
  <si>
    <t>Kabel PRAFlaGuard F 4x2x0,8</t>
  </si>
  <si>
    <t>Pol__128</t>
  </si>
  <si>
    <t>Kabel PRAFlaGuard F 10x2x0,8</t>
  </si>
  <si>
    <t>Pol__129</t>
  </si>
  <si>
    <t>Pol__130</t>
  </si>
  <si>
    <t>_10</t>
  </si>
  <si>
    <t>Montáž kabeláže EPS</t>
  </si>
  <si>
    <t>Pol__131</t>
  </si>
  <si>
    <t>Pol__132</t>
  </si>
  <si>
    <t>Pol__133</t>
  </si>
  <si>
    <t>Pol__134</t>
  </si>
  <si>
    <t>Pol__135</t>
  </si>
  <si>
    <t>Pol__136</t>
  </si>
  <si>
    <t>Pol__137</t>
  </si>
  <si>
    <t>_11</t>
  </si>
  <si>
    <t>Dodávka Nouzová signalizace WC invalidé</t>
  </si>
  <si>
    <t>Pol__138</t>
  </si>
  <si>
    <t>FC008950-B Terminál - základní modul, VO-BT</t>
  </si>
  <si>
    <t>Pol__139</t>
  </si>
  <si>
    <t>KP64 /2 Elektroinstalační krabice dvojitá</t>
  </si>
  <si>
    <t>Pol__140</t>
  </si>
  <si>
    <t>FC008951-A Rozšiřující modul, VO-ZT</t>
  </si>
  <si>
    <t>Pol__141</t>
  </si>
  <si>
    <t>KU923040-A Napaječ 1,5A/40W/24 V DC, LNG40 (na DIN lištu)</t>
  </si>
  <si>
    <t>Pol__142</t>
  </si>
  <si>
    <t>KU923041-A kabel k napaječi, NG-K2</t>
  </si>
  <si>
    <t>Pol__143</t>
  </si>
  <si>
    <t>FC008400-A volací tlačítko, RT</t>
  </si>
  <si>
    <t>Pol__144</t>
  </si>
  <si>
    <t>FC008410-C volací tahové tlačítko, ZT</t>
  </si>
  <si>
    <t>Pol__145</t>
  </si>
  <si>
    <t>FC008420-A volací pneumatické tlačítko, PT</t>
  </si>
  <si>
    <t>Pol__146</t>
  </si>
  <si>
    <t>FC008430-vybavovací tlačítko, AT</t>
  </si>
  <si>
    <t>Pol__147</t>
  </si>
  <si>
    <t>FC008991 montážní krabice na omítku pro RT,ZT,LV, typ APA 1</t>
  </si>
  <si>
    <t>Pol__148</t>
  </si>
  <si>
    <t>FC008992 montážní krabice na omítku pro moduly VO BT,VO ZT, typ APA 2</t>
  </si>
  <si>
    <t>Pol__149</t>
  </si>
  <si>
    <t>FC88010--montážní krabice pod omítku, U 1</t>
  </si>
  <si>
    <t>Pol__150</t>
  </si>
  <si>
    <t>FD804100--signální lampa, LV1</t>
  </si>
  <si>
    <t>Pol__151</t>
  </si>
  <si>
    <t>FD804200--signální lampa, LV2</t>
  </si>
  <si>
    <t>Pol__152</t>
  </si>
  <si>
    <t>FL73309--žárovka čirá, GD5-9</t>
  </si>
  <si>
    <t>Pol__153</t>
  </si>
  <si>
    <t>SXKD-7-SSTP-LSOH-CPD Instalační kabel S/FTP kat.7, 900MHz</t>
  </si>
  <si>
    <t>Pol__154</t>
  </si>
  <si>
    <t>Ostat.drob.materiál</t>
  </si>
  <si>
    <t>_12</t>
  </si>
  <si>
    <t>Montáž Nouzová signalizace WC invalidé</t>
  </si>
  <si>
    <t>Pol__155</t>
  </si>
  <si>
    <t>Pol__156</t>
  </si>
  <si>
    <t>Pol__157</t>
  </si>
  <si>
    <t>Pol__158</t>
  </si>
  <si>
    <t>Montáž a připojení volací tlačítko</t>
  </si>
  <si>
    <t>Pol__159</t>
  </si>
  <si>
    <t>Montáž a připojení vybavovací tlačítko</t>
  </si>
  <si>
    <t>Pol__160</t>
  </si>
  <si>
    <t>Montáž a připojení signální lampa</t>
  </si>
  <si>
    <t>Pol__161</t>
  </si>
  <si>
    <t>Montáž kabelu S/FTP, kat.7</t>
  </si>
  <si>
    <t>Pol__162</t>
  </si>
  <si>
    <t>Pol__163</t>
  </si>
  <si>
    <t>_13</t>
  </si>
  <si>
    <t>Dodávka Detekce hořlavých plynů</t>
  </si>
  <si>
    <t>Pol__164</t>
  </si>
  <si>
    <t>DEGA UPA III 32 (CO) + (páry benzínu a nafty)(digitální ústředna, max.32 snímačů (RS485, 4 stupňová, detekce, montáž na zeď, krytí IP54, LCD grafický displej, znázornění hodnot snímané koncetrace</t>
  </si>
  <si>
    <t>Pol__165</t>
  </si>
  <si>
    <t>Přídavný zdroj pro optickou a zvukovou signalizaci DR 60-24</t>
  </si>
  <si>
    <t>Pol__166</t>
  </si>
  <si>
    <t>Přídavný zdroj pro napájení převodníku RS485/Ethernet</t>
  </si>
  <si>
    <t>Pol__167</t>
  </si>
  <si>
    <t>Box pro přídavný zdroj a zenerové bariéry</t>
  </si>
  <si>
    <t>Pol__168</t>
  </si>
  <si>
    <t>Přídavný GSM modul pro komunikaci s obsluhou z MÚ, 2 vstupy</t>
  </si>
  <si>
    <t>Pol__169</t>
  </si>
  <si>
    <t>Převodník RS485/ethernet, podmínka: ústředy musí být vedle sebe</t>
  </si>
  <si>
    <t>Pol__170</t>
  </si>
  <si>
    <t>DEGA UPA III BOX (plastový Box se zámkem)</t>
  </si>
  <si>
    <t>Pol__171</t>
  </si>
  <si>
    <t>DEGA NBC-EL III  (160cm nad zemí)snímač detekce CO, katalytický senzor, výstup digitální RS485,, automatická kontrola kalibrací, vyhovující SIL1, stacionární, schválen podle vyhlášky MDS č.</t>
  </si>
  <si>
    <t>Pol__172</t>
  </si>
  <si>
    <t>Prvotní kalibrace snímače standardní</t>
  </si>
  <si>
    <t>Pol__173</t>
  </si>
  <si>
    <t>DEGA NBB-CL III (10-15cm nad zemí)snímač detekce par benzínu a nafty, katalytický senzor, výstup, digitální RS485, automatická kontrola kalibrací, vyhovující SIL1 (stacionární,  schválen podle</t>
  </si>
  <si>
    <t>Pol__174</t>
  </si>
  <si>
    <t>Pol__175</t>
  </si>
  <si>
    <t>DEGA S II(siréna)</t>
  </si>
  <si>
    <t>Pol__176</t>
  </si>
  <si>
    <t>DEGA TL II(externí odstavné tlačítko zvukové signalizace)</t>
  </si>
  <si>
    <t>Pol__177</t>
  </si>
  <si>
    <t>DEGA PANEL S2 II oboustranný (ultra tenký, prosvětlený LED panel 500x200x26mm, v klidovém stavu není, vidět nápis s textem: !OPUSŤTE PROSTOR! Zvýšená koncentrace nebezpečných plynů</t>
  </si>
  <si>
    <t>Pol__178</t>
  </si>
  <si>
    <t>DEGA PANEL S1 II  (ultra tenký, prosvětlený LED panel 500x200x26mm, v klidovém stavu není vidět, nápis s textem: !ZÁKAZ VJEZDU! Zvýšená koncentrace nebezpečných plynů</t>
  </si>
  <si>
    <t>Pol__179</t>
  </si>
  <si>
    <t>DEGA PANEL S1 II  (ultra tenký, prosvětlený LED panel 500x200x26mm, v klidovém stavu není vidět, nápis s textem: !ZÁKAZ VSTUPU! Zvýšená koncentrace nebezpečných plynů</t>
  </si>
  <si>
    <t>Pol__180</t>
  </si>
  <si>
    <t>_14</t>
  </si>
  <si>
    <t>Montáž Detekce hořlavých plynů</t>
  </si>
  <si>
    <t>Pol__181</t>
  </si>
  <si>
    <t>Pol__182</t>
  </si>
  <si>
    <t>Pol__183</t>
  </si>
  <si>
    <t>Montáž snímač detekce CO</t>
  </si>
  <si>
    <t>Pol__184</t>
  </si>
  <si>
    <t>Montáž snímač detekce par benzínu a nafty</t>
  </si>
  <si>
    <t>Pol__185</t>
  </si>
  <si>
    <t>Pol__186</t>
  </si>
  <si>
    <t>Montáž externí odstavné tlačítko zvukové signalizace</t>
  </si>
  <si>
    <t>Pol__187</t>
  </si>
  <si>
    <t>Montáž Převodník RS485/ethernet, připojení</t>
  </si>
  <si>
    <t>Pol__188</t>
  </si>
  <si>
    <t>Montáž GSM modulu</t>
  </si>
  <si>
    <t>Pol__189</t>
  </si>
  <si>
    <t>Montáž a připojení prosvětlený LED panel</t>
  </si>
  <si>
    <t>Pol__190</t>
  </si>
  <si>
    <t>Zaškolení obsluhy, Kniha PBZ</t>
  </si>
  <si>
    <t>Pol__191</t>
  </si>
  <si>
    <t>Expedice (ČR)</t>
  </si>
  <si>
    <t>Pol__192</t>
  </si>
  <si>
    <t>Zprovoznění v místě instalace, cena zahrnuje dopravu na místo aplikace, práce dvou techniků (uvedení, do provozu) včetně vystavení protokolu o provozuschopnosti POŽÁRNĚ-BEZPEČNOSTNÍHO ZAŘÍZENÍ</t>
  </si>
  <si>
    <t>Pol__193</t>
  </si>
  <si>
    <t>_15</t>
  </si>
  <si>
    <t>Dodávka kabeláže DHP</t>
  </si>
  <si>
    <t>Pol__195</t>
  </si>
  <si>
    <t>Pol__196</t>
  </si>
  <si>
    <t>1-CHKE-V (O) 2x1,0 FE180/P30-60-R B2ca, s1,d0 H.P.</t>
  </si>
  <si>
    <t>Pol__197</t>
  </si>
  <si>
    <t>Pol__198</t>
  </si>
  <si>
    <t>_16</t>
  </si>
  <si>
    <t>Montáž kabeláže DHP</t>
  </si>
  <si>
    <t>Pol__200</t>
  </si>
  <si>
    <t>Pol__201</t>
  </si>
  <si>
    <t>Pol__202</t>
  </si>
  <si>
    <t>Pol__203</t>
  </si>
  <si>
    <t>_17</t>
  </si>
  <si>
    <t>Dodávka aktivních prvků</t>
  </si>
  <si>
    <t>Pol__204</t>
  </si>
  <si>
    <t>WS-C2960CX-8PC-L, 2960-CX 8 Port PoE, LAN Base</t>
  </si>
  <si>
    <t>Pol__205</t>
  </si>
  <si>
    <t>CAB-TA-EU, Europe AC Type A Power Cable</t>
  </si>
  <si>
    <t>Pol__206</t>
  </si>
  <si>
    <t>GLC-SX-MMD=, 1000BASE-SX SFP transceiver module, MMF, 850nm, DOM</t>
  </si>
  <si>
    <t>Pol__207</t>
  </si>
  <si>
    <t>WS-C2960L-24PS-LL, 2960L 24 port GigE with PoE, 4 x 1G SFP, LAN Lite</t>
  </si>
  <si>
    <t>Pol__208</t>
  </si>
  <si>
    <t>GLC-LH-SMD=, Optický modul 1000BASE-LX/LH SFP transceiver module, MMF/SMF, 1310nm, DOM (1ks do, stávajícího switche MÚ)</t>
  </si>
  <si>
    <t>Pol__209</t>
  </si>
  <si>
    <t>Media Converter AT-MC101XL, 100BaseTX to 100BaseFX</t>
  </si>
  <si>
    <t>Pol__210</t>
  </si>
  <si>
    <t>APC Smart-UPS X 1500VA LCD NC, 1200W, 230VAC, Rackmount, 2U, přídavné baterie 30minut</t>
  </si>
  <si>
    <t>_18</t>
  </si>
  <si>
    <t>Montáž a oživení aktivních prvků</t>
  </si>
  <si>
    <t>Pol__211</t>
  </si>
  <si>
    <t>Montáž Switche 10/100/1000Mbps, 24x PoE,</t>
  </si>
  <si>
    <t>Pol__212</t>
  </si>
  <si>
    <t>Montáž Switche  10/100/1000Mbps, 8x PoE,</t>
  </si>
  <si>
    <t>Pol__213</t>
  </si>
  <si>
    <t>Montáž Gbic 1Gbps Module MM</t>
  </si>
  <si>
    <t>Pol__214</t>
  </si>
  <si>
    <t>Montáž Gbic 1Gbps Module SM</t>
  </si>
  <si>
    <t>Pol__215</t>
  </si>
  <si>
    <t>Montáž Media Converteru</t>
  </si>
  <si>
    <t>Pol__216</t>
  </si>
  <si>
    <t>Montáž UPS 1500VA, Rackmount, 2U, oživení</t>
  </si>
  <si>
    <t>_19</t>
  </si>
  <si>
    <t>Dodávka strukturované kabeláže kat. 6A/7</t>
  </si>
  <si>
    <t>Pol__217</t>
  </si>
  <si>
    <t>SXKD-7-SSTP-LSOH-CPD Instalační kabel S/FTP kat.7, B2ca s1 d0</t>
  </si>
  <si>
    <t>Pol__218</t>
  </si>
  <si>
    <t>SX24M-0-STP-BK, Patch panel 19" neosazený 10G, 24 portů, 1U pro Cat6A keystony</t>
  </si>
  <si>
    <t>Pol__219</t>
  </si>
  <si>
    <t>Keystone SXKJ-10G-STP-BK</t>
  </si>
  <si>
    <t>Pol__220</t>
  </si>
  <si>
    <t>CMP4 vyvazovací panel 1U,  plast</t>
  </si>
  <si>
    <t>Pol__221</t>
  </si>
  <si>
    <t>80191081 vyvazovací panel 2U,  5x ocelové oko</t>
  </si>
  <si>
    <t>Pol__222</t>
  </si>
  <si>
    <t>SX9-1-0-WH Zásuvka 1xRJ45 (kat.6A)</t>
  </si>
  <si>
    <t>Pol__223</t>
  </si>
  <si>
    <t>SX9-2-0-WH Zásuvka 2xRJ45 (kat.6A)</t>
  </si>
  <si>
    <t>Pol__224</t>
  </si>
  <si>
    <t>SX9-0-WH Krabice na povrch (box pod zásuvku)</t>
  </si>
  <si>
    <t>Pol__225</t>
  </si>
  <si>
    <t>Patch kabel CAT6A, LSOH, délka 1m, C6A-315GY-1MB</t>
  </si>
  <si>
    <t>Pol__226</t>
  </si>
  <si>
    <t>Patch kabel CAT6A, LSOH, délka 2m, C6A-315GY-2MB</t>
  </si>
  <si>
    <t>Pol__227</t>
  </si>
  <si>
    <t>Patch kabel CAT6A, LSOH, délka 3m, C6A-315GY-3MB</t>
  </si>
  <si>
    <t>Pol__228</t>
  </si>
  <si>
    <t>Patch kabel CAT6A, LSOH, délka 5m, C6A-315GY-5MB</t>
  </si>
  <si>
    <t>_20</t>
  </si>
  <si>
    <t>Ostatní kabely a slaboproudé komponenty</t>
  </si>
  <si>
    <t>Pol__229</t>
  </si>
  <si>
    <t>Rack stojanový 32U, š.600 x hl.800mm, prosklené dveře</t>
  </si>
  <si>
    <t>Pol__230</t>
  </si>
  <si>
    <t>Police 19", hloubka 350mm, pevná</t>
  </si>
  <si>
    <t>Pol__231</t>
  </si>
  <si>
    <t>Police 19", 1U, hloubka 650mm, pevná</t>
  </si>
  <si>
    <t>Pol__232</t>
  </si>
  <si>
    <t>19" výsuvná police 350mm, nosnost 30kg pro monitor a klávesnici</t>
  </si>
  <si>
    <t>Pol__233</t>
  </si>
  <si>
    <t>Prodluž. přívod Acar 5x230Vac včetně filtru a přepěťové ochrany, 19" montáž</t>
  </si>
  <si>
    <t>Pol__234</t>
  </si>
  <si>
    <t>SALTEK DL-Cat. 6, přepěťová ochrana datové linky RJ45</t>
  </si>
  <si>
    <t>Pol__235</t>
  </si>
  <si>
    <t>GW44209 Krabice rozbočovací s rovným víkem 300x220x120, IP56, šedá Gewiss</t>
  </si>
  <si>
    <t>Pol__236</t>
  </si>
  <si>
    <t>DIN lišta 1m</t>
  </si>
  <si>
    <t>Pol__237</t>
  </si>
  <si>
    <t>11238907, Konektor RJ45 Cat.6A STP 8p8c stíněný skládaný na drát</t>
  </si>
  <si>
    <t>Pol__238</t>
  </si>
  <si>
    <t>Stahovací suchý zip Velcro (návin 10m)</t>
  </si>
  <si>
    <t>Pol__239</t>
  </si>
  <si>
    <t>Vodič CY4 mm2 zelenožlutý</t>
  </si>
  <si>
    <t>Pol__240</t>
  </si>
  <si>
    <t>Vodič CY6 mm2 zelenožlutý</t>
  </si>
  <si>
    <t>Pol__241</t>
  </si>
  <si>
    <t>Vodič CY10mm2 zelenožlutý</t>
  </si>
  <si>
    <t>Pol__242</t>
  </si>
  <si>
    <t>Lanko CYA16 zelenožluté, pro rack</t>
  </si>
  <si>
    <t>Pol__243</t>
  </si>
  <si>
    <t>Pol__244</t>
  </si>
  <si>
    <t>Označovač kabelů (v racku) - držák  4/15 o.č. 1013148</t>
  </si>
  <si>
    <t>Pol__245</t>
  </si>
  <si>
    <t>Označovač kabelů - popiska (20ks) WH/15 o.č. 1013151</t>
  </si>
  <si>
    <t>Pol__246</t>
  </si>
  <si>
    <t>Drobný montážní materiál (podložk., očka, svorky..)</t>
  </si>
  <si>
    <t>_21</t>
  </si>
  <si>
    <t>Montáž strukturované kabeláže kat.6A/7</t>
  </si>
  <si>
    <t>Pol__247</t>
  </si>
  <si>
    <t>Uložení S/FTP kabelu do trasy</t>
  </si>
  <si>
    <t>Pol__248</t>
  </si>
  <si>
    <t>Svazkování S/FTP kabelů po 24ks - příplatek</t>
  </si>
  <si>
    <t>Pol__249</t>
  </si>
  <si>
    <t>Uložení CY4, 6, 10,16 zelenožlutý do trasy</t>
  </si>
  <si>
    <t>Pol__250</t>
  </si>
  <si>
    <t>Motáž a zapojení dvojzásuvky</t>
  </si>
  <si>
    <t>Pol__251</t>
  </si>
  <si>
    <t>Motáž a zapojení jednozásuvky</t>
  </si>
  <si>
    <t>Pol__252</t>
  </si>
  <si>
    <t>Montáž management panelu</t>
  </si>
  <si>
    <t>Pol__253</t>
  </si>
  <si>
    <t>Montáž Patch panelu, kompletace</t>
  </si>
  <si>
    <t>Pol__254</t>
  </si>
  <si>
    <t>Zakončení S/FTP na konektoru RJ45 male</t>
  </si>
  <si>
    <t>Pol__255</t>
  </si>
  <si>
    <t>Zakončení S/FTP na portu p. panelu a vyvázání</t>
  </si>
  <si>
    <t>Pol__256</t>
  </si>
  <si>
    <t>Montáž přepěťové ochrany metal. datového spoje</t>
  </si>
  <si>
    <t>Pol__257</t>
  </si>
  <si>
    <t>Montáž krabice Gewiss GW44209 na zeď</t>
  </si>
  <si>
    <t>Pol__258</t>
  </si>
  <si>
    <t>Montáž rozv. Rack 32U ustavení na místo, vyváz.kabelů, kompletace</t>
  </si>
  <si>
    <t>Pol__259</t>
  </si>
  <si>
    <t>Montáž prodluž. přívod 5x230V, 50Hz včetně filtru, 19"</t>
  </si>
  <si>
    <t>Pol__260</t>
  </si>
  <si>
    <t>_22</t>
  </si>
  <si>
    <t>Dodávka optické kabeláže</t>
  </si>
  <si>
    <t>Pol__261</t>
  </si>
  <si>
    <t>Optický kabel univerzální, 8vláken SM (dodávka RPS net)</t>
  </si>
  <si>
    <t>Pol__262</t>
  </si>
  <si>
    <t>SXPI-LC-APC-OS-1,5M, Pigtail 9/125 LCapc SM OS 1,5m</t>
  </si>
  <si>
    <t>Pol__263</t>
  </si>
  <si>
    <t>SXPC-LC/LC-APC-OS-1M-D, Patch kabel 9/125 LCapc/LCapc SM OS 1m duplex</t>
  </si>
  <si>
    <t>Pol__264</t>
  </si>
  <si>
    <t>Optický kabel univerzální, CLT Solarix 4vl 50/125, LSOH, OM3, černý, SXKO-CLT-4-OM3-LSOHRead more:, http://www.intelek.cz/product.jsp?artno=70294043#ixzz4WVdvtN00</t>
  </si>
  <si>
    <t>Pol__265</t>
  </si>
  <si>
    <t>70231123 - Patch kabel 50/125 LCpc/LCpc MM OM3 2m duplex SXPC-LC/LC-PC-OM3-2M-D</t>
  </si>
  <si>
    <t>Pol__266</t>
  </si>
  <si>
    <t>70233123 - Patch kabel 50/125 ST/LCpc MM OM3 2m duplex</t>
  </si>
  <si>
    <t>Pol__267</t>
  </si>
  <si>
    <t>79400107 - OptiBox4i - venkovní nástěnný box, sada se zámkem, IP65</t>
  </si>
  <si>
    <t>Pol__268</t>
  </si>
  <si>
    <t>70221153 - Pig tail MM, OM3 s konektorem LC, 1m</t>
  </si>
  <si>
    <t>Pol__269</t>
  </si>
  <si>
    <t>70250045 - Ochrana sváru Solarix 2.2 x 45mm SXOS-45</t>
  </si>
  <si>
    <t>Pol__270</t>
  </si>
  <si>
    <t>FOS2-1U-G, 19"Optická vana s výsuvnou policí uzavíratelná klapkami 1U RAL 7035</t>
  </si>
  <si>
    <t>Pol__271</t>
  </si>
  <si>
    <t>FP2-1U-16SCS-G, Čelo optické vany 1U pro 16SC(LC) duplex RAL7035 s montážními otvory v2</t>
  </si>
  <si>
    <t>Pol__272</t>
  </si>
  <si>
    <t>SXAD-LC-APC-OS1-D, Adaptér LCapc SM OS1 duplex</t>
  </si>
  <si>
    <t>Pol__273</t>
  </si>
  <si>
    <t>SXAD-LC-PC-OM3-D, Adaptér LC MM OM3 duplex</t>
  </si>
  <si>
    <t>Pol__274</t>
  </si>
  <si>
    <t>SXOK-24 Optická kazeta pro 24 splice vč. držáku svarů</t>
  </si>
  <si>
    <t>273</t>
  </si>
  <si>
    <t>Pol__275</t>
  </si>
  <si>
    <t>Drobný montážní materiál (podložky, očka, svorky, průchodky..)</t>
  </si>
  <si>
    <t>546</t>
  </si>
  <si>
    <t>_23</t>
  </si>
  <si>
    <t>Montáž optické kabeláže</t>
  </si>
  <si>
    <t>Pol__276</t>
  </si>
  <si>
    <t>Instalace optického kabelu</t>
  </si>
  <si>
    <t>548</t>
  </si>
  <si>
    <t>275</t>
  </si>
  <si>
    <t>Pol__277</t>
  </si>
  <si>
    <t>Instalace a kompletace optického rozvaděče - venkovní nástěnný box</t>
  </si>
  <si>
    <t>550</t>
  </si>
  <si>
    <t>Pol__278</t>
  </si>
  <si>
    <t>Instalace a kompletace optického rozvaděče 19"</t>
  </si>
  <si>
    <t>552</t>
  </si>
  <si>
    <t>277</t>
  </si>
  <si>
    <t>Pol__279</t>
  </si>
  <si>
    <t>Svár optického vlákna SM</t>
  </si>
  <si>
    <t>554</t>
  </si>
  <si>
    <t>Pol__280</t>
  </si>
  <si>
    <t>Svár optického vlákna MM</t>
  </si>
  <si>
    <t>556</t>
  </si>
  <si>
    <t>279</t>
  </si>
  <si>
    <t>Pol__281</t>
  </si>
  <si>
    <t>Ostatní drobné práce (značení, štítky…)</t>
  </si>
  <si>
    <t>558</t>
  </si>
  <si>
    <t>_24</t>
  </si>
  <si>
    <t>Měření metalické a optické kabeláže</t>
  </si>
  <si>
    <t>Pol__282</t>
  </si>
  <si>
    <t>Kabel S/FTP 4páry, kat.7</t>
  </si>
  <si>
    <t>560</t>
  </si>
  <si>
    <t>281</t>
  </si>
  <si>
    <t>Pol__283</t>
  </si>
  <si>
    <t>Vypracování protokolu S/FTP</t>
  </si>
  <si>
    <t>562</t>
  </si>
  <si>
    <t>Pol__284</t>
  </si>
  <si>
    <t>Měření opt.vlákna metodou OTDR SM, 2 vln.délky</t>
  </si>
  <si>
    <t>564</t>
  </si>
  <si>
    <t>283</t>
  </si>
  <si>
    <t>Pol__285</t>
  </si>
  <si>
    <t>Měření opt.vlákna přímou metodou SM, 1 vln.délka</t>
  </si>
  <si>
    <t>566</t>
  </si>
  <si>
    <t>Pol__286</t>
  </si>
  <si>
    <t>Měření opt.vlákna metodou OTDR MM, 2 vln.délky</t>
  </si>
  <si>
    <t>568</t>
  </si>
  <si>
    <t>285</t>
  </si>
  <si>
    <t>Pol__287</t>
  </si>
  <si>
    <t>Měření opt.vlákna přímou metodou MM, 1 vln.délka</t>
  </si>
  <si>
    <t>570</t>
  </si>
  <si>
    <t>Pol__288</t>
  </si>
  <si>
    <t>Vypracování protokolu opt.</t>
  </si>
  <si>
    <t>572</t>
  </si>
  <si>
    <t>_25</t>
  </si>
  <si>
    <t>Dodávka CCTV</t>
  </si>
  <si>
    <t>287</t>
  </si>
  <si>
    <t>Pol__290</t>
  </si>
  <si>
    <t>SNF-8010P, Hemisférická D/N IP kamera 360°, HD 1080p, 5MP, WDR, MicroSD</t>
  </si>
  <si>
    <t>574</t>
  </si>
  <si>
    <t>Pol__291</t>
  </si>
  <si>
    <t>SNO-6084RP, Venkovní IP kamera, TD/N, HD 1080p, 2MP, MZVF, f=3-8.5mm, WDR, VA, IR 30m, IP66</t>
  </si>
  <si>
    <t>576</t>
  </si>
  <si>
    <t>289</t>
  </si>
  <si>
    <t>Pol__292</t>
  </si>
  <si>
    <t>SRN-1673SP2T, Ekonomický NVR pro 16 IP kamer, HDMI, 16x PoE(+), I/O, Audio, 2TB HDD</t>
  </si>
  <si>
    <t>578</t>
  </si>
  <si>
    <t>Pol__293</t>
  </si>
  <si>
    <t>XPPCL, Licence pro připojení dalšího jednoho zařízení do XP Professional</t>
  </si>
  <si>
    <t>580</t>
  </si>
  <si>
    <t>291</t>
  </si>
  <si>
    <t>Pol__294</t>
  </si>
  <si>
    <t>Ostatní podružný materiál</t>
  </si>
  <si>
    <t>582</t>
  </si>
  <si>
    <t>_26</t>
  </si>
  <si>
    <t>Montáž CCTV</t>
  </si>
  <si>
    <t>Pol__295</t>
  </si>
  <si>
    <t>Montáž a  nastavení IP kamery vnější statické</t>
  </si>
  <si>
    <t>584</t>
  </si>
  <si>
    <t>293</t>
  </si>
  <si>
    <t>Pol__296</t>
  </si>
  <si>
    <t>Montáž a  nastavení IP kamery vnitřní statické</t>
  </si>
  <si>
    <t>586</t>
  </si>
  <si>
    <t>Pol__297</t>
  </si>
  <si>
    <t>Montáž a nastavení NVR</t>
  </si>
  <si>
    <t>588</t>
  </si>
  <si>
    <t>295</t>
  </si>
  <si>
    <t>Pol__298</t>
  </si>
  <si>
    <t>Funkční zkoušky, úprava S.W.</t>
  </si>
  <si>
    <t>celk</t>
  </si>
  <si>
    <t>590</t>
  </si>
  <si>
    <t>_27</t>
  </si>
  <si>
    <t>Dodávky trasy</t>
  </si>
  <si>
    <t>Pol__299</t>
  </si>
  <si>
    <t>Příchytka kabelová 2205416, OBO-GRIP40</t>
  </si>
  <si>
    <t>592</t>
  </si>
  <si>
    <t>297</t>
  </si>
  <si>
    <t>Pol__300</t>
  </si>
  <si>
    <t>Kabelová spona 2033 STD OBO</t>
  </si>
  <si>
    <t>594</t>
  </si>
  <si>
    <t>Pol__301</t>
  </si>
  <si>
    <t>Příchytka trubky Omega 5225 ZNM</t>
  </si>
  <si>
    <t>596</t>
  </si>
  <si>
    <t>299</t>
  </si>
  <si>
    <t>Pol__302</t>
  </si>
  <si>
    <t>Trubka bezhalogenová tuhá 8025HF, FA</t>
  </si>
  <si>
    <t>598</t>
  </si>
  <si>
    <t>Pol__303</t>
  </si>
  <si>
    <t>Nerezový stahovací pásek OBO, typ 574</t>
  </si>
  <si>
    <t>600</t>
  </si>
  <si>
    <t>301</t>
  </si>
  <si>
    <t>Pol__304</t>
  </si>
  <si>
    <t>Stahovací nerezová spona OBO, typ 197</t>
  </si>
  <si>
    <t>602</t>
  </si>
  <si>
    <t>Pol__305</t>
  </si>
  <si>
    <t>Trubka tuhá bezhalogenová 1516 EHF</t>
  </si>
  <si>
    <t>604</t>
  </si>
  <si>
    <t>303</t>
  </si>
  <si>
    <t>Pol__306</t>
  </si>
  <si>
    <t>Příchytka trubky Omega 5216E ZNM</t>
  </si>
  <si>
    <t>606</t>
  </si>
  <si>
    <t>Pol__307</t>
  </si>
  <si>
    <t>Trubka tuhá bezhalogenová 1520 HF</t>
  </si>
  <si>
    <t>608</t>
  </si>
  <si>
    <t>305</t>
  </si>
  <si>
    <t>Pol__308</t>
  </si>
  <si>
    <t>Příchytka trubky Omega 5220 ZNM</t>
  </si>
  <si>
    <t>610</t>
  </si>
  <si>
    <t>Pol__309</t>
  </si>
  <si>
    <t>Trubka tuhá bezhalogenová 1525 HF</t>
  </si>
  <si>
    <t>612</t>
  </si>
  <si>
    <t>307</t>
  </si>
  <si>
    <t>Pol__310</t>
  </si>
  <si>
    <t>614</t>
  </si>
  <si>
    <t>Pol__311</t>
  </si>
  <si>
    <t>Šroub do betonu SB 6.3x35mm</t>
  </si>
  <si>
    <t>616</t>
  </si>
  <si>
    <t>309</t>
  </si>
  <si>
    <t>Pol__312</t>
  </si>
  <si>
    <t>Elektroinstalační trubka  1225HFPP</t>
  </si>
  <si>
    <t>618</t>
  </si>
  <si>
    <t>Pol__313</t>
  </si>
  <si>
    <t>Elektroinstalační trubka 1232HFPP</t>
  </si>
  <si>
    <t>620</t>
  </si>
  <si>
    <t>Elektroinstalační trubka  1232HFPP</t>
  </si>
  <si>
    <t>311</t>
  </si>
  <si>
    <t>Pol__314</t>
  </si>
  <si>
    <t>Elektroinstalační trubka 1240HFPP</t>
  </si>
  <si>
    <t>622</t>
  </si>
  <si>
    <t>Pol__315</t>
  </si>
  <si>
    <t>Trubka Kopoflex KF09050  d=50mm</t>
  </si>
  <si>
    <t>624</t>
  </si>
  <si>
    <t>313</t>
  </si>
  <si>
    <t>Pol__316</t>
  </si>
  <si>
    <t>Fólie výstražná 220 mm PE oranžová</t>
  </si>
  <si>
    <t>626</t>
  </si>
  <si>
    <t>Pol__317</t>
  </si>
  <si>
    <t>Vulkanizační páska</t>
  </si>
  <si>
    <t>628</t>
  </si>
  <si>
    <t>315</t>
  </si>
  <si>
    <t>Pol__318</t>
  </si>
  <si>
    <t>KZ 60x50x1,50 PO, žlab kabelový Jupiter</t>
  </si>
  <si>
    <t>630</t>
  </si>
  <si>
    <t>Pol__319</t>
  </si>
  <si>
    <t>KSBS 50,PO,SPOJKA</t>
  </si>
  <si>
    <t>632</t>
  </si>
  <si>
    <t>317</t>
  </si>
  <si>
    <t>Pol__320</t>
  </si>
  <si>
    <t>NSM 6x10, ZNCR, ŠROUB VRAT.+MATICE</t>
  </si>
  <si>
    <t>634</t>
  </si>
  <si>
    <t>Pol__321</t>
  </si>
  <si>
    <t>KPOZ 10, PO, KOTVA POŽÁRNĚ ODOLNÁ</t>
  </si>
  <si>
    <t>636</t>
  </si>
  <si>
    <t>319</t>
  </si>
  <si>
    <t>Pol__322</t>
  </si>
  <si>
    <t>M 10,ZNCR,MATICE ŠESTIHRANNÁ</t>
  </si>
  <si>
    <t>638</t>
  </si>
  <si>
    <t>Pol__323</t>
  </si>
  <si>
    <t>MP 41x41,S,PROFIL MONTÁŽNÍ</t>
  </si>
  <si>
    <t>640</t>
  </si>
  <si>
    <t>321</t>
  </si>
  <si>
    <t>Pol__324</t>
  </si>
  <si>
    <t>MZ 10,ZNCR,MATICE K ZÁVITOVÝM TYČÍM</t>
  </si>
  <si>
    <t>642</t>
  </si>
  <si>
    <t>Pol__325</t>
  </si>
  <si>
    <t>PD 10, ZNCR, PODLOŽKA</t>
  </si>
  <si>
    <t>644</t>
  </si>
  <si>
    <t>323</t>
  </si>
  <si>
    <t>Pol__326</t>
  </si>
  <si>
    <t>PVL 10,ZNCR,PODLOŽKA VELKÁ</t>
  </si>
  <si>
    <t>646</t>
  </si>
  <si>
    <t>Pol__327</t>
  </si>
  <si>
    <t>PVL 6, ZNCR, PODLOŽKA VELKÁ</t>
  </si>
  <si>
    <t>648</t>
  </si>
  <si>
    <t>325</t>
  </si>
  <si>
    <t>Pol__328</t>
  </si>
  <si>
    <t>S 6x20 M,ZNCR,ŠROUB S KULATOU HL+MATICE</t>
  </si>
  <si>
    <t>650</t>
  </si>
  <si>
    <t>Pol__329</t>
  </si>
  <si>
    <t>ZT 10,ZNCR,TYČ ZÁVITOVÁ</t>
  </si>
  <si>
    <t>652</t>
  </si>
  <si>
    <t>327</t>
  </si>
  <si>
    <t>Pol__330</t>
  </si>
  <si>
    <t>Hmoždinka KPO 6x50mm kovová</t>
  </si>
  <si>
    <t>654</t>
  </si>
  <si>
    <t>Pol__331</t>
  </si>
  <si>
    <t>Hmoždinka KPO 8x97mm kovová do betonu</t>
  </si>
  <si>
    <t>656</t>
  </si>
  <si>
    <t>329</t>
  </si>
  <si>
    <t>Pol__332</t>
  </si>
  <si>
    <t>Elektroinstalační krabice do zdi KU68-1902 (s víčkem)</t>
  </si>
  <si>
    <t>658</t>
  </si>
  <si>
    <t>Pol__333</t>
  </si>
  <si>
    <t>Elektroinstalační krabice do zdi KU68-1901 (pod zásuvku)</t>
  </si>
  <si>
    <t>660</t>
  </si>
  <si>
    <t>331</t>
  </si>
  <si>
    <t>Pol__334</t>
  </si>
  <si>
    <t>Elektroinstalační krabice KO125 s víčkem</t>
  </si>
  <si>
    <t>662</t>
  </si>
  <si>
    <t>Pol__335</t>
  </si>
  <si>
    <t>Elektroinstalační krabice KT250 s víčkem</t>
  </si>
  <si>
    <t>664</t>
  </si>
  <si>
    <t>333</t>
  </si>
  <si>
    <t>Pol__336</t>
  </si>
  <si>
    <t>Hmoždinka d6 plast</t>
  </si>
  <si>
    <t>666</t>
  </si>
  <si>
    <t>Pol__337</t>
  </si>
  <si>
    <t>Hmoždinka d8 plast</t>
  </si>
  <si>
    <t>668</t>
  </si>
  <si>
    <t>335</t>
  </si>
  <si>
    <t>Pol__338</t>
  </si>
  <si>
    <t>Hmoždinka d10 plast</t>
  </si>
  <si>
    <t>670</t>
  </si>
  <si>
    <t>Pol__339</t>
  </si>
  <si>
    <t>S6710, PO, PŘÍCHYTKA JEDNOSTRANNÁ</t>
  </si>
  <si>
    <t>672</t>
  </si>
  <si>
    <t>337</t>
  </si>
  <si>
    <t>Pol__340</t>
  </si>
  <si>
    <t>6716ED, PO, PŘÍCHYTKA DVOJITÁ</t>
  </si>
  <si>
    <t>674</t>
  </si>
  <si>
    <t>Pol__341</t>
  </si>
  <si>
    <t>SB 6,3x35,POGMT,ŠROUB DO BETONU</t>
  </si>
  <si>
    <t>676</t>
  </si>
  <si>
    <t>339</t>
  </si>
  <si>
    <t>Pol__342</t>
  </si>
  <si>
    <t>Požární ucpávka (minerál. vata+stěrka) Promat</t>
  </si>
  <si>
    <t>678</t>
  </si>
  <si>
    <t>Pol__343</t>
  </si>
  <si>
    <t>Sádra</t>
  </si>
  <si>
    <t>680</t>
  </si>
  <si>
    <t>341</t>
  </si>
  <si>
    <t>Pol__344</t>
  </si>
  <si>
    <t>Podružný materiál (vruty, šrouby,stahovací pásky, očka, podl.)</t>
  </si>
  <si>
    <t>682</t>
  </si>
  <si>
    <t>_28</t>
  </si>
  <si>
    <t>Montáž trasy</t>
  </si>
  <si>
    <t>Pol__345</t>
  </si>
  <si>
    <t>Vyznačení trasy</t>
  </si>
  <si>
    <t>684</t>
  </si>
  <si>
    <t>343</t>
  </si>
  <si>
    <t>Pol__346</t>
  </si>
  <si>
    <t>Připojení k uzemnění PE</t>
  </si>
  <si>
    <t>686</t>
  </si>
  <si>
    <t>Pol__347</t>
  </si>
  <si>
    <t>Montáž kabelový ocelový žlab 60x50mm</t>
  </si>
  <si>
    <t>688</t>
  </si>
  <si>
    <t>345</t>
  </si>
  <si>
    <t>Pol__348</t>
  </si>
  <si>
    <t>Elektroinstalační trubka 8025 nerezovým páskem</t>
  </si>
  <si>
    <t>690</t>
  </si>
  <si>
    <t>Pol__349</t>
  </si>
  <si>
    <t>Elektroinstalační trubka tuhá HF16, 20, 25 na příchytkách</t>
  </si>
  <si>
    <t>692</t>
  </si>
  <si>
    <t>347</t>
  </si>
  <si>
    <t>Pol__350</t>
  </si>
  <si>
    <t>Trubka ohebná SuperMonoflex s lankem</t>
  </si>
  <si>
    <t>694</t>
  </si>
  <si>
    <t>Pol__351</t>
  </si>
  <si>
    <t>Pokládka HDPE chráničky d=40 mm do výkopu</t>
  </si>
  <si>
    <t>696</t>
  </si>
  <si>
    <t>349</t>
  </si>
  <si>
    <t>Pol__352</t>
  </si>
  <si>
    <t>Pokládka výstražné fólie do výkopu</t>
  </si>
  <si>
    <t>698</t>
  </si>
  <si>
    <t>Pol__353</t>
  </si>
  <si>
    <t>Krabice KU 68 pod omítku</t>
  </si>
  <si>
    <t>700</t>
  </si>
  <si>
    <t>351</t>
  </si>
  <si>
    <t>Pol__354</t>
  </si>
  <si>
    <t>Krabice KO 125 pod omítku</t>
  </si>
  <si>
    <t>702</t>
  </si>
  <si>
    <t>Pol__355</t>
  </si>
  <si>
    <t>Elektroinstalační krabice KT250</t>
  </si>
  <si>
    <t>704</t>
  </si>
  <si>
    <t>353</t>
  </si>
  <si>
    <t>Pol__356</t>
  </si>
  <si>
    <t>Montáž příchytky, spony OBO</t>
  </si>
  <si>
    <t>706</t>
  </si>
  <si>
    <t>Pol__357</t>
  </si>
  <si>
    <t>Montáž hmoždinky plast.</t>
  </si>
  <si>
    <t>708</t>
  </si>
  <si>
    <t>355</t>
  </si>
  <si>
    <t>Pol__358</t>
  </si>
  <si>
    <t>Ocelová hmoždinka, kotva</t>
  </si>
  <si>
    <t>710</t>
  </si>
  <si>
    <t>Pol__359</t>
  </si>
  <si>
    <t>357</t>
  </si>
  <si>
    <t>Pol__360</t>
  </si>
  <si>
    <t>Požární ucpávky vč.opravy stávajících prostupů trasy</t>
  </si>
  <si>
    <t>714</t>
  </si>
  <si>
    <t>Pol__361</t>
  </si>
  <si>
    <t>Ostatní práce (tmelení, značení, utěsnění trubek…,)</t>
  </si>
  <si>
    <t>716</t>
  </si>
  <si>
    <t>_29</t>
  </si>
  <si>
    <t>Stavební práce</t>
  </si>
  <si>
    <t>359</t>
  </si>
  <si>
    <t>Pol__362</t>
  </si>
  <si>
    <t>Vysekání otvoru do cihelného zdiva pro elektroinstal. krabici</t>
  </si>
  <si>
    <t>718</t>
  </si>
  <si>
    <t>Pol__363</t>
  </si>
  <si>
    <t>Průraz podlažím</t>
  </si>
  <si>
    <t>720</t>
  </si>
  <si>
    <t>361</t>
  </si>
  <si>
    <t>Pol__364</t>
  </si>
  <si>
    <t>Průrazy do 300mm vč. začistění</t>
  </si>
  <si>
    <t>Pol__365</t>
  </si>
  <si>
    <t>Průrazy do 450mm vč. začistění</t>
  </si>
  <si>
    <t>363</t>
  </si>
  <si>
    <t>Pol__366</t>
  </si>
  <si>
    <t>Tmelení, začistění, protipožární utěsnění, nástřik…</t>
  </si>
  <si>
    <t>726</t>
  </si>
  <si>
    <t>Revize SLP</t>
  </si>
  <si>
    <t>728</t>
  </si>
  <si>
    <t>365</t>
  </si>
  <si>
    <t>Doprava materiálu a techniků , zařízení staveniště</t>
  </si>
  <si>
    <t>730</t>
  </si>
  <si>
    <t>9003</t>
  </si>
  <si>
    <t>Dokumenrace skutečného provedení</t>
  </si>
  <si>
    <t>732</t>
  </si>
  <si>
    <t>SO.02 - Dopravní řešení</t>
  </si>
  <si>
    <t>SO.02.01 - Dopravní řešení</t>
  </si>
  <si>
    <t>5 - Komunikace</t>
  </si>
  <si>
    <t>174101101</t>
  </si>
  <si>
    <t>Zásyp jam, rýh, šachet se zhutněním</t>
  </si>
  <si>
    <t>31,44</t>
  </si>
  <si>
    <t>-11,79</t>
  </si>
  <si>
    <t>131*0,3*0,3</t>
  </si>
  <si>
    <t>180402111</t>
  </si>
  <si>
    <t>Založení trávníku parkového výsevem v rovině</t>
  </si>
  <si>
    <t>181301106</t>
  </si>
  <si>
    <t>Rozprostření ornice, rovina, tl. 30-40 cm,do 500m2</t>
  </si>
  <si>
    <t>184201112</t>
  </si>
  <si>
    <t>Výsadba stromu při výšce kmene do 2,5 m, v rovině</t>
  </si>
  <si>
    <t>00572400</t>
  </si>
  <si>
    <t>Směs travní parková I. běžná zátěž PROFI</t>
  </si>
  <si>
    <t>110,2*0,4</t>
  </si>
  <si>
    <t>02662</t>
  </si>
  <si>
    <t>Dodávka stromu  175-200 cm</t>
  </si>
  <si>
    <t>10364200</t>
  </si>
  <si>
    <t>Ornice pro pozemkové úpravy</t>
  </si>
  <si>
    <t>215901101</t>
  </si>
  <si>
    <t>Zhutnění podloží z hornin nesoudržných do 92% PS, vibrační deskou</t>
  </si>
  <si>
    <t>Komunikace</t>
  </si>
  <si>
    <t>596215021</t>
  </si>
  <si>
    <t>Kladení zámkové dlažby tl. 6 cm do drtě tl. 4 cm</t>
  </si>
  <si>
    <t>596841111</t>
  </si>
  <si>
    <t>Kladení dlažby z dlaždic kom.pro pěší do lože z MC</t>
  </si>
  <si>
    <t>55001</t>
  </si>
  <si>
    <t>Kontrastní pás</t>
  </si>
  <si>
    <t>564861111</t>
  </si>
  <si>
    <t>Podklad ze štěrkodrti po zhutnění tloušťky 20 cm</t>
  </si>
  <si>
    <t>567123114</t>
  </si>
  <si>
    <t>Podklad z kameniva zpev.cementem KZC 2 tl.15 cm</t>
  </si>
  <si>
    <t>573111111</t>
  </si>
  <si>
    <t>Postřik živičný infiltr.+ posyp, asfalt. 0,60kg/m2</t>
  </si>
  <si>
    <t>573211111</t>
  </si>
  <si>
    <t>Postřik živičný spojovací z asfaltu 0,5-0,7 kg/m2</t>
  </si>
  <si>
    <t>577114124</t>
  </si>
  <si>
    <t>Beton asf.ACL 16 S,modif.ložný š.nad 3 m, tl. 5 cm</t>
  </si>
  <si>
    <t>577132111</t>
  </si>
  <si>
    <t>Beton asfalt. ACO 11+ obrusný, š.nad 3 m, tl. 4 cm</t>
  </si>
  <si>
    <t>577152113</t>
  </si>
  <si>
    <t>Beton asfalt. ACO 16+ obrusný, š.nad 3 m, tl. 6 cm</t>
  </si>
  <si>
    <t>591211111</t>
  </si>
  <si>
    <t>Kladení dlažby drobné kostky,lože z kamen.tl. 5 cm</t>
  </si>
  <si>
    <t>597101113</t>
  </si>
  <si>
    <t>Montáž odvodňovacího žlabu - polymerbeton</t>
  </si>
  <si>
    <t>583802</t>
  </si>
  <si>
    <t>Kostka dlažební drobná 10/10 bílá</t>
  </si>
  <si>
    <t>58380</t>
  </si>
  <si>
    <t>Kostka dlažební drobná 10/10 štípaná</t>
  </si>
  <si>
    <t>583803</t>
  </si>
  <si>
    <t>Kostka dlažební drobná 10/10 červená</t>
  </si>
  <si>
    <t>5838131</t>
  </si>
  <si>
    <t>Velkoformátová kamenná dlažba</t>
  </si>
  <si>
    <t>592274</t>
  </si>
  <si>
    <t>Žlab štěrbinový  odvodňovací  400x500x1000 mm,</t>
  </si>
  <si>
    <t>(30,2+27,2)*1,1</t>
  </si>
  <si>
    <t>5924511900</t>
  </si>
  <si>
    <t>Dlažba zámková 20x20x6 cm přírodní</t>
  </si>
  <si>
    <t>592453</t>
  </si>
  <si>
    <t>Dlažba červená  pro nevidomé 20x10xx6 cm</t>
  </si>
  <si>
    <t>M+D Kasselský obrubník v. 20 cm do betonu</t>
  </si>
  <si>
    <t>910001</t>
  </si>
  <si>
    <t>Přemístění autobusové zastávky , provizorní autobusová zastávka</t>
  </si>
  <si>
    <t>910002</t>
  </si>
  <si>
    <t>M+D vodorovné značení nástřik žlutá barva</t>
  </si>
  <si>
    <t>916661111</t>
  </si>
  <si>
    <t>Osazení park. obrubníků do lože z C 12/15 s opěrou</t>
  </si>
  <si>
    <t>917762111</t>
  </si>
  <si>
    <t>Osazení ležat. obrub. bet. s opěrou,lože z C 12/15</t>
  </si>
  <si>
    <t>919735113</t>
  </si>
  <si>
    <t>Řezání stávajícího živičného krytu tl. 10 - 15 cm</t>
  </si>
  <si>
    <t>5921</t>
  </si>
  <si>
    <t>M+D Kaselský obrubník přechodový</t>
  </si>
  <si>
    <t>59217</t>
  </si>
  <si>
    <t>Obrubník silniční přechodový 15/25</t>
  </si>
  <si>
    <t>5921733</t>
  </si>
  <si>
    <t>Obrubník záhonový  1000x50x250 mm</t>
  </si>
  <si>
    <t>59217472</t>
  </si>
  <si>
    <t>Obrubník silniční 1000/150/250 šedý</t>
  </si>
  <si>
    <t>998223011</t>
  </si>
  <si>
    <t>Přesun hmot, pozemní komunikace, kryt dlážděný</t>
  </si>
  <si>
    <t>76701</t>
  </si>
  <si>
    <t>M+D litinová mříž 2*2 m - ochrana stromů</t>
  </si>
  <si>
    <t>998767202</t>
  </si>
  <si>
    <t>Přesun hmot pro zámečnické konstr., výšky do 12 m</t>
  </si>
  <si>
    <t>7671000_R</t>
  </si>
  <si>
    <t>Položky L1-L4 - dle PD Výpis výrobků</t>
  </si>
  <si>
    <t>1937213143</t>
  </si>
  <si>
    <t>7671001_R</t>
  </si>
  <si>
    <t>Položky L5- dle PD Výpis výrobků</t>
  </si>
  <si>
    <t>963446951</t>
  </si>
  <si>
    <t>SO.03 - Zázemí řidičů, hygiena cestujících</t>
  </si>
  <si>
    <t>SO.03.01 - Zázemí řidičů</t>
  </si>
  <si>
    <t>9 - Ostatní konstrukce, bourání</t>
  </si>
  <si>
    <t>93 - Dokončovací práce inženýrských staveb</t>
  </si>
  <si>
    <t>781 - Obklady keramické</t>
  </si>
  <si>
    <t>131201110</t>
  </si>
  <si>
    <t>Hloubení nezapaž. jam hor.3 do 50 m3, STROJNĚ</t>
  </si>
  <si>
    <t>132201110</t>
  </si>
  <si>
    <t>Hloubení rýh š.do 60 cm v hor.3 do 50 m3, STROJNĚ</t>
  </si>
  <si>
    <t>167101101</t>
  </si>
  <si>
    <t>Nakládání výkopku z hor.1-4 v množství do 100 m3</t>
  </si>
  <si>
    <t>Poplatek za skládku horniny 1- 4 skl. Líšnice</t>
  </si>
  <si>
    <t>5833000</t>
  </si>
  <si>
    <t>Zemina stabilizační</t>
  </si>
  <si>
    <t>224383101</t>
  </si>
  <si>
    <t>Zřízení pilot VÚIS,D do 450 mm do 10 m z bet.žel.</t>
  </si>
  <si>
    <t>224311411</t>
  </si>
  <si>
    <t>Výplň pilot z C 25/30 XF3, bez suspenze</t>
  </si>
  <si>
    <t>224361114</t>
  </si>
  <si>
    <t>Výztuž pilot betonovaných do země z oceli 10505(R)</t>
  </si>
  <si>
    <t>273321411</t>
  </si>
  <si>
    <t>Železobeton základových desek C 25/30</t>
  </si>
  <si>
    <t>Bednění stěn základových desek - zřízení</t>
  </si>
  <si>
    <t>273361921</t>
  </si>
  <si>
    <t>Výztuž základových desek ze svařovaných sítí, průměr drátu  8,0, oka 100/100 mm KY81</t>
  </si>
  <si>
    <t>274323611</t>
  </si>
  <si>
    <t>Železobeton základ. pasů vodostavební C 30/37, XA3 odolnost proti chemicky agresivnímu prostředí</t>
  </si>
  <si>
    <t>Bednění stěn základových pasů - zřízení</t>
  </si>
  <si>
    <t>Bednění stěn základových pasů - odstranění</t>
  </si>
  <si>
    <t>Výztuž základ. pasů z betonářské oceli 10505 (R)</t>
  </si>
  <si>
    <t>Vrtané piloty DN 400, C 25/30 vč,  výztuže</t>
  </si>
  <si>
    <t>311351805</t>
  </si>
  <si>
    <t>Bednění nadzákl.zdí pohled.hl.oboustranné-zřízení</t>
  </si>
  <si>
    <t>311351806</t>
  </si>
  <si>
    <t>Bednění nadzákladových zdí oboustranné-odstranění</t>
  </si>
  <si>
    <t>311361821</t>
  </si>
  <si>
    <t>Výztuž nadzáklad. zdí z betonářské oceli 10505 (R)</t>
  </si>
  <si>
    <t>Překlad nenosný porobeton, světlost otv. do 105 cm, překlad nenosný NEP 10 P4,4 124 x 24,9 x 10 cm</t>
  </si>
  <si>
    <t>317121047.1</t>
  </si>
  <si>
    <t>342255024</t>
  </si>
  <si>
    <t>Příčky z desek porobeton tl. 10 cm, desky P 2 - 500, 599 x 249 x 100 mm</t>
  </si>
  <si>
    <t>2,5*2,76-0,8*2,15</t>
  </si>
  <si>
    <t>Příčky z desek porobeton tl. 15 cm, desky P 2 - 500, 599 x 249 x 150 mm</t>
  </si>
  <si>
    <t>31132182</t>
  </si>
  <si>
    <t>31135</t>
  </si>
  <si>
    <t>Bednění nadzákladových zdí oboustranné zaoblené -odstranění</t>
  </si>
  <si>
    <t>3113599</t>
  </si>
  <si>
    <t>M+D Bednění otvorů ve stěnách</t>
  </si>
  <si>
    <t>31199</t>
  </si>
  <si>
    <t>Kotvy  nerez v sendviči</t>
  </si>
  <si>
    <t>341321</t>
  </si>
  <si>
    <t>411351205</t>
  </si>
  <si>
    <t>Bednění stropů deskových, podepřen, do 3,5m, 12kPa</t>
  </si>
  <si>
    <t>411351206</t>
  </si>
  <si>
    <t>Odstranění bednění stropů deskových do 3,5m, 12kPa</t>
  </si>
  <si>
    <t>612421615</t>
  </si>
  <si>
    <t>Omítka vnitřní zdiva, MVC, hrubá zatřená</t>
  </si>
  <si>
    <t>Montáž výztužné sítě (perlinky) do stěrky-stěny, včetně výztužné sítě a stěrkového tmelu</t>
  </si>
  <si>
    <t>631319183</t>
  </si>
  <si>
    <t>Příplatek za sklon mazaniny 15°-35°  tl. 8 - 12 cm</t>
  </si>
  <si>
    <t>631342735</t>
  </si>
  <si>
    <t>Mazanina z betonu perlitového 0,6 MPa, tl. 5-10 cm</t>
  </si>
  <si>
    <t>631571003</t>
  </si>
  <si>
    <t>Násyp ze štěrkopísku 0 - 32,  zpevňující</t>
  </si>
  <si>
    <t>631571010</t>
  </si>
  <si>
    <t>Zřízení násypu, podlahy nebo střechy, bez dodávky</t>
  </si>
  <si>
    <t>634601121</t>
  </si>
  <si>
    <t>Zaplnění dilatačních spár mazanin, šířka 20 mm</t>
  </si>
  <si>
    <t>63241115</t>
  </si>
  <si>
    <t>Potěr ze SMS , ruční zpracování, tl. 70 mm, samonivelační anhydritový potěr 20</t>
  </si>
  <si>
    <t>58337310</t>
  </si>
  <si>
    <t>Štěrkopísek frakce 0-4 tř.B</t>
  </si>
  <si>
    <t>648991111</t>
  </si>
  <si>
    <t>Osazení parapet.desek plast. a lamin. š. do 20cm, včetně dodávky plastové parapetní desky š. 200 mm</t>
  </si>
  <si>
    <t>64001 - O 02</t>
  </si>
  <si>
    <t>M+D hliníkové okno 1200/600 mm</t>
  </si>
  <si>
    <t>64002 - D02.1</t>
  </si>
  <si>
    <t>M+D dveře hliníkové bezpečnostní prosklené  1000/2400 mm, vč. zárubní , barva stříbrná</t>
  </si>
  <si>
    <t>64003 - D02.2</t>
  </si>
  <si>
    <t>64003 - D02.3</t>
  </si>
  <si>
    <t>M+D dveře hliníkové bezpečnostní část prosklené  1000/2400 mm, vč. zárubní , barva stříbrná</t>
  </si>
  <si>
    <t>-559672005</t>
  </si>
  <si>
    <t>64004 - D02.3</t>
  </si>
  <si>
    <t>M+D dveře hliníkové bezpečnostní částečně prosklené  1000/2400 mm, vč. zárubní , barva stříbrná</t>
  </si>
  <si>
    <t>64006 - D04</t>
  </si>
  <si>
    <t>M+D dveře hliníkové bezpečnostní s částečným prosklením  900/2150 mm, vč. zárubní , barva stříbrná</t>
  </si>
  <si>
    <t>64007 - D05</t>
  </si>
  <si>
    <t>M+D dveře hliníkové bezpečnostní s částečným prosklením  800/2150 mm, vč. zárubní , barva stříbrná</t>
  </si>
  <si>
    <t>Ostatní konstrukce, bourání</t>
  </si>
  <si>
    <t>90001</t>
  </si>
  <si>
    <t>M+D hasící přístroj PHP 113 B</t>
  </si>
  <si>
    <t>Dokončovací práce inženýrských staveb</t>
  </si>
  <si>
    <t>931978</t>
  </si>
  <si>
    <t>Dilatace okrajové pásky z minerální vlny tl.15 mm</t>
  </si>
  <si>
    <t>952901111</t>
  </si>
  <si>
    <t>Vyčištění budov o výšce podlaží do 4 m</t>
  </si>
  <si>
    <t>998012021</t>
  </si>
  <si>
    <t>Přesun hmot pro budovy monolitické výšky do 6 m</t>
  </si>
  <si>
    <t>711212002</t>
  </si>
  <si>
    <t>Hydroizolační povlak - nátěr nebo stěrka, ,proti vlhkosti, tl. 2mm</t>
  </si>
  <si>
    <t>Izolace, tlak. voda, vodorovná fólií PVC, volně, materiál ve specifikaci</t>
  </si>
  <si>
    <t>711472051</t>
  </si>
  <si>
    <t>Izolace, tlaková voda, svislá fólií PVC, volně, materiál ve specifikaci</t>
  </si>
  <si>
    <t>Izolace tlaková, podkladní textilie, vodorovná, včetně dodávky textilie  - 300</t>
  </si>
  <si>
    <t>711491172RZ</t>
  </si>
  <si>
    <t>Izolace tlaková, ochranná textilie, vodorovná, včetně dodávky textilie - 300</t>
  </si>
  <si>
    <t>71149127</t>
  </si>
  <si>
    <t>Izolace tlaková, podkladní textilie svislá, včetně dodávky textilie  - 300</t>
  </si>
  <si>
    <t>711491272R</t>
  </si>
  <si>
    <t>Izolace tlaková, ochranná textilie svislá, včetně dodávky textilie  - 300</t>
  </si>
  <si>
    <t>283220</t>
  </si>
  <si>
    <t>Fólie  střešní PVC tl. 1,5 mm š. 2150 mm</t>
  </si>
  <si>
    <t>711491172</t>
  </si>
  <si>
    <t>Izolace tlaková, ochranná textilie, vodorovná, včetně dodávky textilie  - 300</t>
  </si>
  <si>
    <t>712378007</t>
  </si>
  <si>
    <t>M+D Rohová lišta vnitřní poplastovaná  RŠ 100 mm</t>
  </si>
  <si>
    <t>M+D Rohová lišta vnější poplastovaná  RŠ 150 mm</t>
  </si>
  <si>
    <t>Izolace tepelná podlah na sucho, jednovrstvá, včetně dodávky polystyren tl. 80 mm</t>
  </si>
  <si>
    <t>713131121</t>
  </si>
  <si>
    <t>Izolace tepelná stěn přichycením drátem</t>
  </si>
  <si>
    <t>713141151</t>
  </si>
  <si>
    <t>Izolace tepelná střech kladená na sucho 1vrstvá</t>
  </si>
  <si>
    <t>713191100.1</t>
  </si>
  <si>
    <t>Položení separační fólie, včetně dodávky fólie</t>
  </si>
  <si>
    <t>2837</t>
  </si>
  <si>
    <t>Deska EPS 150 S Stabil</t>
  </si>
  <si>
    <t>28375859</t>
  </si>
  <si>
    <t>Deska polystyren.  150 S Stabil</t>
  </si>
  <si>
    <t>673</t>
  </si>
  <si>
    <t>Parozábrana</t>
  </si>
  <si>
    <t>M+D Odvodňovací střešní vpusť</t>
  </si>
  <si>
    <t>764511625</t>
  </si>
  <si>
    <t>Oplechování parapetů TiZn, rš. 250 mm</t>
  </si>
  <si>
    <t>76452165</t>
  </si>
  <si>
    <t>Oplechování atiky TiZn, rš.600 mm</t>
  </si>
  <si>
    <t>771475014</t>
  </si>
  <si>
    <t>Obklad soklíků keram.rovných, tmel,výška 10 cm</t>
  </si>
  <si>
    <t>771575106</t>
  </si>
  <si>
    <t>Montáž podlah keram.,režné hladké, tmel, 20x10 cm</t>
  </si>
  <si>
    <t>Dlažba matná sokl 300x80x9 mm</t>
  </si>
  <si>
    <t>597642030</t>
  </si>
  <si>
    <t>Dlažba matná 300x300x9 mm</t>
  </si>
  <si>
    <t>42,36*1,1</t>
  </si>
  <si>
    <t>781</t>
  </si>
  <si>
    <t>Obklady keramické</t>
  </si>
  <si>
    <t>781475114</t>
  </si>
  <si>
    <t>Obklad vnitřní stěn keramický, do tmele, 20x20 cm</t>
  </si>
  <si>
    <t>597813</t>
  </si>
  <si>
    <t>Obklad keramický</t>
  </si>
  <si>
    <t>44,1*1,1</t>
  </si>
  <si>
    <t>998781201</t>
  </si>
  <si>
    <t>Přesun hmot pro obklady keramické, výšky do 6 m</t>
  </si>
  <si>
    <t>784191101</t>
  </si>
  <si>
    <t>Penetrace podkladu univerzální  1x</t>
  </si>
  <si>
    <t>784195112</t>
  </si>
  <si>
    <t>Malba tekutá , bílá, 2 x</t>
  </si>
  <si>
    <t>SO.04 - Květináč s lavičkami</t>
  </si>
  <si>
    <t>SO.04.001 - Rozpočet</t>
  </si>
  <si>
    <t>183405212</t>
  </si>
  <si>
    <t>Výsev trávníku hydroosevem</t>
  </si>
  <si>
    <t>3,6*3,6</t>
  </si>
  <si>
    <t>00573</t>
  </si>
  <si>
    <t>Osázení květináče</t>
  </si>
  <si>
    <t>174201101N02</t>
  </si>
  <si>
    <t>Zásyp květináče výkopkem bez zhutnění</t>
  </si>
  <si>
    <t>00572496</t>
  </si>
  <si>
    <t>Směs travní</t>
  </si>
  <si>
    <t>59691019.N01</t>
  </si>
  <si>
    <t>Zemina</t>
  </si>
  <si>
    <t>20,736*1,7</t>
  </si>
  <si>
    <t>273313611</t>
  </si>
  <si>
    <t>Beton základových desek prostý C 16/20</t>
  </si>
  <si>
    <t>M+D žb beton 30/37 XC4 XF1 kvetináče 4000/4000 mm</t>
  </si>
  <si>
    <t>4*4*0,2</t>
  </si>
  <si>
    <t>(4+3,6)*2*1,804*0,2</t>
  </si>
  <si>
    <t>3010000_R</t>
  </si>
  <si>
    <t>D+M EPS 150 S stabil (tl.150/100mm)</t>
  </si>
  <si>
    <t>404281698</t>
  </si>
  <si>
    <t>dodávka a montáž EPS 150S stabil (tl.150/100mm)</t>
  </si>
  <si>
    <t>919726121</t>
  </si>
  <si>
    <t>Geotextilie pro ochranu, separaci a filtraci netkaná měrná hmotnost do 200 g/m2</t>
  </si>
  <si>
    <t>CS ÚRS 2017 01</t>
  </si>
  <si>
    <t>-1429642814</t>
  </si>
  <si>
    <t>Geotextilie netkaná pro ochranu, separaci nebo filtraci měrná hmotnost do 200 g/m2</t>
  </si>
  <si>
    <t>PSC</t>
  </si>
  <si>
    <t xml:space="preserve">Poznámka k souboru cen:_x000D_
1. V cenách jsou započteny i náklady na položení a dodání geotextilie včetně přesahů. </t>
  </si>
  <si>
    <t>7111615_R</t>
  </si>
  <si>
    <t>D+M izolace fóliemi nopovými pro spodní stavbu HDPE 20mm, 1000g/m2</t>
  </si>
  <si>
    <t>-478285291</t>
  </si>
  <si>
    <t xml:space="preserve">Dodávka a montáž - izolace nopovými foliemi na ploše svislé i vodorovné drenážní a ochranný systém pro spodní stavbu </t>
  </si>
  <si>
    <t xml:space="preserve">Poznámka k souboru cen:_x000D_
1. V cenách -1511 až -1562 nejsou započteny náklady na ukončení izolace lištou. Tyto se oceňují položkami -1571 až -1573. 2. Prostupy izolací se oceňují cenami souboru 711 76 - Provedení detailů fóliemi. </t>
  </si>
  <si>
    <t>Provedení vodorovné izolace proti tlakové vodě termoplasty lepenou fólií PVC</t>
  </si>
  <si>
    <t>-738294383</t>
  </si>
  <si>
    <t>Provedení izolace proti povrchové a podpovrchové tlakové vodě termoplasty na ploše vodorovné V folií PVC lepenou</t>
  </si>
  <si>
    <t xml:space="preserve">Poznámka k souboru cen:_x000D_
1. Izolace plochy jednotlivě do 10 m2 lze oceňovat cenami příslušných izolací a cenou 711 49-9097 Příplatek za plochy do 10 m2. 2. Cenami lze oceňovat i montáž proti zemní vlhkosti. </t>
  </si>
  <si>
    <t>283220820</t>
  </si>
  <si>
    <t>zemní izolační fólie ALKORPLAN 35034, tl. 2 mm, šířka 2,05 délka role 20 m</t>
  </si>
  <si>
    <t>-2113624242</t>
  </si>
  <si>
    <t>fólie zemní hydroizolační mPVC, tl. 2 mm, šířka 2,05 délka role 20 m, světle zelená</t>
  </si>
  <si>
    <t>P</t>
  </si>
  <si>
    <t>Poznámka k položce:
odolná proti prorůstání kořenů</t>
  </si>
  <si>
    <t>ztr.15%</t>
  </si>
  <si>
    <t>28,22</t>
  </si>
  <si>
    <t>28,2*1,15 'Přepočtené koeficientem množství</t>
  </si>
  <si>
    <t>Montáž izolace tepelné podlah volně kladenými rohožemi, pásy, dílci, deskami 1 vrstva</t>
  </si>
  <si>
    <t>63219799</t>
  </si>
  <si>
    <t>Montáž tepelné izolace podlah rohožemi, pásy, deskami, dílci, bloky (izolační materiál ve specifikaci) kladenými volně jednovrstvá</t>
  </si>
  <si>
    <t xml:space="preserve">Poznámka k souboru cen:_x000D_
1. Množství tepelné izolace podlah okrajovými pásky k ceně -1211 se určuje v m projektované délky obložení (bez přesahů) na obvodu podlahy. </t>
  </si>
  <si>
    <t>283758890</t>
  </si>
  <si>
    <t>deska z pěnového polystyrenu EPS 150 S 1000 x 500 x 20 mm</t>
  </si>
  <si>
    <t>-2076528052</t>
  </si>
  <si>
    <t>deska z pěnového polystyrenu pro trvalé zatížení v tlaku (max. 3000 kg/m2) 1000 x 500 x 20 mm</t>
  </si>
  <si>
    <t>30,56*1,02 'Přepočtené koeficientem množství</t>
  </si>
  <si>
    <t>711471052</t>
  </si>
  <si>
    <t>Provedení vodorovné izolace proti tlakové vodě termoplasty položením textilního pásu s PE</t>
  </si>
  <si>
    <t>-1942594601</t>
  </si>
  <si>
    <t>Provedení izolace proti povrchové a podpovrchové tlakové vodě termoplasty na ploše vodorovné V textilními pásy s PE nánosem natavením</t>
  </si>
  <si>
    <t>montáž profilované HDPE fólie s nakašírovanou polyester. textilíí tl.0,8</t>
  </si>
  <si>
    <t>14,56</t>
  </si>
  <si>
    <t>2832351_R</t>
  </si>
  <si>
    <t>fólie profilovaná HDPE - s nakašírovanou textílií tl.0,8mm</t>
  </si>
  <si>
    <t>682608763</t>
  </si>
  <si>
    <t>14,6*1,15 'Přepočtené koeficientem množství</t>
  </si>
  <si>
    <t>7152560_R</t>
  </si>
  <si>
    <t>D+M smyčková rohož z PE vláken (drenážní vrstva) tl.6mm - 0,4kg/m2</t>
  </si>
  <si>
    <t>-1568372081</t>
  </si>
  <si>
    <t>74910315N01</t>
  </si>
  <si>
    <t>D+M lavička, zinek - dle L5 - výpis výrobků</t>
  </si>
  <si>
    <t>SO.05 - Stanoviště kontejnerů SKO</t>
  </si>
  <si>
    <t>SO.05.01 - Rozpočet</t>
  </si>
  <si>
    <t>132201210</t>
  </si>
  <si>
    <t>Hloubení rýh š.do 200 cm hor.3 do 50 m3,STROJNĚ</t>
  </si>
  <si>
    <t>162702199</t>
  </si>
  <si>
    <t>Poplatek za skládku zeminy skl. Líšnice</t>
  </si>
  <si>
    <t>Železobeton základ. pasů vodostavební C 30/37</t>
  </si>
  <si>
    <t>12,7*0,5*2</t>
  </si>
  <si>
    <t>1,46*4*0,5</t>
  </si>
  <si>
    <t>0,3*0,5*2</t>
  </si>
  <si>
    <t>Bednění nadzákladových zdí oboustranné  -odstranění</t>
  </si>
  <si>
    <t>2,826*0,84*2</t>
  </si>
  <si>
    <t>564851112</t>
  </si>
  <si>
    <t>Podklad ze štěrkodrti po zhutnění tloušťky 16 cm</t>
  </si>
  <si>
    <t>59245025</t>
  </si>
  <si>
    <t>Dlažba zámková 20x16,5x6 cm písková</t>
  </si>
  <si>
    <t>18,47*1,1</t>
  </si>
  <si>
    <t>583319002</t>
  </si>
  <si>
    <t>Kamenivo těžené frakce 32/63 Jihomor. kraj</t>
  </si>
  <si>
    <t>952901411</t>
  </si>
  <si>
    <t>Vyčištění ostatních objektů</t>
  </si>
  <si>
    <t>SO.06 - Přípojky a přeložky inženýrských sítí</t>
  </si>
  <si>
    <t>SO.06.1 - Přípojka splaškové kanalizace</t>
  </si>
  <si>
    <t>8 - Trubní vedení</t>
  </si>
  <si>
    <t>132201219</t>
  </si>
  <si>
    <t>Příplatek za lepivost - hloubení rýh 200cm v hor.3</t>
  </si>
  <si>
    <t>151101101</t>
  </si>
  <si>
    <t>Pažení a rozepření stěn rýh - příložné - hl.do 2 m</t>
  </si>
  <si>
    <t>151101111</t>
  </si>
  <si>
    <t>Odstranění pažení stěn rýh - příložné - hl. do 2 m</t>
  </si>
  <si>
    <t>175101101</t>
  </si>
  <si>
    <t>Obsyp potrubí bez prohození sypaniny</t>
  </si>
  <si>
    <t>58152195</t>
  </si>
  <si>
    <t>Písek kopaný</t>
  </si>
  <si>
    <t>451572111</t>
  </si>
  <si>
    <t>Lože pod potrubí z kameniva těženého 0 - 4 mm</t>
  </si>
  <si>
    <t>Trubní vedení</t>
  </si>
  <si>
    <t>871313121</t>
  </si>
  <si>
    <t>Montáž trub z plastu, gumový kroužek, DN 150, včetně dodávky trub PVC hrdlových 110x3,0x5000</t>
  </si>
  <si>
    <t>892571111</t>
  </si>
  <si>
    <t>Zkouška těsnosti kanalizace DN do 200, vodou</t>
  </si>
  <si>
    <t>998275101</t>
  </si>
  <si>
    <t>Přesun hmot, kanalizace kameninové, otevřený výkop</t>
  </si>
  <si>
    <t>SO.06.2 - Přípojka dešťové kanalizace</t>
  </si>
  <si>
    <t>133201101</t>
  </si>
  <si>
    <t>Hloubení šachet v hor.3 do 100 m3</t>
  </si>
  <si>
    <t>133201109</t>
  </si>
  <si>
    <t>Příplatek za lepivost - hloubení šachet v hor.3</t>
  </si>
  <si>
    <t>151101102</t>
  </si>
  <si>
    <t>Pažení a rozepření stěn rýh - příložné - hl.do 4 m</t>
  </si>
  <si>
    <t>151101112</t>
  </si>
  <si>
    <t>Odstranění pažení stěn rýh - příložné - hl. do 4 m</t>
  </si>
  <si>
    <t>151101301</t>
  </si>
  <si>
    <t>Rozepření stěn pažení - příložné -  hl. do 4 m</t>
  </si>
  <si>
    <t>151101311</t>
  </si>
  <si>
    <t>Odstranění rozepření stěn - příložné - hl. do 4 m</t>
  </si>
  <si>
    <t>871353121</t>
  </si>
  <si>
    <t>Montáž trub z plastu, gumový kroužek, DN 200, včetně dodávky trub PVC hrdlových 200x4,9x5000</t>
  </si>
  <si>
    <t>89401</t>
  </si>
  <si>
    <t>M+D kanalizační šachta</t>
  </si>
  <si>
    <t>SO.06.3 - Přípojka vodovod podzemní</t>
  </si>
  <si>
    <t>_4 - Ostatní práce ceníku M""</t>
  </si>
  <si>
    <t>_5 - Vedlejší rozpočtové náklady</t>
  </si>
  <si>
    <t>113203111</t>
  </si>
  <si>
    <t>Vytrhání obrub dlažeb kostek</t>
  </si>
  <si>
    <t>114203103</t>
  </si>
  <si>
    <t>Rozebr dlažeb lomkam b tvar cemmal</t>
  </si>
  <si>
    <t>119001401</t>
  </si>
  <si>
    <t>Zajištění doč potr ocel lit DN -200</t>
  </si>
  <si>
    <t>119001421</t>
  </si>
  <si>
    <t>Zajištění dočasné kabelů -3 kabely</t>
  </si>
  <si>
    <t>130001101</t>
  </si>
  <si>
    <t>Ztížení vykopávky</t>
  </si>
  <si>
    <t>132201201</t>
  </si>
  <si>
    <t>Hlb rýh 2000mm tř. 3 100m3</t>
  </si>
  <si>
    <t>132201209</t>
  </si>
  <si>
    <t>Přípl za lepivost tř. 3</t>
  </si>
  <si>
    <t>132301201</t>
  </si>
  <si>
    <t>Hlb rýh 2000mm tř.4 do 100m3</t>
  </si>
  <si>
    <t>Pažení příložné hl.do 4m rýhy</t>
  </si>
  <si>
    <t>Odstranění pažení rýh hl. 4m příl.</t>
  </si>
  <si>
    <t>Svislé přemíst výkopku tř. 4 4m</t>
  </si>
  <si>
    <t>162701103</t>
  </si>
  <si>
    <t>Vodorovné přem.výkopku do 8000m 1-4</t>
  </si>
  <si>
    <t>Uloženi sypaniny na skládku</t>
  </si>
  <si>
    <t>Zásyp zhutněný jam</t>
  </si>
  <si>
    <t>564251111</t>
  </si>
  <si>
    <t>Podklad štěrkopísek ŠP tl 150mm</t>
  </si>
  <si>
    <t>564782111</t>
  </si>
  <si>
    <t>Podkl vibrovaný stěrk ŠV tl 300mm</t>
  </si>
  <si>
    <t>58337333</t>
  </si>
  <si>
    <t>Štěrkopísek 0-32</t>
  </si>
  <si>
    <t>90000</t>
  </si>
  <si>
    <t>skládkovné</t>
  </si>
  <si>
    <t>566901111</t>
  </si>
  <si>
    <t>Vyspr podkl překop  štrpís</t>
  </si>
  <si>
    <t>572931111</t>
  </si>
  <si>
    <t>Vysprav krytu překop OKS I tl 5cm</t>
  </si>
  <si>
    <t>Klad dlaž komun kam dlaždic MC</t>
  </si>
  <si>
    <t>Osaz chodn obrub B lež opěra B zn2</t>
  </si>
  <si>
    <t>919735111</t>
  </si>
  <si>
    <t>Řezání živič krytu tl do 5cm</t>
  </si>
  <si>
    <t>979024441</t>
  </si>
  <si>
    <t>Očišt vybour obrubn n-lože n-výplň</t>
  </si>
  <si>
    <t>979054441</t>
  </si>
  <si>
    <t>Očišt vybour des kam-B výpl kamtěž</t>
  </si>
  <si>
    <t>Přesun hm poz kom kryt dlažd</t>
  </si>
  <si>
    <t>722290229</t>
  </si>
  <si>
    <t>Zkouška tlak potrubí závit -DN 100</t>
  </si>
  <si>
    <t>722290237</t>
  </si>
  <si>
    <t>Proplach a dezinfekce -DN 200</t>
  </si>
  <si>
    <t>871161121</t>
  </si>
  <si>
    <t>MTŽ potr výkop tr PE sv DN 32</t>
  </si>
  <si>
    <t>891173111</t>
  </si>
  <si>
    <t>MT hlav ventilů vod přípojek DN 32</t>
  </si>
  <si>
    <t>892372111</t>
  </si>
  <si>
    <t>Zabezp konců vodov potr DN -300</t>
  </si>
  <si>
    <t>899401112</t>
  </si>
  <si>
    <t>Osaz poklopů litin šoupátkových</t>
  </si>
  <si>
    <t>899712111</t>
  </si>
  <si>
    <t>Orientační tabulky na zdivu</t>
  </si>
  <si>
    <t>42200700</t>
  </si>
  <si>
    <t>Poklop šoupátkový nad zemní soupr</t>
  </si>
  <si>
    <t>008v002</t>
  </si>
  <si>
    <t>signalizační vodič</t>
  </si>
  <si>
    <t>008v005</t>
  </si>
  <si>
    <t>potrubí PE100 32 SDR11</t>
  </si>
  <si>
    <t>422000</t>
  </si>
  <si>
    <t>Šoupátko ISO DN 32</t>
  </si>
  <si>
    <t>4221111110</t>
  </si>
  <si>
    <t>Zemní souprava šoupát.</t>
  </si>
  <si>
    <t>4222300001</t>
  </si>
  <si>
    <t>Navrtávací pas HAWLE DN 100/3/4";SOUB"</t>
  </si>
  <si>
    <t>720v001</t>
  </si>
  <si>
    <t>mtz signal. vodiče</t>
  </si>
  <si>
    <t>998276101</t>
  </si>
  <si>
    <t>Trub ved PH skl hl výkop přesun hmot</t>
  </si>
  <si>
    <t>Ostatní práce ceníku M""</t>
  </si>
  <si>
    <t>15614145</t>
  </si>
  <si>
    <t>Drát pozink měkký 11300 D1,25mm</t>
  </si>
  <si>
    <t>210220022</t>
  </si>
  <si>
    <t>Vedení uzem FeZn d 8,10 mm v zemi</t>
  </si>
  <si>
    <t>460490012</t>
  </si>
  <si>
    <t>Zakrytí kabelů 110 kV folií PVC33cm</t>
  </si>
  <si>
    <t>Zařízení staveniště</t>
  </si>
  <si>
    <t>Kompletační činnost</t>
  </si>
  <si>
    <t>SO.06.4 - Přípojka podzemní vedení  NN do 1kW, nenaceňovat</t>
  </si>
  <si>
    <t>M - Práce a dodávky M</t>
  </si>
  <si>
    <t xml:space="preserve">    21-M - Elektromontáže</t>
  </si>
  <si>
    <t>Práce a dodávky M</t>
  </si>
  <si>
    <t>21-M</t>
  </si>
  <si>
    <t>Elektromontáže</t>
  </si>
  <si>
    <t>210100030</t>
  </si>
  <si>
    <t>Přípojka elektro pro průmyslové objekty, v komunikaci, 2 x AYKY 3 x 240 + 120</t>
  </si>
  <si>
    <t>vlastní</t>
  </si>
  <si>
    <t>539713667</t>
  </si>
  <si>
    <t>SO.06.5 - Přeložka jednotné kanalizace</t>
  </si>
  <si>
    <t>Poplatek za skládku horniny 1- 4 skl Líšnice</t>
  </si>
  <si>
    <t>831372121</t>
  </si>
  <si>
    <t>Montáž trub kameninových, pryž. kroužek, DN 300, včetně dodávky trub kamenin. DN 300 dl. 2500 mm</t>
  </si>
  <si>
    <t>871373121</t>
  </si>
  <si>
    <t>Montáž trub z plastu, gumový kroužek, DN 300, včetně dodávky trub PVC hrdlových 315x7,7x5000</t>
  </si>
  <si>
    <t>892581111</t>
  </si>
  <si>
    <t>Zkouška těsnosti kanalizace DN do 300, vodou</t>
  </si>
  <si>
    <t>SO.06.6 - Přeložka podzemního vedení NN do 1kW, nenaceňovat</t>
  </si>
  <si>
    <t>2100001</t>
  </si>
  <si>
    <t>Přeložka podzemního vedení NN</t>
  </si>
  <si>
    <t>831136947</t>
  </si>
  <si>
    <t>SO.06.7 - Přeložka elektronické komunikace (Cetin a.s.), nenaceňovat</t>
  </si>
  <si>
    <t>210000_R</t>
  </si>
  <si>
    <t>Přeložka vedení el. komunikace</t>
  </si>
  <si>
    <t>961746960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</si>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</sst>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"/>
    <numFmt numFmtId="165" formatCode="dd\.mm\.yyyy"/>
    <numFmt numFmtId="166" formatCode="#,##0.00000"/>
  </numFmts>
  <fonts count="5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10"/>
      <color rgb="FF003366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sz val="10"/>
      <color rgb="FF969696"/>
      <name val="Trebuchet MS"/>
    </font>
    <font>
      <sz val="18"/>
      <color theme="10"/>
      <name val="Wingdings 2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color rgb="FF800080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1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51" fillId="3" borderId="0" xfId="1" applyFill="1"/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1" fillId="0" borderId="18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9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4" fontId="31" fillId="0" borderId="23" xfId="0" applyNumberFormat="1" applyFont="1" applyBorder="1" applyAlignment="1" applyProtection="1">
      <alignment vertical="center"/>
    </xf>
    <xf numFmtId="4" fontId="31" fillId="0" borderId="24" xfId="0" applyNumberFormat="1" applyFont="1" applyBorder="1" applyAlignment="1" applyProtection="1">
      <alignment vertical="center"/>
    </xf>
    <xf numFmtId="166" fontId="31" fillId="0" borderId="24" xfId="0" applyNumberFormat="1" applyFont="1" applyBorder="1" applyAlignment="1" applyProtection="1">
      <alignment vertical="center"/>
    </xf>
    <xf numFmtId="4" fontId="31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3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5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6" fillId="0" borderId="16" xfId="0" applyNumberFormat="1" applyFont="1" applyBorder="1" applyAlignment="1" applyProtection="1"/>
    <xf numFmtId="166" fontId="36" fillId="0" borderId="17" xfId="0" applyNumberFormat="1" applyFont="1" applyBorder="1" applyAlignment="1" applyProtection="1"/>
    <xf numFmtId="4" fontId="37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Border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4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8" fillId="0" borderId="0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 wrapText="1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4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0" fillId="0" borderId="0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0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41" fillId="0" borderId="28" xfId="0" applyFont="1" applyBorder="1" applyAlignment="1" applyProtection="1">
      <alignment horizontal="center" vertical="center"/>
    </xf>
    <xf numFmtId="49" fontId="41" fillId="0" borderId="28" xfId="0" applyNumberFormat="1" applyFont="1" applyBorder="1" applyAlignment="1" applyProtection="1">
      <alignment horizontal="left" vertical="center" wrapText="1"/>
    </xf>
    <xf numFmtId="0" fontId="41" fillId="0" borderId="28" xfId="0" applyFont="1" applyBorder="1" applyAlignment="1" applyProtection="1">
      <alignment horizontal="left" vertical="center" wrapText="1"/>
    </xf>
    <xf numFmtId="0" fontId="41" fillId="0" borderId="28" xfId="0" applyFont="1" applyBorder="1" applyAlignment="1" applyProtection="1">
      <alignment horizontal="center" vertical="center" wrapText="1"/>
    </xf>
    <xf numFmtId="4" fontId="41" fillId="0" borderId="28" xfId="0" applyNumberFormat="1" applyFont="1" applyBorder="1" applyAlignment="1" applyProtection="1">
      <alignment vertical="center"/>
    </xf>
    <xf numFmtId="4" fontId="41" fillId="4" borderId="28" xfId="0" applyNumberFormat="1" applyFont="1" applyFill="1" applyBorder="1" applyAlignment="1" applyProtection="1">
      <alignment vertical="center"/>
      <protection locked="0"/>
    </xf>
    <xf numFmtId="0" fontId="41" fillId="0" borderId="5" xfId="0" applyFont="1" applyBorder="1" applyAlignment="1">
      <alignment vertical="center"/>
    </xf>
    <xf numFmtId="0" fontId="41" fillId="4" borderId="28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42" fillId="0" borderId="0" xfId="0" applyFont="1" applyBorder="1" applyAlignment="1" applyProtection="1">
      <alignment vertical="center" wrapText="1"/>
    </xf>
    <xf numFmtId="0" fontId="42" fillId="0" borderId="0" xfId="0" applyFont="1" applyAlignment="1" applyProtection="1">
      <alignment vertical="center" wrapText="1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3" fillId="0" borderId="0" xfId="0" applyFont="1" applyAlignment="1" applyProtection="1">
      <alignment horizontal="left" vertical="center"/>
    </xf>
    <xf numFmtId="0" fontId="43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4" fontId="8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24" xfId="0" applyFont="1" applyBorder="1" applyAlignment="1" applyProtection="1">
      <alignment horizontal="left" vertical="center"/>
    </xf>
    <xf numFmtId="0" fontId="11" fillId="0" borderId="24" xfId="0" applyFont="1" applyBorder="1" applyAlignment="1" applyProtection="1">
      <alignment vertical="center"/>
    </xf>
    <xf numFmtId="0" fontId="11" fillId="0" borderId="24" xfId="0" applyFont="1" applyBorder="1" applyAlignment="1" applyProtection="1">
      <alignment vertical="center"/>
      <protection locked="0"/>
    </xf>
    <xf numFmtId="4" fontId="11" fillId="0" borderId="24" xfId="0" applyNumberFormat="1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/>
    </xf>
    <xf numFmtId="4" fontId="11" fillId="0" borderId="0" xfId="0" applyNumberFormat="1" applyFont="1" applyBorder="1" applyAlignment="1" applyProtection="1"/>
    <xf numFmtId="0" fontId="0" fillId="0" borderId="0" xfId="0" applyAlignment="1" applyProtection="1">
      <alignment vertical="top"/>
      <protection locked="0"/>
    </xf>
    <xf numFmtId="0" fontId="44" fillId="0" borderId="29" xfId="0" applyFont="1" applyBorder="1" applyAlignment="1" applyProtection="1">
      <alignment vertical="center" wrapText="1"/>
      <protection locked="0"/>
    </xf>
    <xf numFmtId="0" fontId="44" fillId="0" borderId="30" xfId="0" applyFont="1" applyBorder="1" applyAlignment="1" applyProtection="1">
      <alignment vertical="center" wrapText="1"/>
      <protection locked="0"/>
    </xf>
    <xf numFmtId="0" fontId="44" fillId="0" borderId="31" xfId="0" applyFont="1" applyBorder="1" applyAlignment="1" applyProtection="1">
      <alignment vertical="center" wrapText="1"/>
      <protection locked="0"/>
    </xf>
    <xf numFmtId="0" fontId="44" fillId="0" borderId="32" xfId="0" applyFont="1" applyBorder="1" applyAlignment="1" applyProtection="1">
      <alignment horizontal="center" vertical="center" wrapText="1"/>
      <protection locked="0"/>
    </xf>
    <xf numFmtId="0" fontId="44" fillId="0" borderId="33" xfId="0" applyFont="1" applyBorder="1" applyAlignment="1" applyProtection="1">
      <alignment horizontal="center" vertical="center" wrapText="1"/>
      <protection locked="0"/>
    </xf>
    <xf numFmtId="0" fontId="44" fillId="0" borderId="32" xfId="0" applyFont="1" applyBorder="1" applyAlignment="1" applyProtection="1">
      <alignment vertical="center" wrapText="1"/>
      <protection locked="0"/>
    </xf>
    <xf numFmtId="0" fontId="44" fillId="0" borderId="33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left" vertical="center" wrapText="1"/>
      <protection locked="0"/>
    </xf>
    <xf numFmtId="0" fontId="47" fillId="0" borderId="32" xfId="0" applyFont="1" applyBorder="1" applyAlignment="1" applyProtection="1">
      <alignment vertical="center" wrapText="1"/>
      <protection locked="0"/>
    </xf>
    <xf numFmtId="0" fontId="47" fillId="0" borderId="1" xfId="0" applyFont="1" applyBorder="1" applyAlignment="1" applyProtection="1">
      <alignment vertical="center" wrapText="1"/>
      <protection locked="0"/>
    </xf>
    <xf numFmtId="0" fontId="47" fillId="0" borderId="1" xfId="0" applyFont="1" applyBorder="1" applyAlignment="1" applyProtection="1">
      <alignment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49" fontId="47" fillId="0" borderId="1" xfId="0" applyNumberFormat="1" applyFont="1" applyBorder="1" applyAlignment="1" applyProtection="1">
      <alignment vertical="center" wrapText="1"/>
      <protection locked="0"/>
    </xf>
    <xf numFmtId="0" fontId="44" fillId="0" borderId="35" xfId="0" applyFont="1" applyBorder="1" applyAlignment="1" applyProtection="1">
      <alignment vertical="center" wrapText="1"/>
      <protection locked="0"/>
    </xf>
    <xf numFmtId="0" fontId="48" fillId="0" borderId="34" xfId="0" applyFont="1" applyBorder="1" applyAlignment="1" applyProtection="1">
      <alignment vertical="center" wrapText="1"/>
      <protection locked="0"/>
    </xf>
    <xf numFmtId="0" fontId="44" fillId="0" borderId="36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top"/>
      <protection locked="0"/>
    </xf>
    <xf numFmtId="0" fontId="44" fillId="0" borderId="0" xfId="0" applyFont="1" applyAlignment="1" applyProtection="1">
      <alignment vertical="top"/>
      <protection locked="0"/>
    </xf>
    <xf numFmtId="0" fontId="44" fillId="0" borderId="29" xfId="0" applyFont="1" applyBorder="1" applyAlignment="1" applyProtection="1">
      <alignment horizontal="left" vertical="center"/>
      <protection locked="0"/>
    </xf>
    <xf numFmtId="0" fontId="44" fillId="0" borderId="30" xfId="0" applyFont="1" applyBorder="1" applyAlignment="1" applyProtection="1">
      <alignment horizontal="left" vertical="center"/>
      <protection locked="0"/>
    </xf>
    <xf numFmtId="0" fontId="44" fillId="0" borderId="31" xfId="0" applyFont="1" applyBorder="1" applyAlignment="1" applyProtection="1">
      <alignment horizontal="left" vertical="center"/>
      <protection locked="0"/>
    </xf>
    <xf numFmtId="0" fontId="44" fillId="0" borderId="32" xfId="0" applyFont="1" applyBorder="1" applyAlignment="1" applyProtection="1">
      <alignment horizontal="left" vertical="center"/>
      <protection locked="0"/>
    </xf>
    <xf numFmtId="0" fontId="44" fillId="0" borderId="33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center" vertical="center"/>
      <protection locked="0"/>
    </xf>
    <xf numFmtId="0" fontId="49" fillId="0" borderId="34" xfId="0" applyFont="1" applyBorder="1" applyAlignment="1" applyProtection="1">
      <alignment horizontal="left" vertical="center"/>
      <protection locked="0"/>
    </xf>
    <xf numFmtId="0" fontId="50" fillId="0" borderId="1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2" borderId="1" xfId="0" applyFont="1" applyFill="1" applyBorder="1" applyAlignment="1" applyProtection="1">
      <alignment horizontal="left" vertical="center"/>
      <protection locked="0"/>
    </xf>
    <xf numFmtId="0" fontId="47" fillId="2" borderId="1" xfId="0" applyFont="1" applyFill="1" applyBorder="1" applyAlignment="1" applyProtection="1">
      <alignment horizontal="center" vertical="center"/>
      <protection locked="0"/>
    </xf>
    <xf numFmtId="0" fontId="44" fillId="0" borderId="35" xfId="0" applyFont="1" applyBorder="1" applyAlignment="1" applyProtection="1">
      <alignment horizontal="left" vertical="center"/>
      <protection locked="0"/>
    </xf>
    <xf numFmtId="0" fontId="48" fillId="0" borderId="34" xfId="0" applyFont="1" applyBorder="1" applyAlignment="1" applyProtection="1">
      <alignment horizontal="left" vertical="center"/>
      <protection locked="0"/>
    </xf>
    <xf numFmtId="0" fontId="44" fillId="0" borderId="36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8" fillId="0" borderId="1" xfId="0" applyFont="1" applyBorder="1" applyAlignment="1" applyProtection="1">
      <alignment horizontal="left" vertical="center"/>
      <protection locked="0"/>
    </xf>
    <xf numFmtId="0" fontId="49" fillId="0" borderId="1" xfId="0" applyFont="1" applyBorder="1" applyAlignment="1" applyProtection="1">
      <alignment horizontal="left" vertical="center"/>
      <protection locked="0"/>
    </xf>
    <xf numFmtId="0" fontId="47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44" fillId="0" borderId="29" xfId="0" applyFont="1" applyBorder="1" applyAlignment="1" applyProtection="1">
      <alignment horizontal="left" vertical="center" wrapText="1"/>
      <protection locked="0"/>
    </xf>
    <xf numFmtId="0" fontId="44" fillId="0" borderId="30" xfId="0" applyFont="1" applyBorder="1" applyAlignment="1" applyProtection="1">
      <alignment horizontal="left" vertical="center" wrapText="1"/>
      <protection locked="0"/>
    </xf>
    <xf numFmtId="0" fontId="44" fillId="0" borderId="31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9" fillId="0" borderId="32" xfId="0" applyFont="1" applyBorder="1" applyAlignment="1" applyProtection="1">
      <alignment horizontal="left" vertical="center" wrapText="1"/>
      <protection locked="0"/>
    </xf>
    <xf numFmtId="0" fontId="49" fillId="0" borderId="33" xfId="0" applyFont="1" applyBorder="1" applyAlignment="1" applyProtection="1">
      <alignment horizontal="left" vertical="center" wrapText="1"/>
      <protection locked="0"/>
    </xf>
    <xf numFmtId="0" fontId="47" fillId="0" borderId="32" xfId="0" applyFont="1" applyBorder="1" applyAlignment="1" applyProtection="1">
      <alignment horizontal="left" vertical="center" wrapText="1"/>
      <protection locked="0"/>
    </xf>
    <xf numFmtId="0" fontId="47" fillId="0" borderId="33" xfId="0" applyFont="1" applyBorder="1" applyAlignment="1" applyProtection="1">
      <alignment horizontal="left" vertical="center" wrapText="1"/>
      <protection locked="0"/>
    </xf>
    <xf numFmtId="0" fontId="47" fillId="0" borderId="33" xfId="0" applyFont="1" applyBorder="1" applyAlignment="1" applyProtection="1">
      <alignment horizontal="left" vertical="center"/>
      <protection locked="0"/>
    </xf>
    <xf numFmtId="0" fontId="47" fillId="0" borderId="35" xfId="0" applyFont="1" applyBorder="1" applyAlignment="1" applyProtection="1">
      <alignment horizontal="left" vertical="center" wrapText="1"/>
      <protection locked="0"/>
    </xf>
    <xf numFmtId="0" fontId="47" fillId="0" borderId="34" xfId="0" applyFont="1" applyBorder="1" applyAlignment="1" applyProtection="1">
      <alignment horizontal="left" vertical="center" wrapText="1"/>
      <protection locked="0"/>
    </xf>
    <xf numFmtId="0" fontId="47" fillId="0" borderId="36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left" vertical="top"/>
      <protection locked="0"/>
    </xf>
    <xf numFmtId="0" fontId="47" fillId="0" borderId="1" xfId="0" applyFont="1" applyBorder="1" applyAlignment="1" applyProtection="1">
      <alignment horizontal="center" vertical="top"/>
      <protection locked="0"/>
    </xf>
    <xf numFmtId="0" fontId="47" fillId="0" borderId="35" xfId="0" applyFont="1" applyBorder="1" applyAlignment="1" applyProtection="1">
      <alignment horizontal="left" vertical="center"/>
      <protection locked="0"/>
    </xf>
    <xf numFmtId="0" fontId="47" fillId="0" borderId="36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vertical="center"/>
      <protection locked="0"/>
    </xf>
    <xf numFmtId="0" fontId="46" fillId="0" borderId="1" xfId="0" applyFont="1" applyBorder="1" applyAlignment="1" applyProtection="1">
      <alignment vertical="center"/>
      <protection locked="0"/>
    </xf>
    <xf numFmtId="0" fontId="49" fillId="0" borderId="34" xfId="0" applyFont="1" applyBorder="1" applyAlignment="1" applyProtection="1">
      <alignment vertical="center"/>
      <protection locked="0"/>
    </xf>
    <xf numFmtId="0" fontId="46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7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6" fillId="0" borderId="34" xfId="0" applyFont="1" applyBorder="1" applyAlignment="1" applyProtection="1">
      <alignment horizontal="left"/>
      <protection locked="0"/>
    </xf>
    <xf numFmtId="0" fontId="49" fillId="0" borderId="34" xfId="0" applyFont="1" applyBorder="1" applyAlignment="1" applyProtection="1">
      <protection locked="0"/>
    </xf>
    <xf numFmtId="0" fontId="44" fillId="0" borderId="32" xfId="0" applyFont="1" applyBorder="1" applyAlignment="1" applyProtection="1">
      <alignment vertical="top"/>
      <protection locked="0"/>
    </xf>
    <xf numFmtId="0" fontId="44" fillId="0" borderId="33" xfId="0" applyFont="1" applyBorder="1" applyAlignment="1" applyProtection="1">
      <alignment vertical="top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left" vertical="top"/>
      <protection locked="0"/>
    </xf>
    <xf numFmtId="0" fontId="44" fillId="0" borderId="35" xfId="0" applyFont="1" applyBorder="1" applyAlignment="1" applyProtection="1">
      <alignment vertical="top"/>
      <protection locked="0"/>
    </xf>
    <xf numFmtId="0" fontId="44" fillId="0" borderId="34" xfId="0" applyFont="1" applyBorder="1" applyAlignment="1" applyProtection="1">
      <alignment vertical="top"/>
      <protection locked="0"/>
    </xf>
    <xf numFmtId="0" fontId="44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4" fontId="11" fillId="0" borderId="0" xfId="0" applyNumberFormat="1" applyFont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0" xfId="0" applyProtection="1"/>
    <xf numFmtId="0" fontId="33" fillId="3" borderId="0" xfId="1" applyFont="1" applyFill="1" applyAlignment="1">
      <alignment vertical="center"/>
    </xf>
    <xf numFmtId="0" fontId="47" fillId="0" borderId="1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top"/>
      <protection locked="0"/>
    </xf>
    <xf numFmtId="0" fontId="46" fillId="0" borderId="34" xfId="0" applyFont="1" applyBorder="1" applyAlignment="1" applyProtection="1">
      <alignment horizontal="left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49" fontId="47" fillId="0" borderId="1" xfId="0" applyNumberFormat="1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left" vertical="center" wrapText="1"/>
      <protection locked="0"/>
    </xf>
    <xf numFmtId="0" fontId="46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8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>
      <c r="AR2" s="395"/>
      <c r="AS2" s="395"/>
      <c r="AT2" s="395"/>
      <c r="AU2" s="395"/>
      <c r="AV2" s="395"/>
      <c r="AW2" s="395"/>
      <c r="AX2" s="395"/>
      <c r="AY2" s="395"/>
      <c r="AZ2" s="395"/>
      <c r="BA2" s="395"/>
      <c r="BB2" s="395"/>
      <c r="BC2" s="395"/>
      <c r="BD2" s="395"/>
      <c r="BE2" s="395"/>
      <c r="BS2" s="24" t="s">
        <v>8</v>
      </c>
      <c r="BT2" s="24" t="s">
        <v>9</v>
      </c>
    </row>
    <row r="3" spans="1:74" ht="6.9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spans="1:74" ht="36.950000000000003" customHeight="1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8</v>
      </c>
    </row>
    <row r="5" spans="1:74" ht="14.45" customHeight="1">
      <c r="B5" s="28"/>
      <c r="C5" s="29"/>
      <c r="D5" s="34" t="s">
        <v>14</v>
      </c>
      <c r="E5" s="29"/>
      <c r="F5" s="29"/>
      <c r="G5" s="29"/>
      <c r="H5" s="29"/>
      <c r="I5" s="29"/>
      <c r="J5" s="29"/>
      <c r="K5" s="355" t="s">
        <v>15</v>
      </c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29"/>
      <c r="AQ5" s="31"/>
      <c r="BE5" s="353" t="s">
        <v>16</v>
      </c>
      <c r="BS5" s="24" t="s">
        <v>8</v>
      </c>
    </row>
    <row r="6" spans="1:74" ht="36.950000000000003" customHeight="1">
      <c r="B6" s="28"/>
      <c r="C6" s="29"/>
      <c r="D6" s="36" t="s">
        <v>17</v>
      </c>
      <c r="E6" s="29"/>
      <c r="F6" s="29"/>
      <c r="G6" s="29"/>
      <c r="H6" s="29"/>
      <c r="I6" s="29"/>
      <c r="J6" s="29"/>
      <c r="K6" s="357" t="s">
        <v>18</v>
      </c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29"/>
      <c r="AQ6" s="31"/>
      <c r="BE6" s="354"/>
      <c r="BS6" s="24" t="s">
        <v>8</v>
      </c>
    </row>
    <row r="7" spans="1:74" ht="14.45" customHeight="1">
      <c r="B7" s="28"/>
      <c r="C7" s="29"/>
      <c r="D7" s="37" t="s">
        <v>19</v>
      </c>
      <c r="E7" s="29"/>
      <c r="F7" s="29"/>
      <c r="G7" s="29"/>
      <c r="H7" s="29"/>
      <c r="I7" s="29"/>
      <c r="J7" s="29"/>
      <c r="K7" s="35" t="s">
        <v>20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21</v>
      </c>
      <c r="AL7" s="29"/>
      <c r="AM7" s="29"/>
      <c r="AN7" s="35" t="s">
        <v>20</v>
      </c>
      <c r="AO7" s="29"/>
      <c r="AP7" s="29"/>
      <c r="AQ7" s="31"/>
      <c r="BE7" s="354"/>
      <c r="BS7" s="24" t="s">
        <v>8</v>
      </c>
    </row>
    <row r="8" spans="1:74" ht="14.45" customHeight="1">
      <c r="B8" s="28"/>
      <c r="C8" s="29"/>
      <c r="D8" s="37" t="s">
        <v>22</v>
      </c>
      <c r="E8" s="29"/>
      <c r="F8" s="29"/>
      <c r="G8" s="29"/>
      <c r="H8" s="29"/>
      <c r="I8" s="29"/>
      <c r="J8" s="29"/>
      <c r="K8" s="35" t="s">
        <v>23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24</v>
      </c>
      <c r="AL8" s="29"/>
      <c r="AM8" s="29"/>
      <c r="AN8" s="38" t="s">
        <v>25</v>
      </c>
      <c r="AO8" s="29"/>
      <c r="AP8" s="29"/>
      <c r="AQ8" s="31"/>
      <c r="BE8" s="354"/>
      <c r="BS8" s="24" t="s">
        <v>8</v>
      </c>
    </row>
    <row r="9" spans="1:74" ht="14.45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54"/>
      <c r="BS9" s="24" t="s">
        <v>8</v>
      </c>
    </row>
    <row r="10" spans="1:74" ht="14.45" customHeight="1">
      <c r="B10" s="28"/>
      <c r="C10" s="29"/>
      <c r="D10" s="37" t="s">
        <v>26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27</v>
      </c>
      <c r="AL10" s="29"/>
      <c r="AM10" s="29"/>
      <c r="AN10" s="35" t="s">
        <v>28</v>
      </c>
      <c r="AO10" s="29"/>
      <c r="AP10" s="29"/>
      <c r="AQ10" s="31"/>
      <c r="BE10" s="354"/>
      <c r="BS10" s="24" t="s">
        <v>8</v>
      </c>
    </row>
    <row r="11" spans="1:74" ht="18.399999999999999" customHeight="1">
      <c r="B11" s="28"/>
      <c r="C11" s="29"/>
      <c r="D11" s="29"/>
      <c r="E11" s="35" t="s">
        <v>29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30</v>
      </c>
      <c r="AL11" s="29"/>
      <c r="AM11" s="29"/>
      <c r="AN11" s="35" t="s">
        <v>31</v>
      </c>
      <c r="AO11" s="29"/>
      <c r="AP11" s="29"/>
      <c r="AQ11" s="31"/>
      <c r="BE11" s="354"/>
      <c r="BS11" s="24" t="s">
        <v>8</v>
      </c>
    </row>
    <row r="12" spans="1:74" ht="6.95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54"/>
      <c r="BS12" s="24" t="s">
        <v>8</v>
      </c>
    </row>
    <row r="13" spans="1:74" ht="14.45" customHeight="1">
      <c r="B13" s="28"/>
      <c r="C13" s="29"/>
      <c r="D13" s="37" t="s">
        <v>32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27</v>
      </c>
      <c r="AL13" s="29"/>
      <c r="AM13" s="29"/>
      <c r="AN13" s="39" t="s">
        <v>33</v>
      </c>
      <c r="AO13" s="29"/>
      <c r="AP13" s="29"/>
      <c r="AQ13" s="31"/>
      <c r="BE13" s="354"/>
      <c r="BS13" s="24" t="s">
        <v>8</v>
      </c>
    </row>
    <row r="14" spans="1:74">
      <c r="B14" s="28"/>
      <c r="C14" s="29"/>
      <c r="D14" s="29"/>
      <c r="E14" s="358" t="s">
        <v>33</v>
      </c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7" t="s">
        <v>30</v>
      </c>
      <c r="AL14" s="29"/>
      <c r="AM14" s="29"/>
      <c r="AN14" s="39" t="s">
        <v>33</v>
      </c>
      <c r="AO14" s="29"/>
      <c r="AP14" s="29"/>
      <c r="AQ14" s="31"/>
      <c r="BE14" s="354"/>
      <c r="BS14" s="24" t="s">
        <v>8</v>
      </c>
    </row>
    <row r="15" spans="1:74" ht="6.95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54"/>
      <c r="BS15" s="24" t="s">
        <v>6</v>
      </c>
    </row>
    <row r="16" spans="1:74" ht="14.45" customHeight="1">
      <c r="B16" s="28"/>
      <c r="C16" s="29"/>
      <c r="D16" s="37" t="s">
        <v>34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27</v>
      </c>
      <c r="AL16" s="29"/>
      <c r="AM16" s="29"/>
      <c r="AN16" s="35" t="s">
        <v>20</v>
      </c>
      <c r="AO16" s="29"/>
      <c r="AP16" s="29"/>
      <c r="AQ16" s="31"/>
      <c r="BE16" s="354"/>
      <c r="BS16" s="24" t="s">
        <v>6</v>
      </c>
    </row>
    <row r="17" spans="2:71" ht="18.399999999999999" customHeight="1">
      <c r="B17" s="28"/>
      <c r="C17" s="29"/>
      <c r="D17" s="29"/>
      <c r="E17" s="35" t="s">
        <v>35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30</v>
      </c>
      <c r="AL17" s="29"/>
      <c r="AM17" s="29"/>
      <c r="AN17" s="35" t="s">
        <v>20</v>
      </c>
      <c r="AO17" s="29"/>
      <c r="AP17" s="29"/>
      <c r="AQ17" s="31"/>
      <c r="BE17" s="354"/>
      <c r="BS17" s="24" t="s">
        <v>36</v>
      </c>
    </row>
    <row r="18" spans="2:71" ht="6.95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54"/>
      <c r="BS18" s="24" t="s">
        <v>8</v>
      </c>
    </row>
    <row r="19" spans="2:71" ht="14.45" customHeight="1">
      <c r="B19" s="28"/>
      <c r="C19" s="29"/>
      <c r="D19" s="37" t="s">
        <v>37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54"/>
      <c r="BS19" s="24" t="s">
        <v>8</v>
      </c>
    </row>
    <row r="20" spans="2:71" ht="22.5" customHeight="1">
      <c r="B20" s="28"/>
      <c r="C20" s="29"/>
      <c r="D20" s="29"/>
      <c r="E20" s="360" t="s">
        <v>20</v>
      </c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29"/>
      <c r="AP20" s="29"/>
      <c r="AQ20" s="31"/>
      <c r="BE20" s="354"/>
      <c r="BS20" s="24" t="s">
        <v>6</v>
      </c>
    </row>
    <row r="21" spans="2:71" ht="6.95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54"/>
    </row>
    <row r="22" spans="2:71" ht="6.95" customHeight="1">
      <c r="B22" s="28"/>
      <c r="C22" s="2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9"/>
      <c r="AQ22" s="31"/>
      <c r="BE22" s="354"/>
    </row>
    <row r="23" spans="2:71" s="1" customFormat="1" ht="25.9" customHeight="1">
      <c r="B23" s="41"/>
      <c r="C23" s="42"/>
      <c r="D23" s="43" t="s">
        <v>38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61">
        <f>ROUND(AG51,1)</f>
        <v>0</v>
      </c>
      <c r="AL23" s="362"/>
      <c r="AM23" s="362"/>
      <c r="AN23" s="362"/>
      <c r="AO23" s="362"/>
      <c r="AP23" s="42"/>
      <c r="AQ23" s="45"/>
      <c r="BE23" s="354"/>
    </row>
    <row r="24" spans="2:71" s="1" customFormat="1" ht="6.95" customHeight="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54"/>
    </row>
    <row r="25" spans="2:71" s="1" customFormat="1" ht="13.5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63" t="s">
        <v>39</v>
      </c>
      <c r="M25" s="363"/>
      <c r="N25" s="363"/>
      <c r="O25" s="363"/>
      <c r="P25" s="42"/>
      <c r="Q25" s="42"/>
      <c r="R25" s="42"/>
      <c r="S25" s="42"/>
      <c r="T25" s="42"/>
      <c r="U25" s="42"/>
      <c r="V25" s="42"/>
      <c r="W25" s="363" t="s">
        <v>40</v>
      </c>
      <c r="X25" s="363"/>
      <c r="Y25" s="363"/>
      <c r="Z25" s="363"/>
      <c r="AA25" s="363"/>
      <c r="AB25" s="363"/>
      <c r="AC25" s="363"/>
      <c r="AD25" s="363"/>
      <c r="AE25" s="363"/>
      <c r="AF25" s="42"/>
      <c r="AG25" s="42"/>
      <c r="AH25" s="42"/>
      <c r="AI25" s="42"/>
      <c r="AJ25" s="42"/>
      <c r="AK25" s="363" t="s">
        <v>41</v>
      </c>
      <c r="AL25" s="363"/>
      <c r="AM25" s="363"/>
      <c r="AN25" s="363"/>
      <c r="AO25" s="363"/>
      <c r="AP25" s="42"/>
      <c r="AQ25" s="45"/>
      <c r="BE25" s="354"/>
    </row>
    <row r="26" spans="2:71" s="2" customFormat="1" ht="14.45" customHeight="1">
      <c r="B26" s="47"/>
      <c r="C26" s="48"/>
      <c r="D26" s="49" t="s">
        <v>42</v>
      </c>
      <c r="E26" s="48"/>
      <c r="F26" s="49" t="s">
        <v>43</v>
      </c>
      <c r="G26" s="48"/>
      <c r="H26" s="48"/>
      <c r="I26" s="48"/>
      <c r="J26" s="48"/>
      <c r="K26" s="48"/>
      <c r="L26" s="364">
        <v>0.21</v>
      </c>
      <c r="M26" s="365"/>
      <c r="N26" s="365"/>
      <c r="O26" s="365"/>
      <c r="P26" s="48"/>
      <c r="Q26" s="48"/>
      <c r="R26" s="48"/>
      <c r="S26" s="48"/>
      <c r="T26" s="48"/>
      <c r="U26" s="48"/>
      <c r="V26" s="48"/>
      <c r="W26" s="366">
        <f>ROUND(AZ51,1)</f>
        <v>0</v>
      </c>
      <c r="X26" s="365"/>
      <c r="Y26" s="365"/>
      <c r="Z26" s="365"/>
      <c r="AA26" s="365"/>
      <c r="AB26" s="365"/>
      <c r="AC26" s="365"/>
      <c r="AD26" s="365"/>
      <c r="AE26" s="365"/>
      <c r="AF26" s="48"/>
      <c r="AG26" s="48"/>
      <c r="AH26" s="48"/>
      <c r="AI26" s="48"/>
      <c r="AJ26" s="48"/>
      <c r="AK26" s="366">
        <f>ROUND(AV51,1)</f>
        <v>0</v>
      </c>
      <c r="AL26" s="365"/>
      <c r="AM26" s="365"/>
      <c r="AN26" s="365"/>
      <c r="AO26" s="365"/>
      <c r="AP26" s="48"/>
      <c r="AQ26" s="50"/>
      <c r="BE26" s="354"/>
    </row>
    <row r="27" spans="2:71" s="2" customFormat="1" ht="14.45" customHeight="1">
      <c r="B27" s="47"/>
      <c r="C27" s="48"/>
      <c r="D27" s="48"/>
      <c r="E27" s="48"/>
      <c r="F27" s="49" t="s">
        <v>44</v>
      </c>
      <c r="G27" s="48"/>
      <c r="H27" s="48"/>
      <c r="I27" s="48"/>
      <c r="J27" s="48"/>
      <c r="K27" s="48"/>
      <c r="L27" s="364">
        <v>0.15</v>
      </c>
      <c r="M27" s="365"/>
      <c r="N27" s="365"/>
      <c r="O27" s="365"/>
      <c r="P27" s="48"/>
      <c r="Q27" s="48"/>
      <c r="R27" s="48"/>
      <c r="S27" s="48"/>
      <c r="T27" s="48"/>
      <c r="U27" s="48"/>
      <c r="V27" s="48"/>
      <c r="W27" s="366">
        <f>ROUND(BA51,1)</f>
        <v>0</v>
      </c>
      <c r="X27" s="365"/>
      <c r="Y27" s="365"/>
      <c r="Z27" s="365"/>
      <c r="AA27" s="365"/>
      <c r="AB27" s="365"/>
      <c r="AC27" s="365"/>
      <c r="AD27" s="365"/>
      <c r="AE27" s="365"/>
      <c r="AF27" s="48"/>
      <c r="AG27" s="48"/>
      <c r="AH27" s="48"/>
      <c r="AI27" s="48"/>
      <c r="AJ27" s="48"/>
      <c r="AK27" s="366">
        <f>ROUND(AW51,1)</f>
        <v>0</v>
      </c>
      <c r="AL27" s="365"/>
      <c r="AM27" s="365"/>
      <c r="AN27" s="365"/>
      <c r="AO27" s="365"/>
      <c r="AP27" s="48"/>
      <c r="AQ27" s="50"/>
      <c r="BE27" s="354"/>
    </row>
    <row r="28" spans="2:71" s="2" customFormat="1" ht="14.45" hidden="1" customHeight="1">
      <c r="B28" s="47"/>
      <c r="C28" s="48"/>
      <c r="D28" s="48"/>
      <c r="E28" s="48"/>
      <c r="F28" s="49" t="s">
        <v>45</v>
      </c>
      <c r="G28" s="48"/>
      <c r="H28" s="48"/>
      <c r="I28" s="48"/>
      <c r="J28" s="48"/>
      <c r="K28" s="48"/>
      <c r="L28" s="364">
        <v>0.21</v>
      </c>
      <c r="M28" s="365"/>
      <c r="N28" s="365"/>
      <c r="O28" s="365"/>
      <c r="P28" s="48"/>
      <c r="Q28" s="48"/>
      <c r="R28" s="48"/>
      <c r="S28" s="48"/>
      <c r="T28" s="48"/>
      <c r="U28" s="48"/>
      <c r="V28" s="48"/>
      <c r="W28" s="366">
        <f>ROUND(BB51,1)</f>
        <v>0</v>
      </c>
      <c r="X28" s="365"/>
      <c r="Y28" s="365"/>
      <c r="Z28" s="365"/>
      <c r="AA28" s="365"/>
      <c r="AB28" s="365"/>
      <c r="AC28" s="365"/>
      <c r="AD28" s="365"/>
      <c r="AE28" s="365"/>
      <c r="AF28" s="48"/>
      <c r="AG28" s="48"/>
      <c r="AH28" s="48"/>
      <c r="AI28" s="48"/>
      <c r="AJ28" s="48"/>
      <c r="AK28" s="366">
        <v>0</v>
      </c>
      <c r="AL28" s="365"/>
      <c r="AM28" s="365"/>
      <c r="AN28" s="365"/>
      <c r="AO28" s="365"/>
      <c r="AP28" s="48"/>
      <c r="AQ28" s="50"/>
      <c r="BE28" s="354"/>
    </row>
    <row r="29" spans="2:71" s="2" customFormat="1" ht="14.45" hidden="1" customHeight="1">
      <c r="B29" s="47"/>
      <c r="C29" s="48"/>
      <c r="D29" s="48"/>
      <c r="E29" s="48"/>
      <c r="F29" s="49" t="s">
        <v>46</v>
      </c>
      <c r="G29" s="48"/>
      <c r="H29" s="48"/>
      <c r="I29" s="48"/>
      <c r="J29" s="48"/>
      <c r="K29" s="48"/>
      <c r="L29" s="364">
        <v>0.15</v>
      </c>
      <c r="M29" s="365"/>
      <c r="N29" s="365"/>
      <c r="O29" s="365"/>
      <c r="P29" s="48"/>
      <c r="Q29" s="48"/>
      <c r="R29" s="48"/>
      <c r="S29" s="48"/>
      <c r="T29" s="48"/>
      <c r="U29" s="48"/>
      <c r="V29" s="48"/>
      <c r="W29" s="366">
        <f>ROUND(BC51,1)</f>
        <v>0</v>
      </c>
      <c r="X29" s="365"/>
      <c r="Y29" s="365"/>
      <c r="Z29" s="365"/>
      <c r="AA29" s="365"/>
      <c r="AB29" s="365"/>
      <c r="AC29" s="365"/>
      <c r="AD29" s="365"/>
      <c r="AE29" s="365"/>
      <c r="AF29" s="48"/>
      <c r="AG29" s="48"/>
      <c r="AH29" s="48"/>
      <c r="AI29" s="48"/>
      <c r="AJ29" s="48"/>
      <c r="AK29" s="366">
        <v>0</v>
      </c>
      <c r="AL29" s="365"/>
      <c r="AM29" s="365"/>
      <c r="AN29" s="365"/>
      <c r="AO29" s="365"/>
      <c r="AP29" s="48"/>
      <c r="AQ29" s="50"/>
      <c r="BE29" s="354"/>
    </row>
    <row r="30" spans="2:71" s="2" customFormat="1" ht="14.45" hidden="1" customHeight="1">
      <c r="B30" s="47"/>
      <c r="C30" s="48"/>
      <c r="D30" s="48"/>
      <c r="E30" s="48"/>
      <c r="F30" s="49" t="s">
        <v>47</v>
      </c>
      <c r="G30" s="48"/>
      <c r="H30" s="48"/>
      <c r="I30" s="48"/>
      <c r="J30" s="48"/>
      <c r="K30" s="48"/>
      <c r="L30" s="364">
        <v>0</v>
      </c>
      <c r="M30" s="365"/>
      <c r="N30" s="365"/>
      <c r="O30" s="365"/>
      <c r="P30" s="48"/>
      <c r="Q30" s="48"/>
      <c r="R30" s="48"/>
      <c r="S30" s="48"/>
      <c r="T30" s="48"/>
      <c r="U30" s="48"/>
      <c r="V30" s="48"/>
      <c r="W30" s="366">
        <f>ROUND(BD51,1)</f>
        <v>0</v>
      </c>
      <c r="X30" s="365"/>
      <c r="Y30" s="365"/>
      <c r="Z30" s="365"/>
      <c r="AA30" s="365"/>
      <c r="AB30" s="365"/>
      <c r="AC30" s="365"/>
      <c r="AD30" s="365"/>
      <c r="AE30" s="365"/>
      <c r="AF30" s="48"/>
      <c r="AG30" s="48"/>
      <c r="AH30" s="48"/>
      <c r="AI30" s="48"/>
      <c r="AJ30" s="48"/>
      <c r="AK30" s="366">
        <v>0</v>
      </c>
      <c r="AL30" s="365"/>
      <c r="AM30" s="365"/>
      <c r="AN30" s="365"/>
      <c r="AO30" s="365"/>
      <c r="AP30" s="48"/>
      <c r="AQ30" s="50"/>
      <c r="BE30" s="354"/>
    </row>
    <row r="31" spans="2:71" s="1" customFormat="1" ht="6.95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54"/>
    </row>
    <row r="32" spans="2:71" s="1" customFormat="1" ht="25.9" customHeight="1">
      <c r="B32" s="41"/>
      <c r="C32" s="51"/>
      <c r="D32" s="52" t="s">
        <v>48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49</v>
      </c>
      <c r="U32" s="53"/>
      <c r="V32" s="53"/>
      <c r="W32" s="53"/>
      <c r="X32" s="367" t="s">
        <v>50</v>
      </c>
      <c r="Y32" s="368"/>
      <c r="Z32" s="368"/>
      <c r="AA32" s="368"/>
      <c r="AB32" s="368"/>
      <c r="AC32" s="53"/>
      <c r="AD32" s="53"/>
      <c r="AE32" s="53"/>
      <c r="AF32" s="53"/>
      <c r="AG32" s="53"/>
      <c r="AH32" s="53"/>
      <c r="AI32" s="53"/>
      <c r="AJ32" s="53"/>
      <c r="AK32" s="369">
        <f>SUM(AK23:AK30)</f>
        <v>0</v>
      </c>
      <c r="AL32" s="368"/>
      <c r="AM32" s="368"/>
      <c r="AN32" s="368"/>
      <c r="AO32" s="370"/>
      <c r="AP32" s="51"/>
      <c r="AQ32" s="55"/>
      <c r="BE32" s="354"/>
    </row>
    <row r="33" spans="2:56" s="1" customFormat="1" ht="6.95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r="34" spans="2:56" s="1" customFormat="1" ht="6.95" customHeight="1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r="38" spans="2:56" s="1" customFormat="1" ht="6.95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1"/>
    </row>
    <row r="39" spans="2:56" s="1" customFormat="1" ht="36.950000000000003" customHeight="1">
      <c r="B39" s="41"/>
      <c r="C39" s="62" t="s">
        <v>51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1"/>
    </row>
    <row r="40" spans="2:56" s="1" customFormat="1" ht="6.95" customHeight="1">
      <c r="B40" s="41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1"/>
    </row>
    <row r="41" spans="2:56" s="3" customFormat="1" ht="14.45" customHeight="1">
      <c r="B41" s="64"/>
      <c r="C41" s="65" t="s">
        <v>14</v>
      </c>
      <c r="D41" s="66"/>
      <c r="E41" s="66"/>
      <c r="F41" s="66"/>
      <c r="G41" s="66"/>
      <c r="H41" s="66"/>
      <c r="I41" s="66"/>
      <c r="J41" s="66"/>
      <c r="K41" s="66"/>
      <c r="L41" s="66" t="str">
        <f>K5</f>
        <v>001aR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7"/>
    </row>
    <row r="42" spans="2:56" s="4" customFormat="1" ht="36.950000000000003" customHeight="1">
      <c r="B42" s="68"/>
      <c r="C42" s="69" t="s">
        <v>17</v>
      </c>
      <c r="D42" s="70"/>
      <c r="E42" s="70"/>
      <c r="F42" s="70"/>
      <c r="G42" s="70"/>
      <c r="H42" s="70"/>
      <c r="I42" s="70"/>
      <c r="J42" s="70"/>
      <c r="K42" s="70"/>
      <c r="L42" s="371" t="str">
        <f>K6</f>
        <v>Revitalizace autobusového nádraží v Mohelnici</v>
      </c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372"/>
      <c r="AO42" s="372"/>
      <c r="AP42" s="70"/>
      <c r="AQ42" s="70"/>
      <c r="AR42" s="71"/>
    </row>
    <row r="43" spans="2:56" s="1" customFormat="1" ht="6.95" customHeight="1">
      <c r="B43" s="41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1"/>
    </row>
    <row r="44" spans="2:56" s="1" customFormat="1">
      <c r="B44" s="41"/>
      <c r="C44" s="65" t="s">
        <v>22</v>
      </c>
      <c r="D44" s="63"/>
      <c r="E44" s="63"/>
      <c r="F44" s="63"/>
      <c r="G44" s="63"/>
      <c r="H44" s="63"/>
      <c r="I44" s="63"/>
      <c r="J44" s="63"/>
      <c r="K44" s="63"/>
      <c r="L44" s="72" t="str">
        <f>IF(K8="","",K8)</f>
        <v>Mohelnice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5" t="s">
        <v>24</v>
      </c>
      <c r="AJ44" s="63"/>
      <c r="AK44" s="63"/>
      <c r="AL44" s="63"/>
      <c r="AM44" s="373" t="str">
        <f>IF(AN8= "","",AN8)</f>
        <v>27.1.2017</v>
      </c>
      <c r="AN44" s="373"/>
      <c r="AO44" s="63"/>
      <c r="AP44" s="63"/>
      <c r="AQ44" s="63"/>
      <c r="AR44" s="61"/>
    </row>
    <row r="45" spans="2:56" s="1" customFormat="1" ht="6.95" customHeight="1">
      <c r="B45" s="41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1"/>
    </row>
    <row r="46" spans="2:56" s="1" customFormat="1">
      <c r="B46" s="41"/>
      <c r="C46" s="65" t="s">
        <v>26</v>
      </c>
      <c r="D46" s="63"/>
      <c r="E46" s="63"/>
      <c r="F46" s="63"/>
      <c r="G46" s="63"/>
      <c r="H46" s="63"/>
      <c r="I46" s="63"/>
      <c r="J46" s="63"/>
      <c r="K46" s="63"/>
      <c r="L46" s="66" t="str">
        <f>IF(E11= "","",E11)</f>
        <v>Město Mohelnice, U Brány 916/2, 789 85 Mohelnice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5" t="s">
        <v>34</v>
      </c>
      <c r="AJ46" s="63"/>
      <c r="AK46" s="63"/>
      <c r="AL46" s="63"/>
      <c r="AM46" s="374" t="str">
        <f>IF(E17="","",E17)</f>
        <v xml:space="preserve"> </v>
      </c>
      <c r="AN46" s="374"/>
      <c r="AO46" s="374"/>
      <c r="AP46" s="374"/>
      <c r="AQ46" s="63"/>
      <c r="AR46" s="61"/>
      <c r="AS46" s="375" t="s">
        <v>52</v>
      </c>
      <c r="AT46" s="376"/>
      <c r="AU46" s="74"/>
      <c r="AV46" s="74"/>
      <c r="AW46" s="74"/>
      <c r="AX46" s="74"/>
      <c r="AY46" s="74"/>
      <c r="AZ46" s="74"/>
      <c r="BA46" s="74"/>
      <c r="BB46" s="74"/>
      <c r="BC46" s="74"/>
      <c r="BD46" s="75"/>
    </row>
    <row r="47" spans="2:56" s="1" customFormat="1">
      <c r="B47" s="41"/>
      <c r="C47" s="65" t="s">
        <v>32</v>
      </c>
      <c r="D47" s="63"/>
      <c r="E47" s="63"/>
      <c r="F47" s="63"/>
      <c r="G47" s="63"/>
      <c r="H47" s="63"/>
      <c r="I47" s="63"/>
      <c r="J47" s="63"/>
      <c r="K47" s="63"/>
      <c r="L47" s="66" t="str">
        <f>IF(E14= "Vyplň údaj","",E14)</f>
        <v/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1"/>
      <c r="AS47" s="377"/>
      <c r="AT47" s="378"/>
      <c r="AU47" s="76"/>
      <c r="AV47" s="76"/>
      <c r="AW47" s="76"/>
      <c r="AX47" s="76"/>
      <c r="AY47" s="76"/>
      <c r="AZ47" s="76"/>
      <c r="BA47" s="76"/>
      <c r="BB47" s="76"/>
      <c r="BC47" s="76"/>
      <c r="BD47" s="77"/>
    </row>
    <row r="48" spans="2:56" s="1" customFormat="1" ht="10.9" customHeight="1">
      <c r="B48" s="41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1"/>
      <c r="AS48" s="379"/>
      <c r="AT48" s="380"/>
      <c r="AU48" s="42"/>
      <c r="AV48" s="42"/>
      <c r="AW48" s="42"/>
      <c r="AX48" s="42"/>
      <c r="AY48" s="42"/>
      <c r="AZ48" s="42"/>
      <c r="BA48" s="42"/>
      <c r="BB48" s="42"/>
      <c r="BC48" s="42"/>
      <c r="BD48" s="78"/>
    </row>
    <row r="49" spans="1:91" s="1" customFormat="1" ht="29.25" customHeight="1">
      <c r="B49" s="41"/>
      <c r="C49" s="381" t="s">
        <v>53</v>
      </c>
      <c r="D49" s="382"/>
      <c r="E49" s="382"/>
      <c r="F49" s="382"/>
      <c r="G49" s="382"/>
      <c r="H49" s="79"/>
      <c r="I49" s="383" t="s">
        <v>54</v>
      </c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2"/>
      <c r="X49" s="382"/>
      <c r="Y49" s="382"/>
      <c r="Z49" s="382"/>
      <c r="AA49" s="382"/>
      <c r="AB49" s="382"/>
      <c r="AC49" s="382"/>
      <c r="AD49" s="382"/>
      <c r="AE49" s="382"/>
      <c r="AF49" s="382"/>
      <c r="AG49" s="384" t="s">
        <v>55</v>
      </c>
      <c r="AH49" s="382"/>
      <c r="AI49" s="382"/>
      <c r="AJ49" s="382"/>
      <c r="AK49" s="382"/>
      <c r="AL49" s="382"/>
      <c r="AM49" s="382"/>
      <c r="AN49" s="383" t="s">
        <v>56</v>
      </c>
      <c r="AO49" s="382"/>
      <c r="AP49" s="382"/>
      <c r="AQ49" s="80" t="s">
        <v>57</v>
      </c>
      <c r="AR49" s="61"/>
      <c r="AS49" s="81" t="s">
        <v>58</v>
      </c>
      <c r="AT49" s="82" t="s">
        <v>59</v>
      </c>
      <c r="AU49" s="82" t="s">
        <v>60</v>
      </c>
      <c r="AV49" s="82" t="s">
        <v>61</v>
      </c>
      <c r="AW49" s="82" t="s">
        <v>62</v>
      </c>
      <c r="AX49" s="82" t="s">
        <v>63</v>
      </c>
      <c r="AY49" s="82" t="s">
        <v>64</v>
      </c>
      <c r="AZ49" s="82" t="s">
        <v>65</v>
      </c>
      <c r="BA49" s="82" t="s">
        <v>66</v>
      </c>
      <c r="BB49" s="82" t="s">
        <v>67</v>
      </c>
      <c r="BC49" s="82" t="s">
        <v>68</v>
      </c>
      <c r="BD49" s="83" t="s">
        <v>69</v>
      </c>
    </row>
    <row r="50" spans="1:91" s="1" customFormat="1" ht="10.9" customHeight="1">
      <c r="B50" s="41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1"/>
      <c r="AS50" s="84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6"/>
    </row>
    <row r="51" spans="1:91" s="4" customFormat="1" ht="32.450000000000003" customHeight="1">
      <c r="B51" s="68"/>
      <c r="C51" s="87" t="s">
        <v>70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393">
        <f>ROUND(AG52+AG55+AG62+AG65+AG68+AG71+AG74,1)</f>
        <v>0</v>
      </c>
      <c r="AH51" s="393"/>
      <c r="AI51" s="393"/>
      <c r="AJ51" s="393"/>
      <c r="AK51" s="393"/>
      <c r="AL51" s="393"/>
      <c r="AM51" s="393"/>
      <c r="AN51" s="394">
        <f t="shared" ref="AN51:AN82" si="0">SUM(AG51,AT51)</f>
        <v>0</v>
      </c>
      <c r="AO51" s="394"/>
      <c r="AP51" s="394"/>
      <c r="AQ51" s="89" t="s">
        <v>20</v>
      </c>
      <c r="AR51" s="71"/>
      <c r="AS51" s="90">
        <f>ROUND(AS52+AS55+AS62+AS65+AS68+AS71+AS74,1)</f>
        <v>0</v>
      </c>
      <c r="AT51" s="91">
        <f t="shared" ref="AT51:AT82" si="1">ROUND(SUM(AV51:AW51),1)</f>
        <v>0</v>
      </c>
      <c r="AU51" s="92">
        <f>ROUND(AU52+AU55+AU62+AU65+AU68+AU71+AU74,5)</f>
        <v>0</v>
      </c>
      <c r="AV51" s="91">
        <f>ROUND(AZ51*L26,1)</f>
        <v>0</v>
      </c>
      <c r="AW51" s="91">
        <f>ROUND(BA51*L27,1)</f>
        <v>0</v>
      </c>
      <c r="AX51" s="91">
        <f>ROUND(BB51*L26,1)</f>
        <v>0</v>
      </c>
      <c r="AY51" s="91">
        <f>ROUND(BC51*L27,1)</f>
        <v>0</v>
      </c>
      <c r="AZ51" s="91">
        <f>ROUND(AZ52+AZ55+AZ62+AZ65+AZ68+AZ71+AZ74,1)</f>
        <v>0</v>
      </c>
      <c r="BA51" s="91">
        <f>ROUND(BA52+BA55+BA62+BA65+BA68+BA71+BA74,1)</f>
        <v>0</v>
      </c>
      <c r="BB51" s="91">
        <f>ROUND(BB52+BB55+BB62+BB65+BB68+BB71+BB74,1)</f>
        <v>0</v>
      </c>
      <c r="BC51" s="91">
        <f>ROUND(BC52+BC55+BC62+BC65+BC68+BC71+BC74,1)</f>
        <v>0</v>
      </c>
      <c r="BD51" s="93">
        <f>ROUND(BD52+BD55+BD62+BD65+BD68+BD71+BD74,1)</f>
        <v>0</v>
      </c>
      <c r="BS51" s="94" t="s">
        <v>71</v>
      </c>
      <c r="BT51" s="94" t="s">
        <v>72</v>
      </c>
      <c r="BU51" s="95" t="s">
        <v>73</v>
      </c>
      <c r="BV51" s="94" t="s">
        <v>74</v>
      </c>
      <c r="BW51" s="94" t="s">
        <v>7</v>
      </c>
      <c r="BX51" s="94" t="s">
        <v>75</v>
      </c>
      <c r="CL51" s="94" t="s">
        <v>20</v>
      </c>
    </row>
    <row r="52" spans="1:91" s="5" customFormat="1" ht="22.5" customHeight="1">
      <c r="B52" s="96"/>
      <c r="C52" s="97"/>
      <c r="D52" s="388" t="s">
        <v>76</v>
      </c>
      <c r="E52" s="388"/>
      <c r="F52" s="388"/>
      <c r="G52" s="388"/>
      <c r="H52" s="388"/>
      <c r="I52" s="98"/>
      <c r="J52" s="388" t="s">
        <v>77</v>
      </c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87">
        <f>ROUND(AG53,1)</f>
        <v>0</v>
      </c>
      <c r="AH52" s="386"/>
      <c r="AI52" s="386"/>
      <c r="AJ52" s="386"/>
      <c r="AK52" s="386"/>
      <c r="AL52" s="386"/>
      <c r="AM52" s="386"/>
      <c r="AN52" s="385">
        <f t="shared" si="0"/>
        <v>0</v>
      </c>
      <c r="AO52" s="386"/>
      <c r="AP52" s="386"/>
      <c r="AQ52" s="99" t="s">
        <v>78</v>
      </c>
      <c r="AR52" s="100"/>
      <c r="AS52" s="101">
        <f>ROUND(AS53,1)</f>
        <v>0</v>
      </c>
      <c r="AT52" s="102">
        <f t="shared" si="1"/>
        <v>0</v>
      </c>
      <c r="AU52" s="103">
        <f>ROUND(AU53,5)</f>
        <v>0</v>
      </c>
      <c r="AV52" s="102">
        <f>ROUND(AZ52*L26,1)</f>
        <v>0</v>
      </c>
      <c r="AW52" s="102">
        <f>ROUND(BA52*L27,1)</f>
        <v>0</v>
      </c>
      <c r="AX52" s="102">
        <f>ROUND(BB52*L26,1)</f>
        <v>0</v>
      </c>
      <c r="AY52" s="102">
        <f>ROUND(BC52*L27,1)</f>
        <v>0</v>
      </c>
      <c r="AZ52" s="102">
        <f t="shared" ref="AZ52:BD53" si="2">ROUND(AZ53,1)</f>
        <v>0</v>
      </c>
      <c r="BA52" s="102">
        <f t="shared" si="2"/>
        <v>0</v>
      </c>
      <c r="BB52" s="102">
        <f t="shared" si="2"/>
        <v>0</v>
      </c>
      <c r="BC52" s="102">
        <f t="shared" si="2"/>
        <v>0</v>
      </c>
      <c r="BD52" s="104">
        <f t="shared" si="2"/>
        <v>0</v>
      </c>
      <c r="BS52" s="105" t="s">
        <v>71</v>
      </c>
      <c r="BT52" s="105" t="s">
        <v>79</v>
      </c>
      <c r="BU52" s="105" t="s">
        <v>73</v>
      </c>
      <c r="BV52" s="105" t="s">
        <v>74</v>
      </c>
      <c r="BW52" s="105" t="s">
        <v>80</v>
      </c>
      <c r="BX52" s="105" t="s">
        <v>7</v>
      </c>
      <c r="CL52" s="105" t="s">
        <v>20</v>
      </c>
      <c r="CM52" s="105" t="s">
        <v>81</v>
      </c>
    </row>
    <row r="53" spans="1:91" s="6" customFormat="1" ht="22.5" customHeight="1">
      <c r="B53" s="106"/>
      <c r="C53" s="107"/>
      <c r="D53" s="107"/>
      <c r="E53" s="392" t="s">
        <v>76</v>
      </c>
      <c r="F53" s="392"/>
      <c r="G53" s="392"/>
      <c r="H53" s="392"/>
      <c r="I53" s="392"/>
      <c r="J53" s="107"/>
      <c r="K53" s="392" t="s">
        <v>82</v>
      </c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1">
        <f>ROUND(AG54,1)</f>
        <v>0</v>
      </c>
      <c r="AH53" s="390"/>
      <c r="AI53" s="390"/>
      <c r="AJ53" s="390"/>
      <c r="AK53" s="390"/>
      <c r="AL53" s="390"/>
      <c r="AM53" s="390"/>
      <c r="AN53" s="389">
        <f t="shared" si="0"/>
        <v>0</v>
      </c>
      <c r="AO53" s="390"/>
      <c r="AP53" s="390"/>
      <c r="AQ53" s="108" t="s">
        <v>83</v>
      </c>
      <c r="AR53" s="109"/>
      <c r="AS53" s="110">
        <f>ROUND(AS54,1)</f>
        <v>0</v>
      </c>
      <c r="AT53" s="111">
        <f t="shared" si="1"/>
        <v>0</v>
      </c>
      <c r="AU53" s="112">
        <f>ROUND(AU54,5)</f>
        <v>0</v>
      </c>
      <c r="AV53" s="111">
        <f>ROUND(AZ53*L26,1)</f>
        <v>0</v>
      </c>
      <c r="AW53" s="111">
        <f>ROUND(BA53*L27,1)</f>
        <v>0</v>
      </c>
      <c r="AX53" s="111">
        <f>ROUND(BB53*L26,1)</f>
        <v>0</v>
      </c>
      <c r="AY53" s="111">
        <f>ROUND(BC53*L27,1)</f>
        <v>0</v>
      </c>
      <c r="AZ53" s="111">
        <f t="shared" si="2"/>
        <v>0</v>
      </c>
      <c r="BA53" s="111">
        <f t="shared" si="2"/>
        <v>0</v>
      </c>
      <c r="BB53" s="111">
        <f t="shared" si="2"/>
        <v>0</v>
      </c>
      <c r="BC53" s="111">
        <f t="shared" si="2"/>
        <v>0</v>
      </c>
      <c r="BD53" s="113">
        <f t="shared" si="2"/>
        <v>0</v>
      </c>
      <c r="BS53" s="114" t="s">
        <v>71</v>
      </c>
      <c r="BT53" s="114" t="s">
        <v>81</v>
      </c>
      <c r="BU53" s="114" t="s">
        <v>73</v>
      </c>
      <c r="BV53" s="114" t="s">
        <v>74</v>
      </c>
      <c r="BW53" s="114" t="s">
        <v>84</v>
      </c>
      <c r="BX53" s="114" t="s">
        <v>80</v>
      </c>
      <c r="CL53" s="114" t="s">
        <v>20</v>
      </c>
    </row>
    <row r="54" spans="1:91" s="6" customFormat="1" ht="22.5" customHeight="1">
      <c r="A54" s="115" t="s">
        <v>85</v>
      </c>
      <c r="B54" s="106"/>
      <c r="C54" s="107"/>
      <c r="D54" s="107"/>
      <c r="E54" s="107"/>
      <c r="F54" s="392" t="s">
        <v>76</v>
      </c>
      <c r="G54" s="392"/>
      <c r="H54" s="392"/>
      <c r="I54" s="392"/>
      <c r="J54" s="392"/>
      <c r="K54" s="107"/>
      <c r="L54" s="392" t="s">
        <v>77</v>
      </c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89">
        <f>'SO.00 - Vedlejší rozpočto...'!J31</f>
        <v>0</v>
      </c>
      <c r="AH54" s="390"/>
      <c r="AI54" s="390"/>
      <c r="AJ54" s="390"/>
      <c r="AK54" s="390"/>
      <c r="AL54" s="390"/>
      <c r="AM54" s="390"/>
      <c r="AN54" s="389">
        <f t="shared" si="0"/>
        <v>0</v>
      </c>
      <c r="AO54" s="390"/>
      <c r="AP54" s="390"/>
      <c r="AQ54" s="108" t="s">
        <v>83</v>
      </c>
      <c r="AR54" s="109"/>
      <c r="AS54" s="110">
        <v>0</v>
      </c>
      <c r="AT54" s="111">
        <f t="shared" si="1"/>
        <v>0</v>
      </c>
      <c r="AU54" s="112">
        <f>'SO.00 - Vedlejší rozpočto...'!P90</f>
        <v>0</v>
      </c>
      <c r="AV54" s="111">
        <f>'SO.00 - Vedlejší rozpočto...'!J34</f>
        <v>0</v>
      </c>
      <c r="AW54" s="111">
        <f>'SO.00 - Vedlejší rozpočto...'!J35</f>
        <v>0</v>
      </c>
      <c r="AX54" s="111">
        <f>'SO.00 - Vedlejší rozpočto...'!J36</f>
        <v>0</v>
      </c>
      <c r="AY54" s="111">
        <f>'SO.00 - Vedlejší rozpočto...'!J37</f>
        <v>0</v>
      </c>
      <c r="AZ54" s="111">
        <f>'SO.00 - Vedlejší rozpočto...'!F34</f>
        <v>0</v>
      </c>
      <c r="BA54" s="111">
        <f>'SO.00 - Vedlejší rozpočto...'!F35</f>
        <v>0</v>
      </c>
      <c r="BB54" s="111">
        <f>'SO.00 - Vedlejší rozpočto...'!F36</f>
        <v>0</v>
      </c>
      <c r="BC54" s="111">
        <f>'SO.00 - Vedlejší rozpočto...'!F37</f>
        <v>0</v>
      </c>
      <c r="BD54" s="113">
        <f>'SO.00 - Vedlejší rozpočto...'!F38</f>
        <v>0</v>
      </c>
      <c r="BT54" s="114" t="s">
        <v>86</v>
      </c>
      <c r="BV54" s="114" t="s">
        <v>74</v>
      </c>
      <c r="BW54" s="114" t="s">
        <v>87</v>
      </c>
      <c r="BX54" s="114" t="s">
        <v>84</v>
      </c>
      <c r="CL54" s="114" t="s">
        <v>20</v>
      </c>
    </row>
    <row r="55" spans="1:91" s="5" customFormat="1" ht="22.5" customHeight="1">
      <c r="B55" s="96"/>
      <c r="C55" s="97"/>
      <c r="D55" s="388" t="s">
        <v>88</v>
      </c>
      <c r="E55" s="388"/>
      <c r="F55" s="388"/>
      <c r="G55" s="388"/>
      <c r="H55" s="388"/>
      <c r="I55" s="98"/>
      <c r="J55" s="388" t="s">
        <v>89</v>
      </c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7">
        <f>ROUND(AG56,1)</f>
        <v>0</v>
      </c>
      <c r="AH55" s="386"/>
      <c r="AI55" s="386"/>
      <c r="AJ55" s="386"/>
      <c r="AK55" s="386"/>
      <c r="AL55" s="386"/>
      <c r="AM55" s="386"/>
      <c r="AN55" s="385">
        <f t="shared" si="0"/>
        <v>0</v>
      </c>
      <c r="AO55" s="386"/>
      <c r="AP55" s="386"/>
      <c r="AQ55" s="99" t="s">
        <v>90</v>
      </c>
      <c r="AR55" s="100"/>
      <c r="AS55" s="101">
        <f>ROUND(AS56,1)</f>
        <v>0</v>
      </c>
      <c r="AT55" s="102">
        <f t="shared" si="1"/>
        <v>0</v>
      </c>
      <c r="AU55" s="103">
        <f>ROUND(AU56,5)</f>
        <v>0</v>
      </c>
      <c r="AV55" s="102">
        <f>ROUND(AZ55*L26,1)</f>
        <v>0</v>
      </c>
      <c r="AW55" s="102">
        <f>ROUND(BA55*L27,1)</f>
        <v>0</v>
      </c>
      <c r="AX55" s="102">
        <f>ROUND(BB55*L26,1)</f>
        <v>0</v>
      </c>
      <c r="AY55" s="102">
        <f>ROUND(BC55*L27,1)</f>
        <v>0</v>
      </c>
      <c r="AZ55" s="102">
        <f>ROUND(AZ56,1)</f>
        <v>0</v>
      </c>
      <c r="BA55" s="102">
        <f>ROUND(BA56,1)</f>
        <v>0</v>
      </c>
      <c r="BB55" s="102">
        <f>ROUND(BB56,1)</f>
        <v>0</v>
      </c>
      <c r="BC55" s="102">
        <f>ROUND(BC56,1)</f>
        <v>0</v>
      </c>
      <c r="BD55" s="104">
        <f>ROUND(BD56,1)</f>
        <v>0</v>
      </c>
      <c r="BS55" s="105" t="s">
        <v>71</v>
      </c>
      <c r="BT55" s="105" t="s">
        <v>79</v>
      </c>
      <c r="BU55" s="105" t="s">
        <v>73</v>
      </c>
      <c r="BV55" s="105" t="s">
        <v>74</v>
      </c>
      <c r="BW55" s="105" t="s">
        <v>91</v>
      </c>
      <c r="BX55" s="105" t="s">
        <v>7</v>
      </c>
      <c r="CL55" s="105" t="s">
        <v>20</v>
      </c>
      <c r="CM55" s="105" t="s">
        <v>81</v>
      </c>
    </row>
    <row r="56" spans="1:91" s="6" customFormat="1" ht="22.5" customHeight="1">
      <c r="B56" s="106"/>
      <c r="C56" s="107"/>
      <c r="D56" s="107"/>
      <c r="E56" s="392" t="s">
        <v>88</v>
      </c>
      <c r="F56" s="392"/>
      <c r="G56" s="392"/>
      <c r="H56" s="392"/>
      <c r="I56" s="392"/>
      <c r="J56" s="107"/>
      <c r="K56" s="392" t="s">
        <v>89</v>
      </c>
      <c r="L56" s="392"/>
      <c r="M56" s="392"/>
      <c r="N56" s="392"/>
      <c r="O56" s="392"/>
      <c r="P56" s="392"/>
      <c r="Q56" s="392"/>
      <c r="R56" s="392"/>
      <c r="S56" s="392"/>
      <c r="T56" s="392"/>
      <c r="U56" s="392"/>
      <c r="V56" s="392"/>
      <c r="W56" s="392"/>
      <c r="X56" s="392"/>
      <c r="Y56" s="392"/>
      <c r="Z56" s="392"/>
      <c r="AA56" s="392"/>
      <c r="AB56" s="392"/>
      <c r="AC56" s="392"/>
      <c r="AD56" s="392"/>
      <c r="AE56" s="392"/>
      <c r="AF56" s="392"/>
      <c r="AG56" s="391">
        <f>ROUND(SUM(AG57:AG61),1)</f>
        <v>0</v>
      </c>
      <c r="AH56" s="390"/>
      <c r="AI56" s="390"/>
      <c r="AJ56" s="390"/>
      <c r="AK56" s="390"/>
      <c r="AL56" s="390"/>
      <c r="AM56" s="390"/>
      <c r="AN56" s="389">
        <f t="shared" si="0"/>
        <v>0</v>
      </c>
      <c r="AO56" s="390"/>
      <c r="AP56" s="390"/>
      <c r="AQ56" s="108" t="s">
        <v>83</v>
      </c>
      <c r="AR56" s="109"/>
      <c r="AS56" s="110">
        <f>ROUND(SUM(AS57:AS61),1)</f>
        <v>0</v>
      </c>
      <c r="AT56" s="111">
        <f t="shared" si="1"/>
        <v>0</v>
      </c>
      <c r="AU56" s="112">
        <f>ROUND(SUM(AU57:AU61),5)</f>
        <v>0</v>
      </c>
      <c r="AV56" s="111">
        <f>ROUND(AZ56*L26,1)</f>
        <v>0</v>
      </c>
      <c r="AW56" s="111">
        <f>ROUND(BA56*L27,1)</f>
        <v>0</v>
      </c>
      <c r="AX56" s="111">
        <f>ROUND(BB56*L26,1)</f>
        <v>0</v>
      </c>
      <c r="AY56" s="111">
        <f>ROUND(BC56*L27,1)</f>
        <v>0</v>
      </c>
      <c r="AZ56" s="111">
        <f>ROUND(SUM(AZ57:AZ61),1)</f>
        <v>0</v>
      </c>
      <c r="BA56" s="111">
        <f>ROUND(SUM(BA57:BA61),1)</f>
        <v>0</v>
      </c>
      <c r="BB56" s="111">
        <f>ROUND(SUM(BB57:BB61),1)</f>
        <v>0</v>
      </c>
      <c r="BC56" s="111">
        <f>ROUND(SUM(BC57:BC61),1)</f>
        <v>0</v>
      </c>
      <c r="BD56" s="113">
        <f>ROUND(SUM(BD57:BD61),1)</f>
        <v>0</v>
      </c>
      <c r="BS56" s="114" t="s">
        <v>71</v>
      </c>
      <c r="BT56" s="114" t="s">
        <v>81</v>
      </c>
      <c r="BU56" s="114" t="s">
        <v>73</v>
      </c>
      <c r="BV56" s="114" t="s">
        <v>74</v>
      </c>
      <c r="BW56" s="114" t="s">
        <v>92</v>
      </c>
      <c r="BX56" s="114" t="s">
        <v>91</v>
      </c>
      <c r="CL56" s="114" t="s">
        <v>20</v>
      </c>
    </row>
    <row r="57" spans="1:91" s="6" customFormat="1" ht="22.5" customHeight="1">
      <c r="A57" s="115" t="s">
        <v>85</v>
      </c>
      <c r="B57" s="106"/>
      <c r="C57" s="107"/>
      <c r="D57" s="107"/>
      <c r="E57" s="107"/>
      <c r="F57" s="392" t="s">
        <v>93</v>
      </c>
      <c r="G57" s="392"/>
      <c r="H57" s="392"/>
      <c r="I57" s="392"/>
      <c r="J57" s="392"/>
      <c r="K57" s="107"/>
      <c r="L57" s="392" t="s">
        <v>94</v>
      </c>
      <c r="M57" s="392"/>
      <c r="N57" s="392"/>
      <c r="O57" s="392"/>
      <c r="P57" s="392"/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2"/>
      <c r="AB57" s="392"/>
      <c r="AC57" s="392"/>
      <c r="AD57" s="392"/>
      <c r="AE57" s="392"/>
      <c r="AF57" s="392"/>
      <c r="AG57" s="389">
        <f>'SO.01.1 - Stavební'!J31</f>
        <v>0</v>
      </c>
      <c r="AH57" s="390"/>
      <c r="AI57" s="390"/>
      <c r="AJ57" s="390"/>
      <c r="AK57" s="390"/>
      <c r="AL57" s="390"/>
      <c r="AM57" s="390"/>
      <c r="AN57" s="389">
        <f t="shared" si="0"/>
        <v>0</v>
      </c>
      <c r="AO57" s="390"/>
      <c r="AP57" s="390"/>
      <c r="AQ57" s="108" t="s">
        <v>83</v>
      </c>
      <c r="AR57" s="109"/>
      <c r="AS57" s="110">
        <v>0</v>
      </c>
      <c r="AT57" s="111">
        <f t="shared" si="1"/>
        <v>0</v>
      </c>
      <c r="AU57" s="112">
        <f>'SO.01.1 - Stavební'!P122</f>
        <v>0</v>
      </c>
      <c r="AV57" s="111">
        <f>'SO.01.1 - Stavební'!J34</f>
        <v>0</v>
      </c>
      <c r="AW57" s="111">
        <f>'SO.01.1 - Stavební'!J35</f>
        <v>0</v>
      </c>
      <c r="AX57" s="111">
        <f>'SO.01.1 - Stavební'!J36</f>
        <v>0</v>
      </c>
      <c r="AY57" s="111">
        <f>'SO.01.1 - Stavební'!J37</f>
        <v>0</v>
      </c>
      <c r="AZ57" s="111">
        <f>'SO.01.1 - Stavební'!F34</f>
        <v>0</v>
      </c>
      <c r="BA57" s="111">
        <f>'SO.01.1 - Stavební'!F35</f>
        <v>0</v>
      </c>
      <c r="BB57" s="111">
        <f>'SO.01.1 - Stavební'!F36</f>
        <v>0</v>
      </c>
      <c r="BC57" s="111">
        <f>'SO.01.1 - Stavební'!F37</f>
        <v>0</v>
      </c>
      <c r="BD57" s="113">
        <f>'SO.01.1 - Stavební'!F38</f>
        <v>0</v>
      </c>
      <c r="BT57" s="114" t="s">
        <v>86</v>
      </c>
      <c r="BV57" s="114" t="s">
        <v>74</v>
      </c>
      <c r="BW57" s="114" t="s">
        <v>95</v>
      </c>
      <c r="BX57" s="114" t="s">
        <v>92</v>
      </c>
      <c r="CL57" s="114" t="s">
        <v>20</v>
      </c>
    </row>
    <row r="58" spans="1:91" s="6" customFormat="1" ht="22.5" customHeight="1">
      <c r="A58" s="115" t="s">
        <v>85</v>
      </c>
      <c r="B58" s="106"/>
      <c r="C58" s="107"/>
      <c r="D58" s="107"/>
      <c r="E58" s="107"/>
      <c r="F58" s="392" t="s">
        <v>96</v>
      </c>
      <c r="G58" s="392"/>
      <c r="H58" s="392"/>
      <c r="I58" s="392"/>
      <c r="J58" s="392"/>
      <c r="K58" s="107"/>
      <c r="L58" s="392" t="s">
        <v>97</v>
      </c>
      <c r="M58" s="392"/>
      <c r="N58" s="392"/>
      <c r="O58" s="392"/>
      <c r="P58" s="392"/>
      <c r="Q58" s="392"/>
      <c r="R58" s="392"/>
      <c r="S58" s="392"/>
      <c r="T58" s="392"/>
      <c r="U58" s="392"/>
      <c r="V58" s="392"/>
      <c r="W58" s="392"/>
      <c r="X58" s="392"/>
      <c r="Y58" s="392"/>
      <c r="Z58" s="392"/>
      <c r="AA58" s="392"/>
      <c r="AB58" s="392"/>
      <c r="AC58" s="392"/>
      <c r="AD58" s="392"/>
      <c r="AE58" s="392"/>
      <c r="AF58" s="392"/>
      <c r="AG58" s="389">
        <f>'SO.01.2 - ZTI'!J31</f>
        <v>0</v>
      </c>
      <c r="AH58" s="390"/>
      <c r="AI58" s="390"/>
      <c r="AJ58" s="390"/>
      <c r="AK58" s="390"/>
      <c r="AL58" s="390"/>
      <c r="AM58" s="390"/>
      <c r="AN58" s="389">
        <f t="shared" si="0"/>
        <v>0</v>
      </c>
      <c r="AO58" s="390"/>
      <c r="AP58" s="390"/>
      <c r="AQ58" s="108" t="s">
        <v>83</v>
      </c>
      <c r="AR58" s="109"/>
      <c r="AS58" s="110">
        <v>0</v>
      </c>
      <c r="AT58" s="111">
        <f t="shared" si="1"/>
        <v>0</v>
      </c>
      <c r="AU58" s="112">
        <f>'SO.01.2 - ZTI'!P93</f>
        <v>0</v>
      </c>
      <c r="AV58" s="111">
        <f>'SO.01.2 - ZTI'!J34</f>
        <v>0</v>
      </c>
      <c r="AW58" s="111">
        <f>'SO.01.2 - ZTI'!J35</f>
        <v>0</v>
      </c>
      <c r="AX58" s="111">
        <f>'SO.01.2 - ZTI'!J36</f>
        <v>0</v>
      </c>
      <c r="AY58" s="111">
        <f>'SO.01.2 - ZTI'!J37</f>
        <v>0</v>
      </c>
      <c r="AZ58" s="111">
        <f>'SO.01.2 - ZTI'!F34</f>
        <v>0</v>
      </c>
      <c r="BA58" s="111">
        <f>'SO.01.2 - ZTI'!F35</f>
        <v>0</v>
      </c>
      <c r="BB58" s="111">
        <f>'SO.01.2 - ZTI'!F36</f>
        <v>0</v>
      </c>
      <c r="BC58" s="111">
        <f>'SO.01.2 - ZTI'!F37</f>
        <v>0</v>
      </c>
      <c r="BD58" s="113">
        <f>'SO.01.2 - ZTI'!F38</f>
        <v>0</v>
      </c>
      <c r="BT58" s="114" t="s">
        <v>86</v>
      </c>
      <c r="BV58" s="114" t="s">
        <v>74</v>
      </c>
      <c r="BW58" s="114" t="s">
        <v>98</v>
      </c>
      <c r="BX58" s="114" t="s">
        <v>92</v>
      </c>
      <c r="CL58" s="114" t="s">
        <v>20</v>
      </c>
    </row>
    <row r="59" spans="1:91" s="6" customFormat="1" ht="22.5" customHeight="1">
      <c r="A59" s="115" t="s">
        <v>85</v>
      </c>
      <c r="B59" s="106"/>
      <c r="C59" s="107"/>
      <c r="D59" s="107"/>
      <c r="E59" s="107"/>
      <c r="F59" s="392" t="s">
        <v>99</v>
      </c>
      <c r="G59" s="392"/>
      <c r="H59" s="392"/>
      <c r="I59" s="392"/>
      <c r="J59" s="392"/>
      <c r="K59" s="107"/>
      <c r="L59" s="392" t="s">
        <v>100</v>
      </c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89">
        <f>'SO.01.3 - Vzduchotechnika'!J31</f>
        <v>0</v>
      </c>
      <c r="AH59" s="390"/>
      <c r="AI59" s="390"/>
      <c r="AJ59" s="390"/>
      <c r="AK59" s="390"/>
      <c r="AL59" s="390"/>
      <c r="AM59" s="390"/>
      <c r="AN59" s="389">
        <f t="shared" si="0"/>
        <v>0</v>
      </c>
      <c r="AO59" s="390"/>
      <c r="AP59" s="390"/>
      <c r="AQ59" s="108" t="s">
        <v>83</v>
      </c>
      <c r="AR59" s="109"/>
      <c r="AS59" s="110">
        <v>0</v>
      </c>
      <c r="AT59" s="111">
        <f t="shared" si="1"/>
        <v>0</v>
      </c>
      <c r="AU59" s="112">
        <f>'SO.01.3 - Vzduchotechnika'!P96</f>
        <v>0</v>
      </c>
      <c r="AV59" s="111">
        <f>'SO.01.3 - Vzduchotechnika'!J34</f>
        <v>0</v>
      </c>
      <c r="AW59" s="111">
        <f>'SO.01.3 - Vzduchotechnika'!J35</f>
        <v>0</v>
      </c>
      <c r="AX59" s="111">
        <f>'SO.01.3 - Vzduchotechnika'!J36</f>
        <v>0</v>
      </c>
      <c r="AY59" s="111">
        <f>'SO.01.3 - Vzduchotechnika'!J37</f>
        <v>0</v>
      </c>
      <c r="AZ59" s="111">
        <f>'SO.01.3 - Vzduchotechnika'!F34</f>
        <v>0</v>
      </c>
      <c r="BA59" s="111">
        <f>'SO.01.3 - Vzduchotechnika'!F35</f>
        <v>0</v>
      </c>
      <c r="BB59" s="111">
        <f>'SO.01.3 - Vzduchotechnika'!F36</f>
        <v>0</v>
      </c>
      <c r="BC59" s="111">
        <f>'SO.01.3 - Vzduchotechnika'!F37</f>
        <v>0</v>
      </c>
      <c r="BD59" s="113">
        <f>'SO.01.3 - Vzduchotechnika'!F38</f>
        <v>0</v>
      </c>
      <c r="BT59" s="114" t="s">
        <v>86</v>
      </c>
      <c r="BV59" s="114" t="s">
        <v>74</v>
      </c>
      <c r="BW59" s="114" t="s">
        <v>101</v>
      </c>
      <c r="BX59" s="114" t="s">
        <v>92</v>
      </c>
      <c r="CL59" s="114" t="s">
        <v>20</v>
      </c>
    </row>
    <row r="60" spans="1:91" s="6" customFormat="1" ht="22.5" customHeight="1">
      <c r="A60" s="115" t="s">
        <v>85</v>
      </c>
      <c r="B60" s="106"/>
      <c r="C60" s="107"/>
      <c r="D60" s="107"/>
      <c r="E60" s="107"/>
      <c r="F60" s="392" t="s">
        <v>102</v>
      </c>
      <c r="G60" s="392"/>
      <c r="H60" s="392"/>
      <c r="I60" s="392"/>
      <c r="J60" s="392"/>
      <c r="K60" s="107"/>
      <c r="L60" s="392" t="s">
        <v>103</v>
      </c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2"/>
      <c r="AD60" s="392"/>
      <c r="AE60" s="392"/>
      <c r="AF60" s="392"/>
      <c r="AG60" s="389">
        <f>'SO.01.4 - Silnoproud'!J31</f>
        <v>0</v>
      </c>
      <c r="AH60" s="390"/>
      <c r="AI60" s="390"/>
      <c r="AJ60" s="390"/>
      <c r="AK60" s="390"/>
      <c r="AL60" s="390"/>
      <c r="AM60" s="390"/>
      <c r="AN60" s="389">
        <f t="shared" si="0"/>
        <v>0</v>
      </c>
      <c r="AO60" s="390"/>
      <c r="AP60" s="390"/>
      <c r="AQ60" s="108" t="s">
        <v>83</v>
      </c>
      <c r="AR60" s="109"/>
      <c r="AS60" s="110">
        <v>0</v>
      </c>
      <c r="AT60" s="111">
        <f t="shared" si="1"/>
        <v>0</v>
      </c>
      <c r="AU60" s="112">
        <f>'SO.01.4 - Silnoproud'!P96</f>
        <v>0</v>
      </c>
      <c r="AV60" s="111">
        <f>'SO.01.4 - Silnoproud'!J34</f>
        <v>0</v>
      </c>
      <c r="AW60" s="111">
        <f>'SO.01.4 - Silnoproud'!J35</f>
        <v>0</v>
      </c>
      <c r="AX60" s="111">
        <f>'SO.01.4 - Silnoproud'!J36</f>
        <v>0</v>
      </c>
      <c r="AY60" s="111">
        <f>'SO.01.4 - Silnoproud'!J37</f>
        <v>0</v>
      </c>
      <c r="AZ60" s="111">
        <f>'SO.01.4 - Silnoproud'!F34</f>
        <v>0</v>
      </c>
      <c r="BA60" s="111">
        <f>'SO.01.4 - Silnoproud'!F35</f>
        <v>0</v>
      </c>
      <c r="BB60" s="111">
        <f>'SO.01.4 - Silnoproud'!F36</f>
        <v>0</v>
      </c>
      <c r="BC60" s="111">
        <f>'SO.01.4 - Silnoproud'!F37</f>
        <v>0</v>
      </c>
      <c r="BD60" s="113">
        <f>'SO.01.4 - Silnoproud'!F38</f>
        <v>0</v>
      </c>
      <c r="BT60" s="114" t="s">
        <v>86</v>
      </c>
      <c r="BV60" s="114" t="s">
        <v>74</v>
      </c>
      <c r="BW60" s="114" t="s">
        <v>104</v>
      </c>
      <c r="BX60" s="114" t="s">
        <v>92</v>
      </c>
      <c r="CL60" s="114" t="s">
        <v>20</v>
      </c>
    </row>
    <row r="61" spans="1:91" s="6" customFormat="1" ht="22.5" customHeight="1">
      <c r="A61" s="115" t="s">
        <v>85</v>
      </c>
      <c r="B61" s="106"/>
      <c r="C61" s="107"/>
      <c r="D61" s="107"/>
      <c r="E61" s="107"/>
      <c r="F61" s="392" t="s">
        <v>105</v>
      </c>
      <c r="G61" s="392"/>
      <c r="H61" s="392"/>
      <c r="I61" s="392"/>
      <c r="J61" s="392"/>
      <c r="K61" s="107"/>
      <c r="L61" s="392" t="s">
        <v>106</v>
      </c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392"/>
      <c r="AC61" s="392"/>
      <c r="AD61" s="392"/>
      <c r="AE61" s="392"/>
      <c r="AF61" s="392"/>
      <c r="AG61" s="389">
        <f>'SO.01.5 - SLP'!J31</f>
        <v>0</v>
      </c>
      <c r="AH61" s="390"/>
      <c r="AI61" s="390"/>
      <c r="AJ61" s="390"/>
      <c r="AK61" s="390"/>
      <c r="AL61" s="390"/>
      <c r="AM61" s="390"/>
      <c r="AN61" s="389">
        <f t="shared" si="0"/>
        <v>0</v>
      </c>
      <c r="AO61" s="390"/>
      <c r="AP61" s="390"/>
      <c r="AQ61" s="108" t="s">
        <v>83</v>
      </c>
      <c r="AR61" s="109"/>
      <c r="AS61" s="110">
        <v>0</v>
      </c>
      <c r="AT61" s="111">
        <f t="shared" si="1"/>
        <v>0</v>
      </c>
      <c r="AU61" s="112">
        <f>'SO.01.5 - SLP'!P119</f>
        <v>0</v>
      </c>
      <c r="AV61" s="111">
        <f>'SO.01.5 - SLP'!J34</f>
        <v>0</v>
      </c>
      <c r="AW61" s="111">
        <f>'SO.01.5 - SLP'!J35</f>
        <v>0</v>
      </c>
      <c r="AX61" s="111">
        <f>'SO.01.5 - SLP'!J36</f>
        <v>0</v>
      </c>
      <c r="AY61" s="111">
        <f>'SO.01.5 - SLP'!J37</f>
        <v>0</v>
      </c>
      <c r="AZ61" s="111">
        <f>'SO.01.5 - SLP'!F34</f>
        <v>0</v>
      </c>
      <c r="BA61" s="111">
        <f>'SO.01.5 - SLP'!F35</f>
        <v>0</v>
      </c>
      <c r="BB61" s="111">
        <f>'SO.01.5 - SLP'!F36</f>
        <v>0</v>
      </c>
      <c r="BC61" s="111">
        <f>'SO.01.5 - SLP'!F37</f>
        <v>0</v>
      </c>
      <c r="BD61" s="113">
        <f>'SO.01.5 - SLP'!F38</f>
        <v>0</v>
      </c>
      <c r="BT61" s="114" t="s">
        <v>86</v>
      </c>
      <c r="BV61" s="114" t="s">
        <v>74</v>
      </c>
      <c r="BW61" s="114" t="s">
        <v>107</v>
      </c>
      <c r="BX61" s="114" t="s">
        <v>92</v>
      </c>
      <c r="CL61" s="114" t="s">
        <v>20</v>
      </c>
    </row>
    <row r="62" spans="1:91" s="5" customFormat="1" ht="22.5" customHeight="1">
      <c r="B62" s="96"/>
      <c r="C62" s="97"/>
      <c r="D62" s="388" t="s">
        <v>108</v>
      </c>
      <c r="E62" s="388"/>
      <c r="F62" s="388"/>
      <c r="G62" s="388"/>
      <c r="H62" s="388"/>
      <c r="I62" s="98"/>
      <c r="J62" s="388" t="s">
        <v>109</v>
      </c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8"/>
      <c r="Z62" s="388"/>
      <c r="AA62" s="388"/>
      <c r="AB62" s="388"/>
      <c r="AC62" s="388"/>
      <c r="AD62" s="388"/>
      <c r="AE62" s="388"/>
      <c r="AF62" s="388"/>
      <c r="AG62" s="387">
        <f>ROUND(AG63,1)</f>
        <v>0</v>
      </c>
      <c r="AH62" s="386"/>
      <c r="AI62" s="386"/>
      <c r="AJ62" s="386"/>
      <c r="AK62" s="386"/>
      <c r="AL62" s="386"/>
      <c r="AM62" s="386"/>
      <c r="AN62" s="385">
        <f t="shared" si="0"/>
        <v>0</v>
      </c>
      <c r="AO62" s="386"/>
      <c r="AP62" s="386"/>
      <c r="AQ62" s="99" t="s">
        <v>90</v>
      </c>
      <c r="AR62" s="100"/>
      <c r="AS62" s="101">
        <f>ROUND(AS63,1)</f>
        <v>0</v>
      </c>
      <c r="AT62" s="102">
        <f t="shared" si="1"/>
        <v>0</v>
      </c>
      <c r="AU62" s="103">
        <f>ROUND(AU63,5)</f>
        <v>0</v>
      </c>
      <c r="AV62" s="102">
        <f>ROUND(AZ62*L26,1)</f>
        <v>0</v>
      </c>
      <c r="AW62" s="102">
        <f>ROUND(BA62*L27,1)</f>
        <v>0</v>
      </c>
      <c r="AX62" s="102">
        <f>ROUND(BB62*L26,1)</f>
        <v>0</v>
      </c>
      <c r="AY62" s="102">
        <f>ROUND(BC62*L27,1)</f>
        <v>0</v>
      </c>
      <c r="AZ62" s="102">
        <f t="shared" ref="AZ62:BD63" si="3">ROUND(AZ63,1)</f>
        <v>0</v>
      </c>
      <c r="BA62" s="102">
        <f t="shared" si="3"/>
        <v>0</v>
      </c>
      <c r="BB62" s="102">
        <f t="shared" si="3"/>
        <v>0</v>
      </c>
      <c r="BC62" s="102">
        <f t="shared" si="3"/>
        <v>0</v>
      </c>
      <c r="BD62" s="104">
        <f t="shared" si="3"/>
        <v>0</v>
      </c>
      <c r="BS62" s="105" t="s">
        <v>71</v>
      </c>
      <c r="BT62" s="105" t="s">
        <v>79</v>
      </c>
      <c r="BU62" s="105" t="s">
        <v>73</v>
      </c>
      <c r="BV62" s="105" t="s">
        <v>74</v>
      </c>
      <c r="BW62" s="105" t="s">
        <v>110</v>
      </c>
      <c r="BX62" s="105" t="s">
        <v>7</v>
      </c>
      <c r="CL62" s="105" t="s">
        <v>20</v>
      </c>
      <c r="CM62" s="105" t="s">
        <v>81</v>
      </c>
    </row>
    <row r="63" spans="1:91" s="6" customFormat="1" ht="22.5" customHeight="1">
      <c r="B63" s="106"/>
      <c r="C63" s="107"/>
      <c r="D63" s="107"/>
      <c r="E63" s="392" t="s">
        <v>108</v>
      </c>
      <c r="F63" s="392"/>
      <c r="G63" s="392"/>
      <c r="H63" s="392"/>
      <c r="I63" s="392"/>
      <c r="J63" s="107"/>
      <c r="K63" s="392" t="s">
        <v>109</v>
      </c>
      <c r="L63" s="392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2"/>
      <c r="AB63" s="392"/>
      <c r="AC63" s="392"/>
      <c r="AD63" s="392"/>
      <c r="AE63" s="392"/>
      <c r="AF63" s="392"/>
      <c r="AG63" s="391">
        <f>ROUND(AG64,1)</f>
        <v>0</v>
      </c>
      <c r="AH63" s="390"/>
      <c r="AI63" s="390"/>
      <c r="AJ63" s="390"/>
      <c r="AK63" s="390"/>
      <c r="AL63" s="390"/>
      <c r="AM63" s="390"/>
      <c r="AN63" s="389">
        <f t="shared" si="0"/>
        <v>0</v>
      </c>
      <c r="AO63" s="390"/>
      <c r="AP63" s="390"/>
      <c r="AQ63" s="108" t="s">
        <v>83</v>
      </c>
      <c r="AR63" s="109"/>
      <c r="AS63" s="110">
        <f>ROUND(AS64,1)</f>
        <v>0</v>
      </c>
      <c r="AT63" s="111">
        <f t="shared" si="1"/>
        <v>0</v>
      </c>
      <c r="AU63" s="112">
        <f>ROUND(AU64,5)</f>
        <v>0</v>
      </c>
      <c r="AV63" s="111">
        <f>ROUND(AZ63*L26,1)</f>
        <v>0</v>
      </c>
      <c r="AW63" s="111">
        <f>ROUND(BA63*L27,1)</f>
        <v>0</v>
      </c>
      <c r="AX63" s="111">
        <f>ROUND(BB63*L26,1)</f>
        <v>0</v>
      </c>
      <c r="AY63" s="111">
        <f>ROUND(BC63*L27,1)</f>
        <v>0</v>
      </c>
      <c r="AZ63" s="111">
        <f t="shared" si="3"/>
        <v>0</v>
      </c>
      <c r="BA63" s="111">
        <f t="shared" si="3"/>
        <v>0</v>
      </c>
      <c r="BB63" s="111">
        <f t="shared" si="3"/>
        <v>0</v>
      </c>
      <c r="BC63" s="111">
        <f t="shared" si="3"/>
        <v>0</v>
      </c>
      <c r="BD63" s="113">
        <f t="shared" si="3"/>
        <v>0</v>
      </c>
      <c r="BS63" s="114" t="s">
        <v>71</v>
      </c>
      <c r="BT63" s="114" t="s">
        <v>81</v>
      </c>
      <c r="BU63" s="114" t="s">
        <v>73</v>
      </c>
      <c r="BV63" s="114" t="s">
        <v>74</v>
      </c>
      <c r="BW63" s="114" t="s">
        <v>111</v>
      </c>
      <c r="BX63" s="114" t="s">
        <v>110</v>
      </c>
      <c r="CL63" s="114" t="s">
        <v>20</v>
      </c>
    </row>
    <row r="64" spans="1:91" s="6" customFormat="1" ht="22.5" customHeight="1">
      <c r="A64" s="115" t="s">
        <v>85</v>
      </c>
      <c r="B64" s="106"/>
      <c r="C64" s="107"/>
      <c r="D64" s="107"/>
      <c r="E64" s="107"/>
      <c r="F64" s="392" t="s">
        <v>112</v>
      </c>
      <c r="G64" s="392"/>
      <c r="H64" s="392"/>
      <c r="I64" s="392"/>
      <c r="J64" s="392"/>
      <c r="K64" s="107"/>
      <c r="L64" s="392" t="s">
        <v>109</v>
      </c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2"/>
      <c r="AG64" s="389">
        <f>'SO.02.01 - Dopravní řešení'!J31</f>
        <v>0</v>
      </c>
      <c r="AH64" s="390"/>
      <c r="AI64" s="390"/>
      <c r="AJ64" s="390"/>
      <c r="AK64" s="390"/>
      <c r="AL64" s="390"/>
      <c r="AM64" s="390"/>
      <c r="AN64" s="389">
        <f t="shared" si="0"/>
        <v>0</v>
      </c>
      <c r="AO64" s="390"/>
      <c r="AP64" s="390"/>
      <c r="AQ64" s="108" t="s">
        <v>83</v>
      </c>
      <c r="AR64" s="109"/>
      <c r="AS64" s="110">
        <v>0</v>
      </c>
      <c r="AT64" s="111">
        <f t="shared" si="1"/>
        <v>0</v>
      </c>
      <c r="AU64" s="112">
        <f>'SO.02.01 - Dopravní řešení'!P94</f>
        <v>0</v>
      </c>
      <c r="AV64" s="111">
        <f>'SO.02.01 - Dopravní řešení'!J34</f>
        <v>0</v>
      </c>
      <c r="AW64" s="111">
        <f>'SO.02.01 - Dopravní řešení'!J35</f>
        <v>0</v>
      </c>
      <c r="AX64" s="111">
        <f>'SO.02.01 - Dopravní řešení'!J36</f>
        <v>0</v>
      </c>
      <c r="AY64" s="111">
        <f>'SO.02.01 - Dopravní řešení'!J37</f>
        <v>0</v>
      </c>
      <c r="AZ64" s="111">
        <f>'SO.02.01 - Dopravní řešení'!F34</f>
        <v>0</v>
      </c>
      <c r="BA64" s="111">
        <f>'SO.02.01 - Dopravní řešení'!F35</f>
        <v>0</v>
      </c>
      <c r="BB64" s="111">
        <f>'SO.02.01 - Dopravní řešení'!F36</f>
        <v>0</v>
      </c>
      <c r="BC64" s="111">
        <f>'SO.02.01 - Dopravní řešení'!F37</f>
        <v>0</v>
      </c>
      <c r="BD64" s="113">
        <f>'SO.02.01 - Dopravní řešení'!F38</f>
        <v>0</v>
      </c>
      <c r="BT64" s="114" t="s">
        <v>86</v>
      </c>
      <c r="BV64" s="114" t="s">
        <v>74</v>
      </c>
      <c r="BW64" s="114" t="s">
        <v>113</v>
      </c>
      <c r="BX64" s="114" t="s">
        <v>111</v>
      </c>
      <c r="CL64" s="114" t="s">
        <v>20</v>
      </c>
    </row>
    <row r="65" spans="1:91" s="5" customFormat="1" ht="22.5" customHeight="1">
      <c r="B65" s="96"/>
      <c r="C65" s="97"/>
      <c r="D65" s="388" t="s">
        <v>114</v>
      </c>
      <c r="E65" s="388"/>
      <c r="F65" s="388"/>
      <c r="G65" s="388"/>
      <c r="H65" s="388"/>
      <c r="I65" s="98"/>
      <c r="J65" s="388" t="s">
        <v>115</v>
      </c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388"/>
      <c r="X65" s="388"/>
      <c r="Y65" s="388"/>
      <c r="Z65" s="388"/>
      <c r="AA65" s="388"/>
      <c r="AB65" s="388"/>
      <c r="AC65" s="388"/>
      <c r="AD65" s="388"/>
      <c r="AE65" s="388"/>
      <c r="AF65" s="388"/>
      <c r="AG65" s="387">
        <f>ROUND(AG66,1)</f>
        <v>0</v>
      </c>
      <c r="AH65" s="386"/>
      <c r="AI65" s="386"/>
      <c r="AJ65" s="386"/>
      <c r="AK65" s="386"/>
      <c r="AL65" s="386"/>
      <c r="AM65" s="386"/>
      <c r="AN65" s="385">
        <f t="shared" si="0"/>
        <v>0</v>
      </c>
      <c r="AO65" s="386"/>
      <c r="AP65" s="386"/>
      <c r="AQ65" s="99" t="s">
        <v>90</v>
      </c>
      <c r="AR65" s="100"/>
      <c r="AS65" s="101">
        <f>ROUND(AS66,1)</f>
        <v>0</v>
      </c>
      <c r="AT65" s="102">
        <f t="shared" si="1"/>
        <v>0</v>
      </c>
      <c r="AU65" s="103">
        <f>ROUND(AU66,5)</f>
        <v>0</v>
      </c>
      <c r="AV65" s="102">
        <f>ROUND(AZ65*L26,1)</f>
        <v>0</v>
      </c>
      <c r="AW65" s="102">
        <f>ROUND(BA65*L27,1)</f>
        <v>0</v>
      </c>
      <c r="AX65" s="102">
        <f>ROUND(BB65*L26,1)</f>
        <v>0</v>
      </c>
      <c r="AY65" s="102">
        <f>ROUND(BC65*L27,1)</f>
        <v>0</v>
      </c>
      <c r="AZ65" s="102">
        <f t="shared" ref="AZ65:BD66" si="4">ROUND(AZ66,1)</f>
        <v>0</v>
      </c>
      <c r="BA65" s="102">
        <f t="shared" si="4"/>
        <v>0</v>
      </c>
      <c r="BB65" s="102">
        <f t="shared" si="4"/>
        <v>0</v>
      </c>
      <c r="BC65" s="102">
        <f t="shared" si="4"/>
        <v>0</v>
      </c>
      <c r="BD65" s="104">
        <f t="shared" si="4"/>
        <v>0</v>
      </c>
      <c r="BS65" s="105" t="s">
        <v>71</v>
      </c>
      <c r="BT65" s="105" t="s">
        <v>79</v>
      </c>
      <c r="BU65" s="105" t="s">
        <v>73</v>
      </c>
      <c r="BV65" s="105" t="s">
        <v>74</v>
      </c>
      <c r="BW65" s="105" t="s">
        <v>116</v>
      </c>
      <c r="BX65" s="105" t="s">
        <v>7</v>
      </c>
      <c r="CL65" s="105" t="s">
        <v>20</v>
      </c>
      <c r="CM65" s="105" t="s">
        <v>81</v>
      </c>
    </row>
    <row r="66" spans="1:91" s="6" customFormat="1" ht="22.5" customHeight="1">
      <c r="B66" s="106"/>
      <c r="C66" s="107"/>
      <c r="D66" s="107"/>
      <c r="E66" s="392" t="s">
        <v>114</v>
      </c>
      <c r="F66" s="392"/>
      <c r="G66" s="392"/>
      <c r="H66" s="392"/>
      <c r="I66" s="392"/>
      <c r="J66" s="107"/>
      <c r="K66" s="392" t="s">
        <v>115</v>
      </c>
      <c r="L66" s="392"/>
      <c r="M66" s="392"/>
      <c r="N66" s="392"/>
      <c r="O66" s="392"/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2"/>
      <c r="AB66" s="392"/>
      <c r="AC66" s="392"/>
      <c r="AD66" s="392"/>
      <c r="AE66" s="392"/>
      <c r="AF66" s="392"/>
      <c r="AG66" s="391">
        <f>ROUND(AG67,1)</f>
        <v>0</v>
      </c>
      <c r="AH66" s="390"/>
      <c r="AI66" s="390"/>
      <c r="AJ66" s="390"/>
      <c r="AK66" s="390"/>
      <c r="AL66" s="390"/>
      <c r="AM66" s="390"/>
      <c r="AN66" s="389">
        <f t="shared" si="0"/>
        <v>0</v>
      </c>
      <c r="AO66" s="390"/>
      <c r="AP66" s="390"/>
      <c r="AQ66" s="108" t="s">
        <v>83</v>
      </c>
      <c r="AR66" s="109"/>
      <c r="AS66" s="110">
        <f>ROUND(AS67,1)</f>
        <v>0</v>
      </c>
      <c r="AT66" s="111">
        <f t="shared" si="1"/>
        <v>0</v>
      </c>
      <c r="AU66" s="112">
        <f>ROUND(AU67,5)</f>
        <v>0</v>
      </c>
      <c r="AV66" s="111">
        <f>ROUND(AZ66*L26,1)</f>
        <v>0</v>
      </c>
      <c r="AW66" s="111">
        <f>ROUND(BA66*L27,1)</f>
        <v>0</v>
      </c>
      <c r="AX66" s="111">
        <f>ROUND(BB66*L26,1)</f>
        <v>0</v>
      </c>
      <c r="AY66" s="111">
        <f>ROUND(BC66*L27,1)</f>
        <v>0</v>
      </c>
      <c r="AZ66" s="111">
        <f t="shared" si="4"/>
        <v>0</v>
      </c>
      <c r="BA66" s="111">
        <f t="shared" si="4"/>
        <v>0</v>
      </c>
      <c r="BB66" s="111">
        <f t="shared" si="4"/>
        <v>0</v>
      </c>
      <c r="BC66" s="111">
        <f t="shared" si="4"/>
        <v>0</v>
      </c>
      <c r="BD66" s="113">
        <f t="shared" si="4"/>
        <v>0</v>
      </c>
      <c r="BS66" s="114" t="s">
        <v>71</v>
      </c>
      <c r="BT66" s="114" t="s">
        <v>81</v>
      </c>
      <c r="BU66" s="114" t="s">
        <v>73</v>
      </c>
      <c r="BV66" s="114" t="s">
        <v>74</v>
      </c>
      <c r="BW66" s="114" t="s">
        <v>117</v>
      </c>
      <c r="BX66" s="114" t="s">
        <v>116</v>
      </c>
      <c r="CL66" s="114" t="s">
        <v>20</v>
      </c>
    </row>
    <row r="67" spans="1:91" s="6" customFormat="1" ht="22.5" customHeight="1">
      <c r="A67" s="115" t="s">
        <v>85</v>
      </c>
      <c r="B67" s="106"/>
      <c r="C67" s="107"/>
      <c r="D67" s="107"/>
      <c r="E67" s="107"/>
      <c r="F67" s="392" t="s">
        <v>118</v>
      </c>
      <c r="G67" s="392"/>
      <c r="H67" s="392"/>
      <c r="I67" s="392"/>
      <c r="J67" s="392"/>
      <c r="K67" s="107"/>
      <c r="L67" s="392" t="s">
        <v>119</v>
      </c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2"/>
      <c r="AA67" s="392"/>
      <c r="AB67" s="392"/>
      <c r="AC67" s="392"/>
      <c r="AD67" s="392"/>
      <c r="AE67" s="392"/>
      <c r="AF67" s="392"/>
      <c r="AG67" s="389">
        <f>'SO.03.01 - Zázemí řidičů'!J31</f>
        <v>0</v>
      </c>
      <c r="AH67" s="390"/>
      <c r="AI67" s="390"/>
      <c r="AJ67" s="390"/>
      <c r="AK67" s="390"/>
      <c r="AL67" s="390"/>
      <c r="AM67" s="390"/>
      <c r="AN67" s="389">
        <f t="shared" si="0"/>
        <v>0</v>
      </c>
      <c r="AO67" s="390"/>
      <c r="AP67" s="390"/>
      <c r="AQ67" s="108" t="s">
        <v>83</v>
      </c>
      <c r="AR67" s="109"/>
      <c r="AS67" s="110">
        <v>0</v>
      </c>
      <c r="AT67" s="111">
        <f t="shared" si="1"/>
        <v>0</v>
      </c>
      <c r="AU67" s="112">
        <f>'SO.03.01 - Zázemí řidičů'!P109</f>
        <v>0</v>
      </c>
      <c r="AV67" s="111">
        <f>'SO.03.01 - Zázemí řidičů'!J34</f>
        <v>0</v>
      </c>
      <c r="AW67" s="111">
        <f>'SO.03.01 - Zázemí řidičů'!J35</f>
        <v>0</v>
      </c>
      <c r="AX67" s="111">
        <f>'SO.03.01 - Zázemí řidičů'!J36</f>
        <v>0</v>
      </c>
      <c r="AY67" s="111">
        <f>'SO.03.01 - Zázemí řidičů'!J37</f>
        <v>0</v>
      </c>
      <c r="AZ67" s="111">
        <f>'SO.03.01 - Zázemí řidičů'!F34</f>
        <v>0</v>
      </c>
      <c r="BA67" s="111">
        <f>'SO.03.01 - Zázemí řidičů'!F35</f>
        <v>0</v>
      </c>
      <c r="BB67" s="111">
        <f>'SO.03.01 - Zázemí řidičů'!F36</f>
        <v>0</v>
      </c>
      <c r="BC67" s="111">
        <f>'SO.03.01 - Zázemí řidičů'!F37</f>
        <v>0</v>
      </c>
      <c r="BD67" s="113">
        <f>'SO.03.01 - Zázemí řidičů'!F38</f>
        <v>0</v>
      </c>
      <c r="BT67" s="114" t="s">
        <v>86</v>
      </c>
      <c r="BV67" s="114" t="s">
        <v>74</v>
      </c>
      <c r="BW67" s="114" t="s">
        <v>120</v>
      </c>
      <c r="BX67" s="114" t="s">
        <v>117</v>
      </c>
      <c r="CL67" s="114" t="s">
        <v>20</v>
      </c>
    </row>
    <row r="68" spans="1:91" s="5" customFormat="1" ht="22.5" customHeight="1">
      <c r="B68" s="96"/>
      <c r="C68" s="97"/>
      <c r="D68" s="388" t="s">
        <v>121</v>
      </c>
      <c r="E68" s="388"/>
      <c r="F68" s="388"/>
      <c r="G68" s="388"/>
      <c r="H68" s="388"/>
      <c r="I68" s="98"/>
      <c r="J68" s="388" t="s">
        <v>122</v>
      </c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88"/>
      <c r="X68" s="388"/>
      <c r="Y68" s="388"/>
      <c r="Z68" s="388"/>
      <c r="AA68" s="388"/>
      <c r="AB68" s="388"/>
      <c r="AC68" s="388"/>
      <c r="AD68" s="388"/>
      <c r="AE68" s="388"/>
      <c r="AF68" s="388"/>
      <c r="AG68" s="387">
        <f>ROUND(AG69,1)</f>
        <v>0</v>
      </c>
      <c r="AH68" s="386"/>
      <c r="AI68" s="386"/>
      <c r="AJ68" s="386"/>
      <c r="AK68" s="386"/>
      <c r="AL68" s="386"/>
      <c r="AM68" s="386"/>
      <c r="AN68" s="385">
        <f t="shared" si="0"/>
        <v>0</v>
      </c>
      <c r="AO68" s="386"/>
      <c r="AP68" s="386"/>
      <c r="AQ68" s="99" t="s">
        <v>90</v>
      </c>
      <c r="AR68" s="100"/>
      <c r="AS68" s="101">
        <f>ROUND(AS69,1)</f>
        <v>0</v>
      </c>
      <c r="AT68" s="102">
        <f t="shared" si="1"/>
        <v>0</v>
      </c>
      <c r="AU68" s="103">
        <f>ROUND(AU69,5)</f>
        <v>0</v>
      </c>
      <c r="AV68" s="102">
        <f>ROUND(AZ68*L26,1)</f>
        <v>0</v>
      </c>
      <c r="AW68" s="102">
        <f>ROUND(BA68*L27,1)</f>
        <v>0</v>
      </c>
      <c r="AX68" s="102">
        <f>ROUND(BB68*L26,1)</f>
        <v>0</v>
      </c>
      <c r="AY68" s="102">
        <f>ROUND(BC68*L27,1)</f>
        <v>0</v>
      </c>
      <c r="AZ68" s="102">
        <f t="shared" ref="AZ68:BD69" si="5">ROUND(AZ69,1)</f>
        <v>0</v>
      </c>
      <c r="BA68" s="102">
        <f t="shared" si="5"/>
        <v>0</v>
      </c>
      <c r="BB68" s="102">
        <f t="shared" si="5"/>
        <v>0</v>
      </c>
      <c r="BC68" s="102">
        <f t="shared" si="5"/>
        <v>0</v>
      </c>
      <c r="BD68" s="104">
        <f t="shared" si="5"/>
        <v>0</v>
      </c>
      <c r="BS68" s="105" t="s">
        <v>71</v>
      </c>
      <c r="BT68" s="105" t="s">
        <v>79</v>
      </c>
      <c r="BU68" s="105" t="s">
        <v>73</v>
      </c>
      <c r="BV68" s="105" t="s">
        <v>74</v>
      </c>
      <c r="BW68" s="105" t="s">
        <v>123</v>
      </c>
      <c r="BX68" s="105" t="s">
        <v>7</v>
      </c>
      <c r="CL68" s="105" t="s">
        <v>20</v>
      </c>
      <c r="CM68" s="105" t="s">
        <v>81</v>
      </c>
    </row>
    <row r="69" spans="1:91" s="6" customFormat="1" ht="22.5" customHeight="1">
      <c r="B69" s="106"/>
      <c r="C69" s="107"/>
      <c r="D69" s="107"/>
      <c r="E69" s="392" t="s">
        <v>121</v>
      </c>
      <c r="F69" s="392"/>
      <c r="G69" s="392"/>
      <c r="H69" s="392"/>
      <c r="I69" s="392"/>
      <c r="J69" s="107"/>
      <c r="K69" s="392" t="s">
        <v>122</v>
      </c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2"/>
      <c r="AB69" s="392"/>
      <c r="AC69" s="392"/>
      <c r="AD69" s="392"/>
      <c r="AE69" s="392"/>
      <c r="AF69" s="392"/>
      <c r="AG69" s="391">
        <f>ROUND(AG70,1)</f>
        <v>0</v>
      </c>
      <c r="AH69" s="390"/>
      <c r="AI69" s="390"/>
      <c r="AJ69" s="390"/>
      <c r="AK69" s="390"/>
      <c r="AL69" s="390"/>
      <c r="AM69" s="390"/>
      <c r="AN69" s="389">
        <f t="shared" si="0"/>
        <v>0</v>
      </c>
      <c r="AO69" s="390"/>
      <c r="AP69" s="390"/>
      <c r="AQ69" s="108" t="s">
        <v>83</v>
      </c>
      <c r="AR69" s="109"/>
      <c r="AS69" s="110">
        <f>ROUND(AS70,1)</f>
        <v>0</v>
      </c>
      <c r="AT69" s="111">
        <f t="shared" si="1"/>
        <v>0</v>
      </c>
      <c r="AU69" s="112">
        <f>ROUND(AU70,5)</f>
        <v>0</v>
      </c>
      <c r="AV69" s="111">
        <f>ROUND(AZ69*L26,1)</f>
        <v>0</v>
      </c>
      <c r="AW69" s="111">
        <f>ROUND(BA69*L27,1)</f>
        <v>0</v>
      </c>
      <c r="AX69" s="111">
        <f>ROUND(BB69*L26,1)</f>
        <v>0</v>
      </c>
      <c r="AY69" s="111">
        <f>ROUND(BC69*L27,1)</f>
        <v>0</v>
      </c>
      <c r="AZ69" s="111">
        <f t="shared" si="5"/>
        <v>0</v>
      </c>
      <c r="BA69" s="111">
        <f t="shared" si="5"/>
        <v>0</v>
      </c>
      <c r="BB69" s="111">
        <f t="shared" si="5"/>
        <v>0</v>
      </c>
      <c r="BC69" s="111">
        <f t="shared" si="5"/>
        <v>0</v>
      </c>
      <c r="BD69" s="113">
        <f t="shared" si="5"/>
        <v>0</v>
      </c>
      <c r="BS69" s="114" t="s">
        <v>71</v>
      </c>
      <c r="BT69" s="114" t="s">
        <v>81</v>
      </c>
      <c r="BU69" s="114" t="s">
        <v>73</v>
      </c>
      <c r="BV69" s="114" t="s">
        <v>74</v>
      </c>
      <c r="BW69" s="114" t="s">
        <v>124</v>
      </c>
      <c r="BX69" s="114" t="s">
        <v>123</v>
      </c>
      <c r="CL69" s="114" t="s">
        <v>20</v>
      </c>
    </row>
    <row r="70" spans="1:91" s="6" customFormat="1" ht="34.5" customHeight="1">
      <c r="A70" s="115" t="s">
        <v>85</v>
      </c>
      <c r="B70" s="106"/>
      <c r="C70" s="107"/>
      <c r="D70" s="107"/>
      <c r="E70" s="107"/>
      <c r="F70" s="392" t="s">
        <v>125</v>
      </c>
      <c r="G70" s="392"/>
      <c r="H70" s="392"/>
      <c r="I70" s="392"/>
      <c r="J70" s="392"/>
      <c r="K70" s="107"/>
      <c r="L70" s="392" t="s">
        <v>126</v>
      </c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89">
        <f>'SO.04.001 - Rozpočet'!J31</f>
        <v>0</v>
      </c>
      <c r="AH70" s="390"/>
      <c r="AI70" s="390"/>
      <c r="AJ70" s="390"/>
      <c r="AK70" s="390"/>
      <c r="AL70" s="390"/>
      <c r="AM70" s="390"/>
      <c r="AN70" s="389">
        <f t="shared" si="0"/>
        <v>0</v>
      </c>
      <c r="AO70" s="390"/>
      <c r="AP70" s="390"/>
      <c r="AQ70" s="108" t="s">
        <v>83</v>
      </c>
      <c r="AR70" s="109"/>
      <c r="AS70" s="110">
        <v>0</v>
      </c>
      <c r="AT70" s="111">
        <f t="shared" si="1"/>
        <v>0</v>
      </c>
      <c r="AU70" s="112">
        <f>'SO.04.001 - Rozpočet'!P93</f>
        <v>0</v>
      </c>
      <c r="AV70" s="111">
        <f>'SO.04.001 - Rozpočet'!J34</f>
        <v>0</v>
      </c>
      <c r="AW70" s="111">
        <f>'SO.04.001 - Rozpočet'!J35</f>
        <v>0</v>
      </c>
      <c r="AX70" s="111">
        <f>'SO.04.001 - Rozpočet'!J36</f>
        <v>0</v>
      </c>
      <c r="AY70" s="111">
        <f>'SO.04.001 - Rozpočet'!J37</f>
        <v>0</v>
      </c>
      <c r="AZ70" s="111">
        <f>'SO.04.001 - Rozpočet'!F34</f>
        <v>0</v>
      </c>
      <c r="BA70" s="111">
        <f>'SO.04.001 - Rozpočet'!F35</f>
        <v>0</v>
      </c>
      <c r="BB70" s="111">
        <f>'SO.04.001 - Rozpočet'!F36</f>
        <v>0</v>
      </c>
      <c r="BC70" s="111">
        <f>'SO.04.001 - Rozpočet'!F37</f>
        <v>0</v>
      </c>
      <c r="BD70" s="113">
        <f>'SO.04.001 - Rozpočet'!F38</f>
        <v>0</v>
      </c>
      <c r="BT70" s="114" t="s">
        <v>86</v>
      </c>
      <c r="BV70" s="114" t="s">
        <v>74</v>
      </c>
      <c r="BW70" s="114" t="s">
        <v>127</v>
      </c>
      <c r="BX70" s="114" t="s">
        <v>124</v>
      </c>
      <c r="CL70" s="114" t="s">
        <v>20</v>
      </c>
    </row>
    <row r="71" spans="1:91" s="5" customFormat="1" ht="22.5" customHeight="1">
      <c r="B71" s="96"/>
      <c r="C71" s="97"/>
      <c r="D71" s="388" t="s">
        <v>128</v>
      </c>
      <c r="E71" s="388"/>
      <c r="F71" s="388"/>
      <c r="G71" s="388"/>
      <c r="H71" s="388"/>
      <c r="I71" s="98"/>
      <c r="J71" s="388" t="s">
        <v>129</v>
      </c>
      <c r="K71" s="388"/>
      <c r="L71" s="388"/>
      <c r="M71" s="388"/>
      <c r="N71" s="388"/>
      <c r="O71" s="388"/>
      <c r="P71" s="388"/>
      <c r="Q71" s="388"/>
      <c r="R71" s="388"/>
      <c r="S71" s="388"/>
      <c r="T71" s="388"/>
      <c r="U71" s="388"/>
      <c r="V71" s="388"/>
      <c r="W71" s="388"/>
      <c r="X71" s="388"/>
      <c r="Y71" s="388"/>
      <c r="Z71" s="388"/>
      <c r="AA71" s="388"/>
      <c r="AB71" s="388"/>
      <c r="AC71" s="388"/>
      <c r="AD71" s="388"/>
      <c r="AE71" s="388"/>
      <c r="AF71" s="388"/>
      <c r="AG71" s="387">
        <f>ROUND(AG72,1)</f>
        <v>0</v>
      </c>
      <c r="AH71" s="386"/>
      <c r="AI71" s="386"/>
      <c r="AJ71" s="386"/>
      <c r="AK71" s="386"/>
      <c r="AL71" s="386"/>
      <c r="AM71" s="386"/>
      <c r="AN71" s="385">
        <f t="shared" si="0"/>
        <v>0</v>
      </c>
      <c r="AO71" s="386"/>
      <c r="AP71" s="386"/>
      <c r="AQ71" s="99" t="s">
        <v>90</v>
      </c>
      <c r="AR71" s="100"/>
      <c r="AS71" s="101">
        <f>ROUND(AS72,1)</f>
        <v>0</v>
      </c>
      <c r="AT71" s="102">
        <f t="shared" si="1"/>
        <v>0</v>
      </c>
      <c r="AU71" s="103">
        <f>ROUND(AU72,5)</f>
        <v>0</v>
      </c>
      <c r="AV71" s="102">
        <f>ROUND(AZ71*L26,1)</f>
        <v>0</v>
      </c>
      <c r="AW71" s="102">
        <f>ROUND(BA71*L27,1)</f>
        <v>0</v>
      </c>
      <c r="AX71" s="102">
        <f>ROUND(BB71*L26,1)</f>
        <v>0</v>
      </c>
      <c r="AY71" s="102">
        <f>ROUND(BC71*L27,1)</f>
        <v>0</v>
      </c>
      <c r="AZ71" s="102">
        <f t="shared" ref="AZ71:BD72" si="6">ROUND(AZ72,1)</f>
        <v>0</v>
      </c>
      <c r="BA71" s="102">
        <f t="shared" si="6"/>
        <v>0</v>
      </c>
      <c r="BB71" s="102">
        <f t="shared" si="6"/>
        <v>0</v>
      </c>
      <c r="BC71" s="102">
        <f t="shared" si="6"/>
        <v>0</v>
      </c>
      <c r="BD71" s="104">
        <f t="shared" si="6"/>
        <v>0</v>
      </c>
      <c r="BS71" s="105" t="s">
        <v>71</v>
      </c>
      <c r="BT71" s="105" t="s">
        <v>79</v>
      </c>
      <c r="BU71" s="105" t="s">
        <v>73</v>
      </c>
      <c r="BV71" s="105" t="s">
        <v>74</v>
      </c>
      <c r="BW71" s="105" t="s">
        <v>130</v>
      </c>
      <c r="BX71" s="105" t="s">
        <v>7</v>
      </c>
      <c r="CL71" s="105" t="s">
        <v>20</v>
      </c>
      <c r="CM71" s="105" t="s">
        <v>81</v>
      </c>
    </row>
    <row r="72" spans="1:91" s="6" customFormat="1" ht="22.5" customHeight="1">
      <c r="B72" s="106"/>
      <c r="C72" s="107"/>
      <c r="D72" s="107"/>
      <c r="E72" s="392" t="s">
        <v>128</v>
      </c>
      <c r="F72" s="392"/>
      <c r="G72" s="392"/>
      <c r="H72" s="392"/>
      <c r="I72" s="392"/>
      <c r="J72" s="107"/>
      <c r="K72" s="392" t="s">
        <v>129</v>
      </c>
      <c r="L72" s="392"/>
      <c r="M72" s="392"/>
      <c r="N72" s="392"/>
      <c r="O72" s="392"/>
      <c r="P72" s="392"/>
      <c r="Q72" s="392"/>
      <c r="R72" s="392"/>
      <c r="S72" s="392"/>
      <c r="T72" s="392"/>
      <c r="U72" s="392"/>
      <c r="V72" s="392"/>
      <c r="W72" s="392"/>
      <c r="X72" s="392"/>
      <c r="Y72" s="392"/>
      <c r="Z72" s="392"/>
      <c r="AA72" s="392"/>
      <c r="AB72" s="392"/>
      <c r="AC72" s="392"/>
      <c r="AD72" s="392"/>
      <c r="AE72" s="392"/>
      <c r="AF72" s="392"/>
      <c r="AG72" s="391">
        <f>ROUND(AG73,1)</f>
        <v>0</v>
      </c>
      <c r="AH72" s="390"/>
      <c r="AI72" s="390"/>
      <c r="AJ72" s="390"/>
      <c r="AK72" s="390"/>
      <c r="AL72" s="390"/>
      <c r="AM72" s="390"/>
      <c r="AN72" s="389">
        <f t="shared" si="0"/>
        <v>0</v>
      </c>
      <c r="AO72" s="390"/>
      <c r="AP72" s="390"/>
      <c r="AQ72" s="108" t="s">
        <v>83</v>
      </c>
      <c r="AR72" s="109"/>
      <c r="AS72" s="110">
        <f>ROUND(AS73,1)</f>
        <v>0</v>
      </c>
      <c r="AT72" s="111">
        <f t="shared" si="1"/>
        <v>0</v>
      </c>
      <c r="AU72" s="112">
        <f>ROUND(AU73,5)</f>
        <v>0</v>
      </c>
      <c r="AV72" s="111">
        <f>ROUND(AZ72*L26,1)</f>
        <v>0</v>
      </c>
      <c r="AW72" s="111">
        <f>ROUND(BA72*L27,1)</f>
        <v>0</v>
      </c>
      <c r="AX72" s="111">
        <f>ROUND(BB72*L26,1)</f>
        <v>0</v>
      </c>
      <c r="AY72" s="111">
        <f>ROUND(BC72*L27,1)</f>
        <v>0</v>
      </c>
      <c r="AZ72" s="111">
        <f t="shared" si="6"/>
        <v>0</v>
      </c>
      <c r="BA72" s="111">
        <f t="shared" si="6"/>
        <v>0</v>
      </c>
      <c r="BB72" s="111">
        <f t="shared" si="6"/>
        <v>0</v>
      </c>
      <c r="BC72" s="111">
        <f t="shared" si="6"/>
        <v>0</v>
      </c>
      <c r="BD72" s="113">
        <f t="shared" si="6"/>
        <v>0</v>
      </c>
      <c r="BS72" s="114" t="s">
        <v>71</v>
      </c>
      <c r="BT72" s="114" t="s">
        <v>81</v>
      </c>
      <c r="BU72" s="114" t="s">
        <v>73</v>
      </c>
      <c r="BV72" s="114" t="s">
        <v>74</v>
      </c>
      <c r="BW72" s="114" t="s">
        <v>131</v>
      </c>
      <c r="BX72" s="114" t="s">
        <v>130</v>
      </c>
      <c r="CL72" s="114" t="s">
        <v>20</v>
      </c>
    </row>
    <row r="73" spans="1:91" s="6" customFormat="1" ht="22.5" customHeight="1">
      <c r="A73" s="115" t="s">
        <v>85</v>
      </c>
      <c r="B73" s="106"/>
      <c r="C73" s="107"/>
      <c r="D73" s="107"/>
      <c r="E73" s="107"/>
      <c r="F73" s="392" t="s">
        <v>132</v>
      </c>
      <c r="G73" s="392"/>
      <c r="H73" s="392"/>
      <c r="I73" s="392"/>
      <c r="J73" s="392"/>
      <c r="K73" s="107"/>
      <c r="L73" s="392" t="s">
        <v>126</v>
      </c>
      <c r="M73" s="392"/>
      <c r="N73" s="392"/>
      <c r="O73" s="392"/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2"/>
      <c r="AB73" s="392"/>
      <c r="AC73" s="392"/>
      <c r="AD73" s="392"/>
      <c r="AE73" s="392"/>
      <c r="AF73" s="392"/>
      <c r="AG73" s="389">
        <f>'SO.05.01 - Rozpočet'!J31</f>
        <v>0</v>
      </c>
      <c r="AH73" s="390"/>
      <c r="AI73" s="390"/>
      <c r="AJ73" s="390"/>
      <c r="AK73" s="390"/>
      <c r="AL73" s="390"/>
      <c r="AM73" s="390"/>
      <c r="AN73" s="389">
        <f t="shared" si="0"/>
        <v>0</v>
      </c>
      <c r="AO73" s="390"/>
      <c r="AP73" s="390"/>
      <c r="AQ73" s="108" t="s">
        <v>83</v>
      </c>
      <c r="AR73" s="109"/>
      <c r="AS73" s="110">
        <v>0</v>
      </c>
      <c r="AT73" s="111">
        <f t="shared" si="1"/>
        <v>0</v>
      </c>
      <c r="AU73" s="112">
        <f>'SO.05.01 - Rozpočet'!P96</f>
        <v>0</v>
      </c>
      <c r="AV73" s="111">
        <f>'SO.05.01 - Rozpočet'!J34</f>
        <v>0</v>
      </c>
      <c r="AW73" s="111">
        <f>'SO.05.01 - Rozpočet'!J35</f>
        <v>0</v>
      </c>
      <c r="AX73" s="111">
        <f>'SO.05.01 - Rozpočet'!J36</f>
        <v>0</v>
      </c>
      <c r="AY73" s="111">
        <f>'SO.05.01 - Rozpočet'!J37</f>
        <v>0</v>
      </c>
      <c r="AZ73" s="111">
        <f>'SO.05.01 - Rozpočet'!F34</f>
        <v>0</v>
      </c>
      <c r="BA73" s="111">
        <f>'SO.05.01 - Rozpočet'!F35</f>
        <v>0</v>
      </c>
      <c r="BB73" s="111">
        <f>'SO.05.01 - Rozpočet'!F36</f>
        <v>0</v>
      </c>
      <c r="BC73" s="111">
        <f>'SO.05.01 - Rozpočet'!F37</f>
        <v>0</v>
      </c>
      <c r="BD73" s="113">
        <f>'SO.05.01 - Rozpočet'!F38</f>
        <v>0</v>
      </c>
      <c r="BT73" s="114" t="s">
        <v>86</v>
      </c>
      <c r="BV73" s="114" t="s">
        <v>74</v>
      </c>
      <c r="BW73" s="114" t="s">
        <v>133</v>
      </c>
      <c r="BX73" s="114" t="s">
        <v>131</v>
      </c>
      <c r="CL73" s="114" t="s">
        <v>20</v>
      </c>
    </row>
    <row r="74" spans="1:91" s="5" customFormat="1" ht="22.5" customHeight="1">
      <c r="B74" s="96"/>
      <c r="C74" s="97"/>
      <c r="D74" s="388" t="s">
        <v>134</v>
      </c>
      <c r="E74" s="388"/>
      <c r="F74" s="388"/>
      <c r="G74" s="388"/>
      <c r="H74" s="388"/>
      <c r="I74" s="98"/>
      <c r="J74" s="388" t="s">
        <v>135</v>
      </c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88"/>
      <c r="W74" s="388"/>
      <c r="X74" s="388"/>
      <c r="Y74" s="388"/>
      <c r="Z74" s="388"/>
      <c r="AA74" s="388"/>
      <c r="AB74" s="388"/>
      <c r="AC74" s="388"/>
      <c r="AD74" s="388"/>
      <c r="AE74" s="388"/>
      <c r="AF74" s="388"/>
      <c r="AG74" s="387">
        <f>ROUND(AG75,1)</f>
        <v>0</v>
      </c>
      <c r="AH74" s="386"/>
      <c r="AI74" s="386"/>
      <c r="AJ74" s="386"/>
      <c r="AK74" s="386"/>
      <c r="AL74" s="386"/>
      <c r="AM74" s="386"/>
      <c r="AN74" s="385">
        <f t="shared" si="0"/>
        <v>0</v>
      </c>
      <c r="AO74" s="386"/>
      <c r="AP74" s="386"/>
      <c r="AQ74" s="99" t="s">
        <v>136</v>
      </c>
      <c r="AR74" s="100"/>
      <c r="AS74" s="101">
        <f>ROUND(AS75,1)</f>
        <v>0</v>
      </c>
      <c r="AT74" s="102">
        <f t="shared" si="1"/>
        <v>0</v>
      </c>
      <c r="AU74" s="103">
        <f>ROUND(AU75,5)</f>
        <v>0</v>
      </c>
      <c r="AV74" s="102">
        <f>ROUND(AZ74*L26,1)</f>
        <v>0</v>
      </c>
      <c r="AW74" s="102">
        <f>ROUND(BA74*L27,1)</f>
        <v>0</v>
      </c>
      <c r="AX74" s="102">
        <f>ROUND(BB74*L26,1)</f>
        <v>0</v>
      </c>
      <c r="AY74" s="102">
        <f>ROUND(BC74*L27,1)</f>
        <v>0</v>
      </c>
      <c r="AZ74" s="102">
        <f>ROUND(AZ75,1)</f>
        <v>0</v>
      </c>
      <c r="BA74" s="102">
        <f>ROUND(BA75,1)</f>
        <v>0</v>
      </c>
      <c r="BB74" s="102">
        <f>ROUND(BB75,1)</f>
        <v>0</v>
      </c>
      <c r="BC74" s="102">
        <f>ROUND(BC75,1)</f>
        <v>0</v>
      </c>
      <c r="BD74" s="104">
        <f>ROUND(BD75,1)</f>
        <v>0</v>
      </c>
      <c r="BS74" s="105" t="s">
        <v>71</v>
      </c>
      <c r="BT74" s="105" t="s">
        <v>79</v>
      </c>
      <c r="BU74" s="105" t="s">
        <v>73</v>
      </c>
      <c r="BV74" s="105" t="s">
        <v>74</v>
      </c>
      <c r="BW74" s="105" t="s">
        <v>137</v>
      </c>
      <c r="BX74" s="105" t="s">
        <v>7</v>
      </c>
      <c r="CL74" s="105" t="s">
        <v>20</v>
      </c>
      <c r="CM74" s="105" t="s">
        <v>81</v>
      </c>
    </row>
    <row r="75" spans="1:91" s="6" customFormat="1" ht="22.5" customHeight="1">
      <c r="B75" s="106"/>
      <c r="C75" s="107"/>
      <c r="D75" s="107"/>
      <c r="E75" s="392" t="s">
        <v>134</v>
      </c>
      <c r="F75" s="392"/>
      <c r="G75" s="392"/>
      <c r="H75" s="392"/>
      <c r="I75" s="392"/>
      <c r="J75" s="107"/>
      <c r="K75" s="392" t="s">
        <v>135</v>
      </c>
      <c r="L75" s="392"/>
      <c r="M75" s="392"/>
      <c r="N75" s="392"/>
      <c r="O75" s="392"/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1">
        <f>ROUND(SUM(AG76:AG82),1)</f>
        <v>0</v>
      </c>
      <c r="AH75" s="390"/>
      <c r="AI75" s="390"/>
      <c r="AJ75" s="390"/>
      <c r="AK75" s="390"/>
      <c r="AL75" s="390"/>
      <c r="AM75" s="390"/>
      <c r="AN75" s="389">
        <f t="shared" si="0"/>
        <v>0</v>
      </c>
      <c r="AO75" s="390"/>
      <c r="AP75" s="390"/>
      <c r="AQ75" s="108" t="s">
        <v>83</v>
      </c>
      <c r="AR75" s="109"/>
      <c r="AS75" s="110">
        <f>ROUND(SUM(AS76:AS82),1)</f>
        <v>0</v>
      </c>
      <c r="AT75" s="111">
        <f t="shared" si="1"/>
        <v>0</v>
      </c>
      <c r="AU75" s="112">
        <f>ROUND(SUM(AU76:AU82),5)</f>
        <v>0</v>
      </c>
      <c r="AV75" s="111">
        <f>ROUND(AZ75*L26,1)</f>
        <v>0</v>
      </c>
      <c r="AW75" s="111">
        <f>ROUND(BA75*L27,1)</f>
        <v>0</v>
      </c>
      <c r="AX75" s="111">
        <f>ROUND(BB75*L26,1)</f>
        <v>0</v>
      </c>
      <c r="AY75" s="111">
        <f>ROUND(BC75*L27,1)</f>
        <v>0</v>
      </c>
      <c r="AZ75" s="111">
        <f>ROUND(SUM(AZ76:AZ82),1)</f>
        <v>0</v>
      </c>
      <c r="BA75" s="111">
        <f>ROUND(SUM(BA76:BA82),1)</f>
        <v>0</v>
      </c>
      <c r="BB75" s="111">
        <f>ROUND(SUM(BB76:BB82),1)</f>
        <v>0</v>
      </c>
      <c r="BC75" s="111">
        <f>ROUND(SUM(BC76:BC82),1)</f>
        <v>0</v>
      </c>
      <c r="BD75" s="113">
        <f>ROUND(SUM(BD76:BD82),1)</f>
        <v>0</v>
      </c>
      <c r="BS75" s="114" t="s">
        <v>71</v>
      </c>
      <c r="BT75" s="114" t="s">
        <v>81</v>
      </c>
      <c r="BU75" s="114" t="s">
        <v>73</v>
      </c>
      <c r="BV75" s="114" t="s">
        <v>74</v>
      </c>
      <c r="BW75" s="114" t="s">
        <v>138</v>
      </c>
      <c r="BX75" s="114" t="s">
        <v>137</v>
      </c>
      <c r="CL75" s="114" t="s">
        <v>20</v>
      </c>
    </row>
    <row r="76" spans="1:91" s="6" customFormat="1" ht="22.5" customHeight="1">
      <c r="A76" s="115" t="s">
        <v>85</v>
      </c>
      <c r="B76" s="106"/>
      <c r="C76" s="107"/>
      <c r="D76" s="107"/>
      <c r="E76" s="107"/>
      <c r="F76" s="392" t="s">
        <v>139</v>
      </c>
      <c r="G76" s="392"/>
      <c r="H76" s="392"/>
      <c r="I76" s="392"/>
      <c r="J76" s="392"/>
      <c r="K76" s="107"/>
      <c r="L76" s="392" t="s">
        <v>140</v>
      </c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2"/>
      <c r="AG76" s="389">
        <f>'SO.06.1 - Přípojka splašk...'!J31</f>
        <v>0</v>
      </c>
      <c r="AH76" s="390"/>
      <c r="AI76" s="390"/>
      <c r="AJ76" s="390"/>
      <c r="AK76" s="390"/>
      <c r="AL76" s="390"/>
      <c r="AM76" s="390"/>
      <c r="AN76" s="389">
        <f t="shared" si="0"/>
        <v>0</v>
      </c>
      <c r="AO76" s="390"/>
      <c r="AP76" s="390"/>
      <c r="AQ76" s="108" t="s">
        <v>83</v>
      </c>
      <c r="AR76" s="109"/>
      <c r="AS76" s="110">
        <v>0</v>
      </c>
      <c r="AT76" s="111">
        <f t="shared" si="1"/>
        <v>0</v>
      </c>
      <c r="AU76" s="112">
        <f>'SO.06.1 - Přípojka splašk...'!P92</f>
        <v>0</v>
      </c>
      <c r="AV76" s="111">
        <f>'SO.06.1 - Přípojka splašk...'!J34</f>
        <v>0</v>
      </c>
      <c r="AW76" s="111">
        <f>'SO.06.1 - Přípojka splašk...'!J35</f>
        <v>0</v>
      </c>
      <c r="AX76" s="111">
        <f>'SO.06.1 - Přípojka splašk...'!J36</f>
        <v>0</v>
      </c>
      <c r="AY76" s="111">
        <f>'SO.06.1 - Přípojka splašk...'!J37</f>
        <v>0</v>
      </c>
      <c r="AZ76" s="111">
        <f>'SO.06.1 - Přípojka splašk...'!F34</f>
        <v>0</v>
      </c>
      <c r="BA76" s="111">
        <f>'SO.06.1 - Přípojka splašk...'!F35</f>
        <v>0</v>
      </c>
      <c r="BB76" s="111">
        <f>'SO.06.1 - Přípojka splašk...'!F36</f>
        <v>0</v>
      </c>
      <c r="BC76" s="111">
        <f>'SO.06.1 - Přípojka splašk...'!F37</f>
        <v>0</v>
      </c>
      <c r="BD76" s="113">
        <f>'SO.06.1 - Přípojka splašk...'!F38</f>
        <v>0</v>
      </c>
      <c r="BT76" s="114" t="s">
        <v>86</v>
      </c>
      <c r="BV76" s="114" t="s">
        <v>74</v>
      </c>
      <c r="BW76" s="114" t="s">
        <v>141</v>
      </c>
      <c r="BX76" s="114" t="s">
        <v>138</v>
      </c>
      <c r="CL76" s="114" t="s">
        <v>20</v>
      </c>
    </row>
    <row r="77" spans="1:91" s="6" customFormat="1" ht="22.5" customHeight="1">
      <c r="A77" s="115" t="s">
        <v>85</v>
      </c>
      <c r="B77" s="106"/>
      <c r="C77" s="107"/>
      <c r="D77" s="107"/>
      <c r="E77" s="107"/>
      <c r="F77" s="392" t="s">
        <v>142</v>
      </c>
      <c r="G77" s="392"/>
      <c r="H77" s="392"/>
      <c r="I77" s="392"/>
      <c r="J77" s="392"/>
      <c r="K77" s="107"/>
      <c r="L77" s="392" t="s">
        <v>143</v>
      </c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89">
        <f>'SO.06.2 - Přípojka dešťov...'!J31</f>
        <v>0</v>
      </c>
      <c r="AH77" s="390"/>
      <c r="AI77" s="390"/>
      <c r="AJ77" s="390"/>
      <c r="AK77" s="390"/>
      <c r="AL77" s="390"/>
      <c r="AM77" s="390"/>
      <c r="AN77" s="389">
        <f t="shared" si="0"/>
        <v>0</v>
      </c>
      <c r="AO77" s="390"/>
      <c r="AP77" s="390"/>
      <c r="AQ77" s="108" t="s">
        <v>83</v>
      </c>
      <c r="AR77" s="109"/>
      <c r="AS77" s="110">
        <v>0</v>
      </c>
      <c r="AT77" s="111">
        <f t="shared" si="1"/>
        <v>0</v>
      </c>
      <c r="AU77" s="112">
        <f>'SO.06.2 - Přípojka dešťov...'!P92</f>
        <v>0</v>
      </c>
      <c r="AV77" s="111">
        <f>'SO.06.2 - Přípojka dešťov...'!J34</f>
        <v>0</v>
      </c>
      <c r="AW77" s="111">
        <f>'SO.06.2 - Přípojka dešťov...'!J35</f>
        <v>0</v>
      </c>
      <c r="AX77" s="111">
        <f>'SO.06.2 - Přípojka dešťov...'!J36</f>
        <v>0</v>
      </c>
      <c r="AY77" s="111">
        <f>'SO.06.2 - Přípojka dešťov...'!J37</f>
        <v>0</v>
      </c>
      <c r="AZ77" s="111">
        <f>'SO.06.2 - Přípojka dešťov...'!F34</f>
        <v>0</v>
      </c>
      <c r="BA77" s="111">
        <f>'SO.06.2 - Přípojka dešťov...'!F35</f>
        <v>0</v>
      </c>
      <c r="BB77" s="111">
        <f>'SO.06.2 - Přípojka dešťov...'!F36</f>
        <v>0</v>
      </c>
      <c r="BC77" s="111">
        <f>'SO.06.2 - Přípojka dešťov...'!F37</f>
        <v>0</v>
      </c>
      <c r="BD77" s="113">
        <f>'SO.06.2 - Přípojka dešťov...'!F38</f>
        <v>0</v>
      </c>
      <c r="BT77" s="114" t="s">
        <v>86</v>
      </c>
      <c r="BV77" s="114" t="s">
        <v>74</v>
      </c>
      <c r="BW77" s="114" t="s">
        <v>144</v>
      </c>
      <c r="BX77" s="114" t="s">
        <v>138</v>
      </c>
      <c r="CL77" s="114" t="s">
        <v>20</v>
      </c>
    </row>
    <row r="78" spans="1:91" s="6" customFormat="1" ht="22.5" customHeight="1">
      <c r="A78" s="115" t="s">
        <v>85</v>
      </c>
      <c r="B78" s="106"/>
      <c r="C78" s="107"/>
      <c r="D78" s="107"/>
      <c r="E78" s="107"/>
      <c r="F78" s="392" t="s">
        <v>145</v>
      </c>
      <c r="G78" s="392"/>
      <c r="H78" s="392"/>
      <c r="I78" s="392"/>
      <c r="J78" s="392"/>
      <c r="K78" s="107"/>
      <c r="L78" s="392" t="s">
        <v>146</v>
      </c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89">
        <f>'SO.06.3 - Přípojka vodovo...'!J31</f>
        <v>0</v>
      </c>
      <c r="AH78" s="390"/>
      <c r="AI78" s="390"/>
      <c r="AJ78" s="390"/>
      <c r="AK78" s="390"/>
      <c r="AL78" s="390"/>
      <c r="AM78" s="390"/>
      <c r="AN78" s="389">
        <f t="shared" si="0"/>
        <v>0</v>
      </c>
      <c r="AO78" s="390"/>
      <c r="AP78" s="390"/>
      <c r="AQ78" s="108" t="s">
        <v>83</v>
      </c>
      <c r="AR78" s="109"/>
      <c r="AS78" s="110">
        <v>0</v>
      </c>
      <c r="AT78" s="111">
        <f t="shared" si="1"/>
        <v>0</v>
      </c>
      <c r="AU78" s="112">
        <f>'SO.06.3 - Přípojka vodovo...'!P93</f>
        <v>0</v>
      </c>
      <c r="AV78" s="111">
        <f>'SO.06.3 - Přípojka vodovo...'!J34</f>
        <v>0</v>
      </c>
      <c r="AW78" s="111">
        <f>'SO.06.3 - Přípojka vodovo...'!J35</f>
        <v>0</v>
      </c>
      <c r="AX78" s="111">
        <f>'SO.06.3 - Přípojka vodovo...'!J36</f>
        <v>0</v>
      </c>
      <c r="AY78" s="111">
        <f>'SO.06.3 - Přípojka vodovo...'!J37</f>
        <v>0</v>
      </c>
      <c r="AZ78" s="111">
        <f>'SO.06.3 - Přípojka vodovo...'!F34</f>
        <v>0</v>
      </c>
      <c r="BA78" s="111">
        <f>'SO.06.3 - Přípojka vodovo...'!F35</f>
        <v>0</v>
      </c>
      <c r="BB78" s="111">
        <f>'SO.06.3 - Přípojka vodovo...'!F36</f>
        <v>0</v>
      </c>
      <c r="BC78" s="111">
        <f>'SO.06.3 - Přípojka vodovo...'!F37</f>
        <v>0</v>
      </c>
      <c r="BD78" s="113">
        <f>'SO.06.3 - Přípojka vodovo...'!F38</f>
        <v>0</v>
      </c>
      <c r="BT78" s="114" t="s">
        <v>86</v>
      </c>
      <c r="BV78" s="114" t="s">
        <v>74</v>
      </c>
      <c r="BW78" s="114" t="s">
        <v>147</v>
      </c>
      <c r="BX78" s="114" t="s">
        <v>138</v>
      </c>
      <c r="CL78" s="114" t="s">
        <v>20</v>
      </c>
    </row>
    <row r="79" spans="1:91" s="6" customFormat="1" ht="34.5" customHeight="1">
      <c r="A79" s="115" t="s">
        <v>85</v>
      </c>
      <c r="B79" s="106"/>
      <c r="C79" s="107"/>
      <c r="D79" s="107"/>
      <c r="E79" s="107"/>
      <c r="F79" s="392" t="s">
        <v>148</v>
      </c>
      <c r="G79" s="392"/>
      <c r="H79" s="392"/>
      <c r="I79" s="392"/>
      <c r="J79" s="392"/>
      <c r="K79" s="107"/>
      <c r="L79" s="392" t="s">
        <v>149</v>
      </c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389">
        <f>'SO.06.4 - Přípojka podzem...'!J31</f>
        <v>0</v>
      </c>
      <c r="AH79" s="390"/>
      <c r="AI79" s="390"/>
      <c r="AJ79" s="390"/>
      <c r="AK79" s="390"/>
      <c r="AL79" s="390"/>
      <c r="AM79" s="390"/>
      <c r="AN79" s="389">
        <f t="shared" si="0"/>
        <v>0</v>
      </c>
      <c r="AO79" s="390"/>
      <c r="AP79" s="390"/>
      <c r="AQ79" s="108" t="s">
        <v>83</v>
      </c>
      <c r="AR79" s="109"/>
      <c r="AS79" s="110">
        <v>0</v>
      </c>
      <c r="AT79" s="111">
        <f t="shared" si="1"/>
        <v>0</v>
      </c>
      <c r="AU79" s="112">
        <f>'SO.06.4 - Přípojka podzem...'!P90</f>
        <v>0</v>
      </c>
      <c r="AV79" s="111">
        <f>'SO.06.4 - Přípojka podzem...'!J34</f>
        <v>0</v>
      </c>
      <c r="AW79" s="111">
        <f>'SO.06.4 - Přípojka podzem...'!J35</f>
        <v>0</v>
      </c>
      <c r="AX79" s="111">
        <f>'SO.06.4 - Přípojka podzem...'!J36</f>
        <v>0</v>
      </c>
      <c r="AY79" s="111">
        <f>'SO.06.4 - Přípojka podzem...'!J37</f>
        <v>0</v>
      </c>
      <c r="AZ79" s="111">
        <f>'SO.06.4 - Přípojka podzem...'!F34</f>
        <v>0</v>
      </c>
      <c r="BA79" s="111">
        <f>'SO.06.4 - Přípojka podzem...'!F35</f>
        <v>0</v>
      </c>
      <c r="BB79" s="111">
        <f>'SO.06.4 - Přípojka podzem...'!F36</f>
        <v>0</v>
      </c>
      <c r="BC79" s="111">
        <f>'SO.06.4 - Přípojka podzem...'!F37</f>
        <v>0</v>
      </c>
      <c r="BD79" s="113">
        <f>'SO.06.4 - Přípojka podzem...'!F38</f>
        <v>0</v>
      </c>
      <c r="BT79" s="114" t="s">
        <v>86</v>
      </c>
      <c r="BV79" s="114" t="s">
        <v>74</v>
      </c>
      <c r="BW79" s="114" t="s">
        <v>150</v>
      </c>
      <c r="BX79" s="114" t="s">
        <v>138</v>
      </c>
      <c r="CL79" s="114" t="s">
        <v>20</v>
      </c>
    </row>
    <row r="80" spans="1:91" s="6" customFormat="1" ht="22.5" customHeight="1">
      <c r="A80" s="115" t="s">
        <v>85</v>
      </c>
      <c r="B80" s="106"/>
      <c r="C80" s="107"/>
      <c r="D80" s="107"/>
      <c r="E80" s="107"/>
      <c r="F80" s="392" t="s">
        <v>151</v>
      </c>
      <c r="G80" s="392"/>
      <c r="H80" s="392"/>
      <c r="I80" s="392"/>
      <c r="J80" s="392"/>
      <c r="K80" s="107"/>
      <c r="L80" s="392" t="s">
        <v>152</v>
      </c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89">
        <f>'SO.06.5 - Přeložka jednot...'!J31</f>
        <v>0</v>
      </c>
      <c r="AH80" s="390"/>
      <c r="AI80" s="390"/>
      <c r="AJ80" s="390"/>
      <c r="AK80" s="390"/>
      <c r="AL80" s="390"/>
      <c r="AM80" s="390"/>
      <c r="AN80" s="389">
        <f t="shared" si="0"/>
        <v>0</v>
      </c>
      <c r="AO80" s="390"/>
      <c r="AP80" s="390"/>
      <c r="AQ80" s="108" t="s">
        <v>83</v>
      </c>
      <c r="AR80" s="109"/>
      <c r="AS80" s="110">
        <v>0</v>
      </c>
      <c r="AT80" s="111">
        <f t="shared" si="1"/>
        <v>0</v>
      </c>
      <c r="AU80" s="112">
        <f>'SO.06.5 - Přeložka jednot...'!P92</f>
        <v>0</v>
      </c>
      <c r="AV80" s="111">
        <f>'SO.06.5 - Přeložka jednot...'!J34</f>
        <v>0</v>
      </c>
      <c r="AW80" s="111">
        <f>'SO.06.5 - Přeložka jednot...'!J35</f>
        <v>0</v>
      </c>
      <c r="AX80" s="111">
        <f>'SO.06.5 - Přeložka jednot...'!J36</f>
        <v>0</v>
      </c>
      <c r="AY80" s="111">
        <f>'SO.06.5 - Přeložka jednot...'!J37</f>
        <v>0</v>
      </c>
      <c r="AZ80" s="111">
        <f>'SO.06.5 - Přeložka jednot...'!F34</f>
        <v>0</v>
      </c>
      <c r="BA80" s="111">
        <f>'SO.06.5 - Přeložka jednot...'!F35</f>
        <v>0</v>
      </c>
      <c r="BB80" s="111">
        <f>'SO.06.5 - Přeložka jednot...'!F36</f>
        <v>0</v>
      </c>
      <c r="BC80" s="111">
        <f>'SO.06.5 - Přeložka jednot...'!F37</f>
        <v>0</v>
      </c>
      <c r="BD80" s="113">
        <f>'SO.06.5 - Přeložka jednot...'!F38</f>
        <v>0</v>
      </c>
      <c r="BT80" s="114" t="s">
        <v>86</v>
      </c>
      <c r="BV80" s="114" t="s">
        <v>74</v>
      </c>
      <c r="BW80" s="114" t="s">
        <v>153</v>
      </c>
      <c r="BX80" s="114" t="s">
        <v>138</v>
      </c>
      <c r="CL80" s="114" t="s">
        <v>20</v>
      </c>
    </row>
    <row r="81" spans="1:90" s="6" customFormat="1" ht="34.5" customHeight="1">
      <c r="A81" s="115" t="s">
        <v>85</v>
      </c>
      <c r="B81" s="106"/>
      <c r="C81" s="107"/>
      <c r="D81" s="107"/>
      <c r="E81" s="107"/>
      <c r="F81" s="392" t="s">
        <v>154</v>
      </c>
      <c r="G81" s="392"/>
      <c r="H81" s="392"/>
      <c r="I81" s="392"/>
      <c r="J81" s="392"/>
      <c r="K81" s="107"/>
      <c r="L81" s="392" t="s">
        <v>155</v>
      </c>
      <c r="M81" s="392"/>
      <c r="N81" s="392"/>
      <c r="O81" s="392"/>
      <c r="P81" s="392"/>
      <c r="Q81" s="392"/>
      <c r="R81" s="392"/>
      <c r="S81" s="392"/>
      <c r="T81" s="392"/>
      <c r="U81" s="392"/>
      <c r="V81" s="392"/>
      <c r="W81" s="392"/>
      <c r="X81" s="392"/>
      <c r="Y81" s="392"/>
      <c r="Z81" s="392"/>
      <c r="AA81" s="392"/>
      <c r="AB81" s="392"/>
      <c r="AC81" s="392"/>
      <c r="AD81" s="392"/>
      <c r="AE81" s="392"/>
      <c r="AF81" s="392"/>
      <c r="AG81" s="389">
        <f>'SO.06.6 - Přeložka podzem...'!J31</f>
        <v>0</v>
      </c>
      <c r="AH81" s="390"/>
      <c r="AI81" s="390"/>
      <c r="AJ81" s="390"/>
      <c r="AK81" s="390"/>
      <c r="AL81" s="390"/>
      <c r="AM81" s="390"/>
      <c r="AN81" s="389">
        <f t="shared" si="0"/>
        <v>0</v>
      </c>
      <c r="AO81" s="390"/>
      <c r="AP81" s="390"/>
      <c r="AQ81" s="108" t="s">
        <v>83</v>
      </c>
      <c r="AR81" s="109"/>
      <c r="AS81" s="110">
        <v>0</v>
      </c>
      <c r="AT81" s="111">
        <f t="shared" si="1"/>
        <v>0</v>
      </c>
      <c r="AU81" s="112">
        <f>'SO.06.6 - Přeložka podzem...'!P90</f>
        <v>0</v>
      </c>
      <c r="AV81" s="111">
        <f>'SO.06.6 - Přeložka podzem...'!J34</f>
        <v>0</v>
      </c>
      <c r="AW81" s="111">
        <f>'SO.06.6 - Přeložka podzem...'!J35</f>
        <v>0</v>
      </c>
      <c r="AX81" s="111">
        <f>'SO.06.6 - Přeložka podzem...'!J36</f>
        <v>0</v>
      </c>
      <c r="AY81" s="111">
        <f>'SO.06.6 - Přeložka podzem...'!J37</f>
        <v>0</v>
      </c>
      <c r="AZ81" s="111">
        <f>'SO.06.6 - Přeložka podzem...'!F34</f>
        <v>0</v>
      </c>
      <c r="BA81" s="111">
        <f>'SO.06.6 - Přeložka podzem...'!F35</f>
        <v>0</v>
      </c>
      <c r="BB81" s="111">
        <f>'SO.06.6 - Přeložka podzem...'!F36</f>
        <v>0</v>
      </c>
      <c r="BC81" s="111">
        <f>'SO.06.6 - Přeložka podzem...'!F37</f>
        <v>0</v>
      </c>
      <c r="BD81" s="113">
        <f>'SO.06.6 - Přeložka podzem...'!F38</f>
        <v>0</v>
      </c>
      <c r="BT81" s="114" t="s">
        <v>86</v>
      </c>
      <c r="BV81" s="114" t="s">
        <v>74</v>
      </c>
      <c r="BW81" s="114" t="s">
        <v>156</v>
      </c>
      <c r="BX81" s="114" t="s">
        <v>138</v>
      </c>
      <c r="CL81" s="114" t="s">
        <v>20</v>
      </c>
    </row>
    <row r="82" spans="1:90" s="6" customFormat="1" ht="34.5" customHeight="1">
      <c r="A82" s="115" t="s">
        <v>85</v>
      </c>
      <c r="B82" s="106"/>
      <c r="C82" s="107"/>
      <c r="D82" s="107"/>
      <c r="E82" s="107"/>
      <c r="F82" s="392" t="s">
        <v>157</v>
      </c>
      <c r="G82" s="392"/>
      <c r="H82" s="392"/>
      <c r="I82" s="392"/>
      <c r="J82" s="392"/>
      <c r="K82" s="107"/>
      <c r="L82" s="392" t="s">
        <v>158</v>
      </c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2"/>
      <c r="AC82" s="392"/>
      <c r="AD82" s="392"/>
      <c r="AE82" s="392"/>
      <c r="AF82" s="392"/>
      <c r="AG82" s="389">
        <f>'SO.06.7 - Přeložka elektr...'!J31</f>
        <v>0</v>
      </c>
      <c r="AH82" s="390"/>
      <c r="AI82" s="390"/>
      <c r="AJ82" s="390"/>
      <c r="AK82" s="390"/>
      <c r="AL82" s="390"/>
      <c r="AM82" s="390"/>
      <c r="AN82" s="389">
        <f t="shared" si="0"/>
        <v>0</v>
      </c>
      <c r="AO82" s="390"/>
      <c r="AP82" s="390"/>
      <c r="AQ82" s="108" t="s">
        <v>83</v>
      </c>
      <c r="AR82" s="109"/>
      <c r="AS82" s="116">
        <v>0</v>
      </c>
      <c r="AT82" s="117">
        <f t="shared" si="1"/>
        <v>0</v>
      </c>
      <c r="AU82" s="118">
        <f>'SO.06.7 - Přeložka elektr...'!P90</f>
        <v>0</v>
      </c>
      <c r="AV82" s="117">
        <f>'SO.06.7 - Přeložka elektr...'!J34</f>
        <v>0</v>
      </c>
      <c r="AW82" s="117">
        <f>'SO.06.7 - Přeložka elektr...'!J35</f>
        <v>0</v>
      </c>
      <c r="AX82" s="117">
        <f>'SO.06.7 - Přeložka elektr...'!J36</f>
        <v>0</v>
      </c>
      <c r="AY82" s="117">
        <f>'SO.06.7 - Přeložka elektr...'!J37</f>
        <v>0</v>
      </c>
      <c r="AZ82" s="117">
        <f>'SO.06.7 - Přeložka elektr...'!F34</f>
        <v>0</v>
      </c>
      <c r="BA82" s="117">
        <f>'SO.06.7 - Přeložka elektr...'!F35</f>
        <v>0</v>
      </c>
      <c r="BB82" s="117">
        <f>'SO.06.7 - Přeložka elektr...'!F36</f>
        <v>0</v>
      </c>
      <c r="BC82" s="117">
        <f>'SO.06.7 - Přeložka elektr...'!F37</f>
        <v>0</v>
      </c>
      <c r="BD82" s="119">
        <f>'SO.06.7 - Přeložka elektr...'!F38</f>
        <v>0</v>
      </c>
      <c r="BT82" s="114" t="s">
        <v>86</v>
      </c>
      <c r="BV82" s="114" t="s">
        <v>74</v>
      </c>
      <c r="BW82" s="114" t="s">
        <v>159</v>
      </c>
      <c r="BX82" s="114" t="s">
        <v>138</v>
      </c>
      <c r="CL82" s="114" t="s">
        <v>20</v>
      </c>
    </row>
    <row r="83" spans="1:90" s="1" customFormat="1" ht="30" customHeight="1">
      <c r="B83" s="41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1"/>
    </row>
    <row r="84" spans="1:90" s="1" customFormat="1" ht="6.95" customHeight="1">
      <c r="B84" s="56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61"/>
    </row>
  </sheetData>
  <sheetProtection algorithmName="SHA-512" hashValue="ibGJTCqk1K1HHrapqZBFBa2yFXXTe19PJ6PTMhXVy38F3cWLnIJxtVAfZXsoqAqqej4Id04vD6CD6Vkb31RqQQ==" saltValue="p90B9u1q/lEcxSwdf0p8aA==" spinCount="100000" sheet="1" objects="1" scenarios="1" formatCells="0" formatColumns="0" formatRows="0" sort="0" autoFilter="0"/>
  <mergeCells count="161">
    <mergeCell ref="AN82:AP82"/>
    <mergeCell ref="AG82:AM82"/>
    <mergeCell ref="F82:J82"/>
    <mergeCell ref="L82:AF82"/>
    <mergeCell ref="AG51:AM51"/>
    <mergeCell ref="AN51:AP51"/>
    <mergeCell ref="AR2:BE2"/>
    <mergeCell ref="AN79:AP79"/>
    <mergeCell ref="AG79:AM79"/>
    <mergeCell ref="F79:J79"/>
    <mergeCell ref="L79:AF79"/>
    <mergeCell ref="AN80:AP80"/>
    <mergeCell ref="AG80:AM80"/>
    <mergeCell ref="F80:J80"/>
    <mergeCell ref="L80:AF80"/>
    <mergeCell ref="AN81:AP81"/>
    <mergeCell ref="AG81:AM81"/>
    <mergeCell ref="F81:J81"/>
    <mergeCell ref="L81:AF81"/>
    <mergeCell ref="AN76:AP76"/>
    <mergeCell ref="AG76:AM76"/>
    <mergeCell ref="F76:J76"/>
    <mergeCell ref="L76:AF76"/>
    <mergeCell ref="AN77:AP77"/>
    <mergeCell ref="AG77:AM77"/>
    <mergeCell ref="F77:J77"/>
    <mergeCell ref="L77:AF77"/>
    <mergeCell ref="AN78:AP78"/>
    <mergeCell ref="AG78:AM78"/>
    <mergeCell ref="F78:J78"/>
    <mergeCell ref="L78:AF78"/>
    <mergeCell ref="AN73:AP73"/>
    <mergeCell ref="AG73:AM73"/>
    <mergeCell ref="F73:J73"/>
    <mergeCell ref="L73:AF73"/>
    <mergeCell ref="AN74:AP74"/>
    <mergeCell ref="AG74:AM74"/>
    <mergeCell ref="D74:H74"/>
    <mergeCell ref="J74:AF74"/>
    <mergeCell ref="AN75:AP75"/>
    <mergeCell ref="AG75:AM75"/>
    <mergeCell ref="E75:I75"/>
    <mergeCell ref="K75:AF75"/>
    <mergeCell ref="AN70:AP70"/>
    <mergeCell ref="AG70:AM70"/>
    <mergeCell ref="F70:J70"/>
    <mergeCell ref="L70:AF70"/>
    <mergeCell ref="AN71:AP71"/>
    <mergeCell ref="AG71:AM71"/>
    <mergeCell ref="D71:H71"/>
    <mergeCell ref="J71:AF71"/>
    <mergeCell ref="AN72:AP72"/>
    <mergeCell ref="AG72:AM72"/>
    <mergeCell ref="E72:I72"/>
    <mergeCell ref="K72:AF72"/>
    <mergeCell ref="AN67:AP67"/>
    <mergeCell ref="AG67:AM67"/>
    <mergeCell ref="F67:J67"/>
    <mergeCell ref="L67:AF67"/>
    <mergeCell ref="AN68:AP68"/>
    <mergeCell ref="AG68:AM68"/>
    <mergeCell ref="D68:H68"/>
    <mergeCell ref="J68:AF68"/>
    <mergeCell ref="AN69:AP69"/>
    <mergeCell ref="AG69:AM69"/>
    <mergeCell ref="E69:I69"/>
    <mergeCell ref="K69:AF69"/>
    <mergeCell ref="AN64:AP64"/>
    <mergeCell ref="AG64:AM64"/>
    <mergeCell ref="F64:J64"/>
    <mergeCell ref="L64:AF64"/>
    <mergeCell ref="AN65:AP65"/>
    <mergeCell ref="AG65:AM65"/>
    <mergeCell ref="D65:H65"/>
    <mergeCell ref="J65:AF65"/>
    <mergeCell ref="AN66:AP66"/>
    <mergeCell ref="AG66:AM66"/>
    <mergeCell ref="E66:I66"/>
    <mergeCell ref="K66:AF66"/>
    <mergeCell ref="AN61:AP61"/>
    <mergeCell ref="AG61:AM61"/>
    <mergeCell ref="F61:J61"/>
    <mergeCell ref="L61:AF61"/>
    <mergeCell ref="AN62:AP62"/>
    <mergeCell ref="AG62:AM62"/>
    <mergeCell ref="D62:H62"/>
    <mergeCell ref="J62:AF62"/>
    <mergeCell ref="AN63:AP63"/>
    <mergeCell ref="AG63:AM63"/>
    <mergeCell ref="E63:I63"/>
    <mergeCell ref="K63:AF63"/>
    <mergeCell ref="AN58:AP58"/>
    <mergeCell ref="AG58:AM58"/>
    <mergeCell ref="F58:J58"/>
    <mergeCell ref="L58:AF58"/>
    <mergeCell ref="AN59:AP59"/>
    <mergeCell ref="AG59:AM59"/>
    <mergeCell ref="F59:J59"/>
    <mergeCell ref="L59:AF59"/>
    <mergeCell ref="AN60:AP60"/>
    <mergeCell ref="AG60:AM60"/>
    <mergeCell ref="F60:J60"/>
    <mergeCell ref="L60:AF60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F57:J57"/>
    <mergeCell ref="L57:AF57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AN54:AP54"/>
    <mergeCell ref="AG54:AM54"/>
    <mergeCell ref="F54:J54"/>
    <mergeCell ref="L54:AF54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</mergeCells>
  <hyperlinks>
    <hyperlink ref="K1:S1" location="C2" display="1) Rekapitulace stavby"/>
    <hyperlink ref="W1:AI1" location="C51" display="2) Rekapitulace objektů stavby a soupisů prací"/>
    <hyperlink ref="A54" location="'SO.00 - Vedlejší rozpočto...'!C2" display="/"/>
    <hyperlink ref="A57" location="'SO.01.1 - Stavební'!C2" display="/"/>
    <hyperlink ref="A58" location="'SO.01.2 - ZTI'!C2" display="/"/>
    <hyperlink ref="A59" location="'SO.01.3 - Vzduchotechnika'!C2" display="/"/>
    <hyperlink ref="A60" location="'SO.01.4 - Silnoproud'!C2" display="/"/>
    <hyperlink ref="A61" location="'SO.01.5 - SLP'!C2" display="/"/>
    <hyperlink ref="A64" location="'SO.02.01 - Dopravní řešení'!C2" display="/"/>
    <hyperlink ref="A67" location="'SO.03.01 - Zázemí řidičů'!C2" display="/"/>
    <hyperlink ref="A70" location="'SO.04.001 - Rozpočet'!C2" display="/"/>
    <hyperlink ref="A73" location="'SO.05.01 - Rozpočet'!C2" display="/"/>
    <hyperlink ref="A76" location="'SO.06.1 - Přípojka splašk...'!C2" display="/"/>
    <hyperlink ref="A77" location="'SO.06.2 - Přípojka dešťov...'!C2" display="/"/>
    <hyperlink ref="A78" location="'SO.06.3 - Přípojka vodovo...'!C2" display="/"/>
    <hyperlink ref="A79" location="'SO.06.4 - Přípojka podzem...'!C2" display="/"/>
    <hyperlink ref="A80" location="'SO.06.5 - Přeložka jednot...'!C2" display="/"/>
    <hyperlink ref="A81" location="'SO.06.6 - Přeložka podzem...'!C2" display="/"/>
    <hyperlink ref="A82" location="'SO.06.7 - Přeložka elektr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127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2949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2949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2950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ROUND(J93,1)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ROUND(SUM(BE93:BE162), 1)</f>
        <v>0</v>
      </c>
      <c r="G34" s="42"/>
      <c r="H34" s="42"/>
      <c r="I34" s="140">
        <v>0.21</v>
      </c>
      <c r="J34" s="139">
        <f>ROUND(ROUND((SUM(BE93:BE162)),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ROUND(SUM(BF93:BF162), 1)</f>
        <v>0</v>
      </c>
      <c r="G35" s="42"/>
      <c r="H35" s="42"/>
      <c r="I35" s="140">
        <v>0.15</v>
      </c>
      <c r="J35" s="139">
        <f>ROUND(ROUND((SUM(BF93:BF162)),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ROUND(SUM(BG93:BG162),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ROUND(SUM(BH93:BH162),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ROUND(SUM(BI93:BI162),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2949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2949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SO.04.001 - Rozpočet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J93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J94</f>
        <v>0</v>
      </c>
      <c r="K65" s="164"/>
    </row>
    <row r="66" spans="2:12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J115</f>
        <v>0</v>
      </c>
      <c r="K66" s="164"/>
    </row>
    <row r="67" spans="2:12" s="8" customFormat="1" ht="24.95" customHeight="1">
      <c r="B67" s="158"/>
      <c r="C67" s="159"/>
      <c r="D67" s="160" t="s">
        <v>360</v>
      </c>
      <c r="E67" s="161"/>
      <c r="F67" s="161"/>
      <c r="G67" s="161"/>
      <c r="H67" s="161"/>
      <c r="I67" s="162"/>
      <c r="J67" s="163">
        <f>J118</f>
        <v>0</v>
      </c>
      <c r="K67" s="164"/>
    </row>
    <row r="68" spans="2:12" s="8" customFormat="1" ht="24.95" customHeight="1">
      <c r="B68" s="158"/>
      <c r="C68" s="159"/>
      <c r="D68" s="160" t="s">
        <v>369</v>
      </c>
      <c r="E68" s="161"/>
      <c r="F68" s="161"/>
      <c r="G68" s="161"/>
      <c r="H68" s="161"/>
      <c r="I68" s="162"/>
      <c r="J68" s="163">
        <f>J157</f>
        <v>0</v>
      </c>
      <c r="K68" s="164"/>
    </row>
    <row r="69" spans="2:12" s="8" customFormat="1" ht="24.95" customHeight="1">
      <c r="B69" s="158"/>
      <c r="C69" s="159"/>
      <c r="D69" s="160" t="s">
        <v>380</v>
      </c>
      <c r="E69" s="161"/>
      <c r="F69" s="161"/>
      <c r="G69" s="161"/>
      <c r="H69" s="161"/>
      <c r="I69" s="162"/>
      <c r="J69" s="163">
        <f>J160</f>
        <v>0</v>
      </c>
      <c r="K69" s="164"/>
    </row>
    <row r="70" spans="2:12" s="1" customFormat="1" ht="21.75" customHeight="1">
      <c r="B70" s="41"/>
      <c r="C70" s="42"/>
      <c r="D70" s="42"/>
      <c r="E70" s="42"/>
      <c r="F70" s="42"/>
      <c r="G70" s="42"/>
      <c r="H70" s="42"/>
      <c r="I70" s="127"/>
      <c r="J70" s="42"/>
      <c r="K70" s="4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48"/>
      <c r="J71" s="57"/>
      <c r="K71" s="58"/>
    </row>
    <row r="75" spans="2:12" s="1" customFormat="1" ht="6.95" customHeight="1">
      <c r="B75" s="59"/>
      <c r="C75" s="60"/>
      <c r="D75" s="60"/>
      <c r="E75" s="60"/>
      <c r="F75" s="60"/>
      <c r="G75" s="60"/>
      <c r="H75" s="60"/>
      <c r="I75" s="151"/>
      <c r="J75" s="60"/>
      <c r="K75" s="60"/>
      <c r="L75" s="61"/>
    </row>
    <row r="76" spans="2:12" s="1" customFormat="1" ht="36.950000000000003" customHeight="1">
      <c r="B76" s="41"/>
      <c r="C76" s="62" t="s">
        <v>178</v>
      </c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14.45" customHeight="1">
      <c r="B78" s="41"/>
      <c r="C78" s="65" t="s">
        <v>17</v>
      </c>
      <c r="D78" s="63"/>
      <c r="E78" s="63"/>
      <c r="F78" s="63"/>
      <c r="G78" s="63"/>
      <c r="H78" s="63"/>
      <c r="I78" s="165"/>
      <c r="J78" s="63"/>
      <c r="K78" s="63"/>
      <c r="L78" s="61"/>
    </row>
    <row r="79" spans="2:12" s="1" customFormat="1" ht="22.5" customHeight="1">
      <c r="B79" s="41"/>
      <c r="C79" s="63"/>
      <c r="D79" s="63"/>
      <c r="E79" s="400" t="str">
        <f>E7</f>
        <v>Revitalizace autobusového nádraží v Mohelnici</v>
      </c>
      <c r="F79" s="401"/>
      <c r="G79" s="401"/>
      <c r="H79" s="401"/>
      <c r="I79" s="165"/>
      <c r="J79" s="63"/>
      <c r="K79" s="63"/>
      <c r="L79" s="61"/>
    </row>
    <row r="80" spans="2:12">
      <c r="B80" s="28"/>
      <c r="C80" s="65" t="s">
        <v>166</v>
      </c>
      <c r="D80" s="166"/>
      <c r="E80" s="166"/>
      <c r="F80" s="166"/>
      <c r="G80" s="166"/>
      <c r="H80" s="166"/>
      <c r="J80" s="166"/>
      <c r="K80" s="166"/>
      <c r="L80" s="167"/>
    </row>
    <row r="81" spans="2:65" ht="22.5" customHeight="1">
      <c r="B81" s="28"/>
      <c r="C81" s="166"/>
      <c r="D81" s="166"/>
      <c r="E81" s="400" t="s">
        <v>2949</v>
      </c>
      <c r="F81" s="404"/>
      <c r="G81" s="404"/>
      <c r="H81" s="404"/>
      <c r="J81" s="166"/>
      <c r="K81" s="166"/>
      <c r="L81" s="167"/>
    </row>
    <row r="82" spans="2:65">
      <c r="B82" s="28"/>
      <c r="C82" s="65" t="s">
        <v>168</v>
      </c>
      <c r="D82" s="166"/>
      <c r="E82" s="166"/>
      <c r="F82" s="166"/>
      <c r="G82" s="166"/>
      <c r="H82" s="166"/>
      <c r="J82" s="166"/>
      <c r="K82" s="166"/>
      <c r="L82" s="167"/>
    </row>
    <row r="83" spans="2:65" s="1" customFormat="1" ht="22.5" customHeight="1">
      <c r="B83" s="41"/>
      <c r="C83" s="63"/>
      <c r="D83" s="63"/>
      <c r="E83" s="402" t="s">
        <v>2949</v>
      </c>
      <c r="F83" s="403"/>
      <c r="G83" s="403"/>
      <c r="H83" s="403"/>
      <c r="I83" s="165"/>
      <c r="J83" s="63"/>
      <c r="K83" s="63"/>
      <c r="L83" s="61"/>
    </row>
    <row r="84" spans="2:65" s="1" customFormat="1" ht="14.45" customHeight="1">
      <c r="B84" s="41"/>
      <c r="C84" s="65" t="s">
        <v>170</v>
      </c>
      <c r="D84" s="63"/>
      <c r="E84" s="63"/>
      <c r="F84" s="63"/>
      <c r="G84" s="63"/>
      <c r="H84" s="63"/>
      <c r="I84" s="165"/>
      <c r="J84" s="63"/>
      <c r="K84" s="63"/>
      <c r="L84" s="61"/>
    </row>
    <row r="85" spans="2:65" s="1" customFormat="1" ht="23.25" customHeight="1">
      <c r="B85" s="41"/>
      <c r="C85" s="63"/>
      <c r="D85" s="63"/>
      <c r="E85" s="371" t="str">
        <f>E13</f>
        <v>SO.04.001 - Rozpočet</v>
      </c>
      <c r="F85" s="403"/>
      <c r="G85" s="403"/>
      <c r="H85" s="403"/>
      <c r="I85" s="165"/>
      <c r="J85" s="63"/>
      <c r="K85" s="63"/>
      <c r="L85" s="61"/>
    </row>
    <row r="86" spans="2:65" s="1" customFormat="1" ht="6.95" customHeight="1">
      <c r="B86" s="41"/>
      <c r="C86" s="63"/>
      <c r="D86" s="63"/>
      <c r="E86" s="63"/>
      <c r="F86" s="63"/>
      <c r="G86" s="63"/>
      <c r="H86" s="63"/>
      <c r="I86" s="165"/>
      <c r="J86" s="63"/>
      <c r="K86" s="63"/>
      <c r="L86" s="61"/>
    </row>
    <row r="87" spans="2:65" s="1" customFormat="1" ht="18" customHeight="1">
      <c r="B87" s="41"/>
      <c r="C87" s="65" t="s">
        <v>22</v>
      </c>
      <c r="D87" s="63"/>
      <c r="E87" s="63"/>
      <c r="F87" s="168" t="str">
        <f>F16</f>
        <v>Mohelnice</v>
      </c>
      <c r="G87" s="63"/>
      <c r="H87" s="63"/>
      <c r="I87" s="169" t="s">
        <v>24</v>
      </c>
      <c r="J87" s="73" t="str">
        <f>IF(J16="","",J16)</f>
        <v>27.1.2017</v>
      </c>
      <c r="K87" s="63"/>
      <c r="L87" s="61"/>
    </row>
    <row r="88" spans="2:65" s="1" customFormat="1" ht="6.9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1" customFormat="1">
      <c r="B89" s="41"/>
      <c r="C89" s="65" t="s">
        <v>26</v>
      </c>
      <c r="D89" s="63"/>
      <c r="E89" s="63"/>
      <c r="F89" s="168" t="str">
        <f>E19</f>
        <v>Město Mohelnice, U Brány 916/2, 789 85 Mohelnice</v>
      </c>
      <c r="G89" s="63"/>
      <c r="H89" s="63"/>
      <c r="I89" s="169" t="s">
        <v>34</v>
      </c>
      <c r="J89" s="168" t="str">
        <f>E25</f>
        <v xml:space="preserve"> </v>
      </c>
      <c r="K89" s="63"/>
      <c r="L89" s="61"/>
    </row>
    <row r="90" spans="2:65" s="1" customFormat="1" ht="14.45" customHeight="1">
      <c r="B90" s="41"/>
      <c r="C90" s="65" t="s">
        <v>32</v>
      </c>
      <c r="D90" s="63"/>
      <c r="E90" s="63"/>
      <c r="F90" s="168" t="str">
        <f>IF(E22="","",E22)</f>
        <v/>
      </c>
      <c r="G90" s="63"/>
      <c r="H90" s="63"/>
      <c r="I90" s="165"/>
      <c r="J90" s="63"/>
      <c r="K90" s="63"/>
      <c r="L90" s="61"/>
    </row>
    <row r="91" spans="2:65" s="1" customFormat="1" ht="10.3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5" s="9" customFormat="1" ht="29.25" customHeight="1">
      <c r="B92" s="170"/>
      <c r="C92" s="171" t="s">
        <v>179</v>
      </c>
      <c r="D92" s="172" t="s">
        <v>57</v>
      </c>
      <c r="E92" s="172" t="s">
        <v>53</v>
      </c>
      <c r="F92" s="172" t="s">
        <v>180</v>
      </c>
      <c r="G92" s="172" t="s">
        <v>181</v>
      </c>
      <c r="H92" s="172" t="s">
        <v>182</v>
      </c>
      <c r="I92" s="173" t="s">
        <v>183</v>
      </c>
      <c r="J92" s="172" t="s">
        <v>173</v>
      </c>
      <c r="K92" s="174" t="s">
        <v>184</v>
      </c>
      <c r="L92" s="175"/>
      <c r="M92" s="81" t="s">
        <v>185</v>
      </c>
      <c r="N92" s="82" t="s">
        <v>42</v>
      </c>
      <c r="O92" s="82" t="s">
        <v>186</v>
      </c>
      <c r="P92" s="82" t="s">
        <v>187</v>
      </c>
      <c r="Q92" s="82" t="s">
        <v>188</v>
      </c>
      <c r="R92" s="82" t="s">
        <v>189</v>
      </c>
      <c r="S92" s="82" t="s">
        <v>190</v>
      </c>
      <c r="T92" s="83" t="s">
        <v>191</v>
      </c>
    </row>
    <row r="93" spans="2:65" s="1" customFormat="1" ht="29.25" customHeight="1">
      <c r="B93" s="41"/>
      <c r="C93" s="87" t="s">
        <v>174</v>
      </c>
      <c r="D93" s="63"/>
      <c r="E93" s="63"/>
      <c r="F93" s="63"/>
      <c r="G93" s="63"/>
      <c r="H93" s="63"/>
      <c r="I93" s="165"/>
      <c r="J93" s="176">
        <f>BK93</f>
        <v>0</v>
      </c>
      <c r="K93" s="63"/>
      <c r="L93" s="61"/>
      <c r="M93" s="84"/>
      <c r="N93" s="85"/>
      <c r="O93" s="85"/>
      <c r="P93" s="177">
        <f>P94+P115+P118+P157+P160</f>
        <v>0</v>
      </c>
      <c r="Q93" s="85"/>
      <c r="R93" s="177">
        <f>R94+R115+R118+R157+R160</f>
        <v>0.140982</v>
      </c>
      <c r="S93" s="85"/>
      <c r="T93" s="178">
        <f>T94+T115+T118+T157+T160</f>
        <v>0</v>
      </c>
      <c r="AT93" s="24" t="s">
        <v>71</v>
      </c>
      <c r="AU93" s="24" t="s">
        <v>175</v>
      </c>
      <c r="BK93" s="179">
        <f>BK94+BK115+BK118+BK157+BK160</f>
        <v>0</v>
      </c>
    </row>
    <row r="94" spans="2:65" s="10" customFormat="1" ht="37.35" customHeight="1">
      <c r="B94" s="180"/>
      <c r="C94" s="181"/>
      <c r="D94" s="182" t="s">
        <v>71</v>
      </c>
      <c r="E94" s="183" t="s">
        <v>79</v>
      </c>
      <c r="F94" s="183" t="s">
        <v>383</v>
      </c>
      <c r="G94" s="181"/>
      <c r="H94" s="181"/>
      <c r="I94" s="184"/>
      <c r="J94" s="185">
        <f>BK94</f>
        <v>0</v>
      </c>
      <c r="K94" s="181"/>
      <c r="L94" s="186"/>
      <c r="M94" s="187"/>
      <c r="N94" s="188"/>
      <c r="O94" s="188"/>
      <c r="P94" s="189">
        <f>SUM(P95:P114)</f>
        <v>0</v>
      </c>
      <c r="Q94" s="188"/>
      <c r="R94" s="189">
        <f>SUM(R95:R114)</f>
        <v>0</v>
      </c>
      <c r="S94" s="188"/>
      <c r="T94" s="190">
        <f>SUM(T95:T114)</f>
        <v>0</v>
      </c>
      <c r="AR94" s="191" t="s">
        <v>79</v>
      </c>
      <c r="AT94" s="192" t="s">
        <v>71</v>
      </c>
      <c r="AU94" s="192" t="s">
        <v>72</v>
      </c>
      <c r="AY94" s="191" t="s">
        <v>195</v>
      </c>
      <c r="BK94" s="193">
        <f>SUM(BK95:BK114)</f>
        <v>0</v>
      </c>
    </row>
    <row r="95" spans="2:65" s="1" customFormat="1" ht="22.5" customHeight="1">
      <c r="B95" s="41"/>
      <c r="C95" s="194" t="s">
        <v>79</v>
      </c>
      <c r="D95" s="194" t="s">
        <v>196</v>
      </c>
      <c r="E95" s="195" t="s">
        <v>412</v>
      </c>
      <c r="F95" s="196" t="s">
        <v>413</v>
      </c>
      <c r="G95" s="197" t="s">
        <v>390</v>
      </c>
      <c r="H95" s="198">
        <v>20.7</v>
      </c>
      <c r="I95" s="199"/>
      <c r="J95" s="198">
        <f>ROUND(I95*H95,1)</f>
        <v>0</v>
      </c>
      <c r="K95" s="196" t="s">
        <v>387</v>
      </c>
      <c r="L95" s="61"/>
      <c r="M95" s="200" t="s">
        <v>20</v>
      </c>
      <c r="N95" s="201" t="s">
        <v>43</v>
      </c>
      <c r="O95" s="42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4" t="s">
        <v>194</v>
      </c>
      <c r="AT95" s="24" t="s">
        <v>196</v>
      </c>
      <c r="AU95" s="24" t="s">
        <v>79</v>
      </c>
      <c r="AY95" s="24" t="s">
        <v>195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4" t="s">
        <v>79</v>
      </c>
      <c r="BK95" s="204">
        <f>ROUND(I95*H95,1)</f>
        <v>0</v>
      </c>
      <c r="BL95" s="24" t="s">
        <v>194</v>
      </c>
      <c r="BM95" s="24" t="s">
        <v>81</v>
      </c>
    </row>
    <row r="96" spans="2:65" s="1" customFormat="1" ht="13.5">
      <c r="B96" s="41"/>
      <c r="C96" s="63"/>
      <c r="D96" s="205" t="s">
        <v>202</v>
      </c>
      <c r="E96" s="63"/>
      <c r="F96" s="206" t="s">
        <v>413</v>
      </c>
      <c r="G96" s="63"/>
      <c r="H96" s="63"/>
      <c r="I96" s="165"/>
      <c r="J96" s="63"/>
      <c r="K96" s="63"/>
      <c r="L96" s="61"/>
      <c r="M96" s="207"/>
      <c r="N96" s="42"/>
      <c r="O96" s="42"/>
      <c r="P96" s="42"/>
      <c r="Q96" s="42"/>
      <c r="R96" s="42"/>
      <c r="S96" s="42"/>
      <c r="T96" s="78"/>
      <c r="AT96" s="24" t="s">
        <v>202</v>
      </c>
      <c r="AU96" s="24" t="s">
        <v>79</v>
      </c>
    </row>
    <row r="97" spans="2:65" s="1" customFormat="1" ht="22.5" customHeight="1">
      <c r="B97" s="41"/>
      <c r="C97" s="194" t="s">
        <v>81</v>
      </c>
      <c r="D97" s="194" t="s">
        <v>196</v>
      </c>
      <c r="E97" s="195" t="s">
        <v>414</v>
      </c>
      <c r="F97" s="196" t="s">
        <v>415</v>
      </c>
      <c r="G97" s="197" t="s">
        <v>390</v>
      </c>
      <c r="H97" s="198">
        <v>20.7</v>
      </c>
      <c r="I97" s="199"/>
      <c r="J97" s="198">
        <f>ROUND(I97*H97,1)</f>
        <v>0</v>
      </c>
      <c r="K97" s="196" t="s">
        <v>387</v>
      </c>
      <c r="L97" s="61"/>
      <c r="M97" s="200" t="s">
        <v>20</v>
      </c>
      <c r="N97" s="201" t="s">
        <v>43</v>
      </c>
      <c r="O97" s="42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4" t="s">
        <v>194</v>
      </c>
      <c r="AT97" s="24" t="s">
        <v>196</v>
      </c>
      <c r="AU97" s="24" t="s">
        <v>79</v>
      </c>
      <c r="AY97" s="24" t="s">
        <v>195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79</v>
      </c>
      <c r="BK97" s="204">
        <f>ROUND(I97*H97,1)</f>
        <v>0</v>
      </c>
      <c r="BL97" s="24" t="s">
        <v>194</v>
      </c>
      <c r="BM97" s="24" t="s">
        <v>194</v>
      </c>
    </row>
    <row r="98" spans="2:65" s="1" customFormat="1" ht="13.5">
      <c r="B98" s="41"/>
      <c r="C98" s="63"/>
      <c r="D98" s="205" t="s">
        <v>202</v>
      </c>
      <c r="E98" s="63"/>
      <c r="F98" s="206" t="s">
        <v>415</v>
      </c>
      <c r="G98" s="63"/>
      <c r="H98" s="63"/>
      <c r="I98" s="165"/>
      <c r="J98" s="63"/>
      <c r="K98" s="63"/>
      <c r="L98" s="61"/>
      <c r="M98" s="207"/>
      <c r="N98" s="42"/>
      <c r="O98" s="42"/>
      <c r="P98" s="42"/>
      <c r="Q98" s="42"/>
      <c r="R98" s="42"/>
      <c r="S98" s="42"/>
      <c r="T98" s="78"/>
      <c r="AT98" s="24" t="s">
        <v>202</v>
      </c>
      <c r="AU98" s="24" t="s">
        <v>79</v>
      </c>
    </row>
    <row r="99" spans="2:65" s="1" customFormat="1" ht="22.5" customHeight="1">
      <c r="B99" s="41"/>
      <c r="C99" s="194" t="s">
        <v>86</v>
      </c>
      <c r="D99" s="194" t="s">
        <v>196</v>
      </c>
      <c r="E99" s="195" t="s">
        <v>2951</v>
      </c>
      <c r="F99" s="196" t="s">
        <v>2952</v>
      </c>
      <c r="G99" s="197" t="s">
        <v>404</v>
      </c>
      <c r="H99" s="198">
        <v>13</v>
      </c>
      <c r="I99" s="199"/>
      <c r="J99" s="198">
        <f>ROUND(I99*H99,1)</f>
        <v>0</v>
      </c>
      <c r="K99" s="196" t="s">
        <v>387</v>
      </c>
      <c r="L99" s="61"/>
      <c r="M99" s="200" t="s">
        <v>20</v>
      </c>
      <c r="N99" s="201" t="s">
        <v>43</v>
      </c>
      <c r="O99" s="42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4" t="s">
        <v>194</v>
      </c>
      <c r="AT99" s="24" t="s">
        <v>196</v>
      </c>
      <c r="AU99" s="24" t="s">
        <v>79</v>
      </c>
      <c r="AY99" s="24" t="s">
        <v>195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79</v>
      </c>
      <c r="BK99" s="204">
        <f>ROUND(I99*H99,1)</f>
        <v>0</v>
      </c>
      <c r="BL99" s="24" t="s">
        <v>194</v>
      </c>
      <c r="BM99" s="24" t="s">
        <v>217</v>
      </c>
    </row>
    <row r="100" spans="2:65" s="1" customFormat="1" ht="13.5">
      <c r="B100" s="41"/>
      <c r="C100" s="63"/>
      <c r="D100" s="208" t="s">
        <v>202</v>
      </c>
      <c r="E100" s="63"/>
      <c r="F100" s="209" t="s">
        <v>2952</v>
      </c>
      <c r="G100" s="63"/>
      <c r="H100" s="63"/>
      <c r="I100" s="165"/>
      <c r="J100" s="63"/>
      <c r="K100" s="63"/>
      <c r="L100" s="61"/>
      <c r="M100" s="207"/>
      <c r="N100" s="42"/>
      <c r="O100" s="42"/>
      <c r="P100" s="42"/>
      <c r="Q100" s="42"/>
      <c r="R100" s="42"/>
      <c r="S100" s="42"/>
      <c r="T100" s="78"/>
      <c r="AT100" s="24" t="s">
        <v>202</v>
      </c>
      <c r="AU100" s="24" t="s">
        <v>79</v>
      </c>
    </row>
    <row r="101" spans="2:65" s="11" customFormat="1" ht="13.5">
      <c r="B101" s="213"/>
      <c r="C101" s="214"/>
      <c r="D101" s="208" t="s">
        <v>397</v>
      </c>
      <c r="E101" s="215" t="s">
        <v>20</v>
      </c>
      <c r="F101" s="216" t="s">
        <v>2953</v>
      </c>
      <c r="G101" s="214"/>
      <c r="H101" s="217">
        <v>12.96</v>
      </c>
      <c r="I101" s="218"/>
      <c r="J101" s="214"/>
      <c r="K101" s="214"/>
      <c r="L101" s="219"/>
      <c r="M101" s="220"/>
      <c r="N101" s="221"/>
      <c r="O101" s="221"/>
      <c r="P101" s="221"/>
      <c r="Q101" s="221"/>
      <c r="R101" s="221"/>
      <c r="S101" s="221"/>
      <c r="T101" s="222"/>
      <c r="AT101" s="223" t="s">
        <v>397</v>
      </c>
      <c r="AU101" s="223" t="s">
        <v>79</v>
      </c>
      <c r="AV101" s="11" t="s">
        <v>81</v>
      </c>
      <c r="AW101" s="11" t="s">
        <v>36</v>
      </c>
      <c r="AX101" s="11" t="s">
        <v>72</v>
      </c>
      <c r="AY101" s="223" t="s">
        <v>195</v>
      </c>
    </row>
    <row r="102" spans="2:65" s="12" customFormat="1" ht="13.5">
      <c r="B102" s="224"/>
      <c r="C102" s="225"/>
      <c r="D102" s="205" t="s">
        <v>397</v>
      </c>
      <c r="E102" s="226" t="s">
        <v>20</v>
      </c>
      <c r="F102" s="227" t="s">
        <v>399</v>
      </c>
      <c r="G102" s="225"/>
      <c r="H102" s="228">
        <v>12.96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AT102" s="234" t="s">
        <v>397</v>
      </c>
      <c r="AU102" s="234" t="s">
        <v>79</v>
      </c>
      <c r="AV102" s="12" t="s">
        <v>194</v>
      </c>
      <c r="AW102" s="12" t="s">
        <v>36</v>
      </c>
      <c r="AX102" s="12" t="s">
        <v>79</v>
      </c>
      <c r="AY102" s="234" t="s">
        <v>195</v>
      </c>
    </row>
    <row r="103" spans="2:65" s="1" customFormat="1" ht="22.5" customHeight="1">
      <c r="B103" s="41"/>
      <c r="C103" s="194" t="s">
        <v>194</v>
      </c>
      <c r="D103" s="194" t="s">
        <v>196</v>
      </c>
      <c r="E103" s="195" t="s">
        <v>2954</v>
      </c>
      <c r="F103" s="196" t="s">
        <v>2955</v>
      </c>
      <c r="G103" s="197" t="s">
        <v>301</v>
      </c>
      <c r="H103" s="198">
        <v>1</v>
      </c>
      <c r="I103" s="199"/>
      <c r="J103" s="198">
        <f>ROUND(I103*H103,1)</f>
        <v>0</v>
      </c>
      <c r="K103" s="196" t="s">
        <v>387</v>
      </c>
      <c r="L103" s="61"/>
      <c r="M103" s="200" t="s">
        <v>20</v>
      </c>
      <c r="N103" s="201" t="s">
        <v>43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194</v>
      </c>
      <c r="AT103" s="24" t="s">
        <v>196</v>
      </c>
      <c r="AU103" s="24" t="s">
        <v>79</v>
      </c>
      <c r="AY103" s="24" t="s">
        <v>195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79</v>
      </c>
      <c r="BK103" s="204">
        <f>ROUND(I103*H103,1)</f>
        <v>0</v>
      </c>
      <c r="BL103" s="24" t="s">
        <v>194</v>
      </c>
      <c r="BM103" s="24" t="s">
        <v>225</v>
      </c>
    </row>
    <row r="104" spans="2:65" s="1" customFormat="1" ht="13.5">
      <c r="B104" s="41"/>
      <c r="C104" s="63"/>
      <c r="D104" s="205" t="s">
        <v>202</v>
      </c>
      <c r="E104" s="63"/>
      <c r="F104" s="206" t="s">
        <v>2955</v>
      </c>
      <c r="G104" s="63"/>
      <c r="H104" s="63"/>
      <c r="I104" s="165"/>
      <c r="J104" s="63"/>
      <c r="K104" s="63"/>
      <c r="L104" s="61"/>
      <c r="M104" s="207"/>
      <c r="N104" s="42"/>
      <c r="O104" s="42"/>
      <c r="P104" s="42"/>
      <c r="Q104" s="42"/>
      <c r="R104" s="42"/>
      <c r="S104" s="42"/>
      <c r="T104" s="78"/>
      <c r="AT104" s="24" t="s">
        <v>202</v>
      </c>
      <c r="AU104" s="24" t="s">
        <v>79</v>
      </c>
    </row>
    <row r="105" spans="2:65" s="1" customFormat="1" ht="22.5" customHeight="1">
      <c r="B105" s="41"/>
      <c r="C105" s="194" t="s">
        <v>213</v>
      </c>
      <c r="D105" s="194" t="s">
        <v>196</v>
      </c>
      <c r="E105" s="195" t="s">
        <v>2956</v>
      </c>
      <c r="F105" s="196" t="s">
        <v>2957</v>
      </c>
      <c r="G105" s="197" t="s">
        <v>390</v>
      </c>
      <c r="H105" s="198">
        <v>20.7</v>
      </c>
      <c r="I105" s="199"/>
      <c r="J105" s="198">
        <f>ROUND(I105*H105,1)</f>
        <v>0</v>
      </c>
      <c r="K105" s="196" t="s">
        <v>387</v>
      </c>
      <c r="L105" s="61"/>
      <c r="M105" s="200" t="s">
        <v>20</v>
      </c>
      <c r="N105" s="201" t="s">
        <v>43</v>
      </c>
      <c r="O105" s="42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4" t="s">
        <v>194</v>
      </c>
      <c r="AT105" s="24" t="s">
        <v>196</v>
      </c>
      <c r="AU105" s="24" t="s">
        <v>79</v>
      </c>
      <c r="AY105" s="24" t="s">
        <v>195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4" t="s">
        <v>79</v>
      </c>
      <c r="BK105" s="204">
        <f>ROUND(I105*H105,1)</f>
        <v>0</v>
      </c>
      <c r="BL105" s="24" t="s">
        <v>194</v>
      </c>
      <c r="BM105" s="24" t="s">
        <v>226</v>
      </c>
    </row>
    <row r="106" spans="2:65" s="1" customFormat="1" ht="13.5">
      <c r="B106" s="41"/>
      <c r="C106" s="63"/>
      <c r="D106" s="205" t="s">
        <v>202</v>
      </c>
      <c r="E106" s="63"/>
      <c r="F106" s="206" t="s">
        <v>2957</v>
      </c>
      <c r="G106" s="63"/>
      <c r="H106" s="63"/>
      <c r="I106" s="165"/>
      <c r="J106" s="63"/>
      <c r="K106" s="63"/>
      <c r="L106" s="61"/>
      <c r="M106" s="207"/>
      <c r="N106" s="42"/>
      <c r="O106" s="42"/>
      <c r="P106" s="42"/>
      <c r="Q106" s="42"/>
      <c r="R106" s="42"/>
      <c r="S106" s="42"/>
      <c r="T106" s="78"/>
      <c r="AT106" s="24" t="s">
        <v>202</v>
      </c>
      <c r="AU106" s="24" t="s">
        <v>79</v>
      </c>
    </row>
    <row r="107" spans="2:65" s="1" customFormat="1" ht="22.5" customHeight="1">
      <c r="B107" s="41"/>
      <c r="C107" s="194" t="s">
        <v>217</v>
      </c>
      <c r="D107" s="194" t="s">
        <v>196</v>
      </c>
      <c r="E107" s="195" t="s">
        <v>2958</v>
      </c>
      <c r="F107" s="196" t="s">
        <v>2959</v>
      </c>
      <c r="G107" s="197" t="s">
        <v>1269</v>
      </c>
      <c r="H107" s="198">
        <v>1.3</v>
      </c>
      <c r="I107" s="199"/>
      <c r="J107" s="198">
        <f>ROUND(I107*H107,1)</f>
        <v>0</v>
      </c>
      <c r="K107" s="196" t="s">
        <v>387</v>
      </c>
      <c r="L107" s="61"/>
      <c r="M107" s="200" t="s">
        <v>20</v>
      </c>
      <c r="N107" s="201" t="s">
        <v>43</v>
      </c>
      <c r="O107" s="42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4" t="s">
        <v>194</v>
      </c>
      <c r="AT107" s="24" t="s">
        <v>196</v>
      </c>
      <c r="AU107" s="24" t="s">
        <v>79</v>
      </c>
      <c r="AY107" s="24" t="s">
        <v>195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79</v>
      </c>
      <c r="BK107" s="204">
        <f>ROUND(I107*H107,1)</f>
        <v>0</v>
      </c>
      <c r="BL107" s="24" t="s">
        <v>194</v>
      </c>
      <c r="BM107" s="24" t="s">
        <v>240</v>
      </c>
    </row>
    <row r="108" spans="2:65" s="1" customFormat="1" ht="13.5">
      <c r="B108" s="41"/>
      <c r="C108" s="63"/>
      <c r="D108" s="205" t="s">
        <v>202</v>
      </c>
      <c r="E108" s="63"/>
      <c r="F108" s="206" t="s">
        <v>2959</v>
      </c>
      <c r="G108" s="63"/>
      <c r="H108" s="63"/>
      <c r="I108" s="165"/>
      <c r="J108" s="63"/>
      <c r="K108" s="63"/>
      <c r="L108" s="61"/>
      <c r="M108" s="207"/>
      <c r="N108" s="42"/>
      <c r="O108" s="42"/>
      <c r="P108" s="42"/>
      <c r="Q108" s="42"/>
      <c r="R108" s="42"/>
      <c r="S108" s="42"/>
      <c r="T108" s="78"/>
      <c r="AT108" s="24" t="s">
        <v>202</v>
      </c>
      <c r="AU108" s="24" t="s">
        <v>79</v>
      </c>
    </row>
    <row r="109" spans="2:65" s="1" customFormat="1" ht="22.5" customHeight="1">
      <c r="B109" s="41"/>
      <c r="C109" s="194" t="s">
        <v>221</v>
      </c>
      <c r="D109" s="194" t="s">
        <v>196</v>
      </c>
      <c r="E109" s="195" t="s">
        <v>2718</v>
      </c>
      <c r="F109" s="196" t="s">
        <v>2719</v>
      </c>
      <c r="G109" s="197" t="s">
        <v>390</v>
      </c>
      <c r="H109" s="198">
        <v>3.1</v>
      </c>
      <c r="I109" s="199"/>
      <c r="J109" s="198">
        <f>ROUND(I109*H109,1)</f>
        <v>0</v>
      </c>
      <c r="K109" s="196" t="s">
        <v>387</v>
      </c>
      <c r="L109" s="61"/>
      <c r="M109" s="200" t="s">
        <v>20</v>
      </c>
      <c r="N109" s="201" t="s">
        <v>43</v>
      </c>
      <c r="O109" s="42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4" t="s">
        <v>194</v>
      </c>
      <c r="AT109" s="24" t="s">
        <v>196</v>
      </c>
      <c r="AU109" s="24" t="s">
        <v>79</v>
      </c>
      <c r="AY109" s="24" t="s">
        <v>195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79</v>
      </c>
      <c r="BK109" s="204">
        <f>ROUND(I109*H109,1)</f>
        <v>0</v>
      </c>
      <c r="BL109" s="24" t="s">
        <v>194</v>
      </c>
      <c r="BM109" s="24" t="s">
        <v>248</v>
      </c>
    </row>
    <row r="110" spans="2:65" s="1" customFormat="1" ht="13.5">
      <c r="B110" s="41"/>
      <c r="C110" s="63"/>
      <c r="D110" s="205" t="s">
        <v>202</v>
      </c>
      <c r="E110" s="63"/>
      <c r="F110" s="206" t="s">
        <v>2719</v>
      </c>
      <c r="G110" s="63"/>
      <c r="H110" s="63"/>
      <c r="I110" s="165"/>
      <c r="J110" s="63"/>
      <c r="K110" s="63"/>
      <c r="L110" s="61"/>
      <c r="M110" s="207"/>
      <c r="N110" s="42"/>
      <c r="O110" s="42"/>
      <c r="P110" s="42"/>
      <c r="Q110" s="42"/>
      <c r="R110" s="42"/>
      <c r="S110" s="42"/>
      <c r="T110" s="78"/>
      <c r="AT110" s="24" t="s">
        <v>202</v>
      </c>
      <c r="AU110" s="24" t="s">
        <v>79</v>
      </c>
    </row>
    <row r="111" spans="2:65" s="1" customFormat="1" ht="22.5" customHeight="1">
      <c r="B111" s="41"/>
      <c r="C111" s="194" t="s">
        <v>225</v>
      </c>
      <c r="D111" s="194" t="s">
        <v>196</v>
      </c>
      <c r="E111" s="195" t="s">
        <v>2960</v>
      </c>
      <c r="F111" s="196" t="s">
        <v>2961</v>
      </c>
      <c r="G111" s="197" t="s">
        <v>228</v>
      </c>
      <c r="H111" s="198">
        <v>35.299999999999997</v>
      </c>
      <c r="I111" s="199"/>
      <c r="J111" s="198">
        <f>ROUND(I111*H111,1)</f>
        <v>0</v>
      </c>
      <c r="K111" s="196" t="s">
        <v>387</v>
      </c>
      <c r="L111" s="61"/>
      <c r="M111" s="200" t="s">
        <v>20</v>
      </c>
      <c r="N111" s="201" t="s">
        <v>43</v>
      </c>
      <c r="O111" s="42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4" t="s">
        <v>194</v>
      </c>
      <c r="AT111" s="24" t="s">
        <v>196</v>
      </c>
      <c r="AU111" s="24" t="s">
        <v>79</v>
      </c>
      <c r="AY111" s="24" t="s">
        <v>195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79</v>
      </c>
      <c r="BK111" s="204">
        <f>ROUND(I111*H111,1)</f>
        <v>0</v>
      </c>
      <c r="BL111" s="24" t="s">
        <v>194</v>
      </c>
      <c r="BM111" s="24" t="s">
        <v>255</v>
      </c>
    </row>
    <row r="112" spans="2:65" s="1" customFormat="1" ht="13.5">
      <c r="B112" s="41"/>
      <c r="C112" s="63"/>
      <c r="D112" s="208" t="s">
        <v>202</v>
      </c>
      <c r="E112" s="63"/>
      <c r="F112" s="209" t="s">
        <v>2961</v>
      </c>
      <c r="G112" s="63"/>
      <c r="H112" s="63"/>
      <c r="I112" s="165"/>
      <c r="J112" s="63"/>
      <c r="K112" s="63"/>
      <c r="L112" s="61"/>
      <c r="M112" s="207"/>
      <c r="N112" s="42"/>
      <c r="O112" s="42"/>
      <c r="P112" s="42"/>
      <c r="Q112" s="42"/>
      <c r="R112" s="42"/>
      <c r="S112" s="42"/>
      <c r="T112" s="78"/>
      <c r="AT112" s="24" t="s">
        <v>202</v>
      </c>
      <c r="AU112" s="24" t="s">
        <v>79</v>
      </c>
    </row>
    <row r="113" spans="2:65" s="11" customFormat="1" ht="13.5">
      <c r="B113" s="213"/>
      <c r="C113" s="214"/>
      <c r="D113" s="208" t="s">
        <v>397</v>
      </c>
      <c r="E113" s="215" t="s">
        <v>20</v>
      </c>
      <c r="F113" s="216" t="s">
        <v>2962</v>
      </c>
      <c r="G113" s="214"/>
      <c r="H113" s="217">
        <v>35.25</v>
      </c>
      <c r="I113" s="218"/>
      <c r="J113" s="214"/>
      <c r="K113" s="214"/>
      <c r="L113" s="219"/>
      <c r="M113" s="220"/>
      <c r="N113" s="221"/>
      <c r="O113" s="221"/>
      <c r="P113" s="221"/>
      <c r="Q113" s="221"/>
      <c r="R113" s="221"/>
      <c r="S113" s="221"/>
      <c r="T113" s="222"/>
      <c r="AT113" s="223" t="s">
        <v>397</v>
      </c>
      <c r="AU113" s="223" t="s">
        <v>79</v>
      </c>
      <c r="AV113" s="11" t="s">
        <v>81</v>
      </c>
      <c r="AW113" s="11" t="s">
        <v>36</v>
      </c>
      <c r="AX113" s="11" t="s">
        <v>72</v>
      </c>
      <c r="AY113" s="223" t="s">
        <v>195</v>
      </c>
    </row>
    <row r="114" spans="2:65" s="12" customFormat="1" ht="13.5">
      <c r="B114" s="224"/>
      <c r="C114" s="225"/>
      <c r="D114" s="208" t="s">
        <v>397</v>
      </c>
      <c r="E114" s="235" t="s">
        <v>20</v>
      </c>
      <c r="F114" s="236" t="s">
        <v>399</v>
      </c>
      <c r="G114" s="225"/>
      <c r="H114" s="237">
        <v>35.25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AT114" s="234" t="s">
        <v>397</v>
      </c>
      <c r="AU114" s="234" t="s">
        <v>79</v>
      </c>
      <c r="AV114" s="12" t="s">
        <v>194</v>
      </c>
      <c r="AW114" s="12" t="s">
        <v>36</v>
      </c>
      <c r="AX114" s="12" t="s">
        <v>79</v>
      </c>
      <c r="AY114" s="234" t="s">
        <v>195</v>
      </c>
    </row>
    <row r="115" spans="2:65" s="10" customFormat="1" ht="37.35" customHeight="1">
      <c r="B115" s="180"/>
      <c r="C115" s="181"/>
      <c r="D115" s="182" t="s">
        <v>71</v>
      </c>
      <c r="E115" s="183" t="s">
        <v>81</v>
      </c>
      <c r="F115" s="183" t="s">
        <v>437</v>
      </c>
      <c r="G115" s="181"/>
      <c r="H115" s="181"/>
      <c r="I115" s="184"/>
      <c r="J115" s="185">
        <f>BK115</f>
        <v>0</v>
      </c>
      <c r="K115" s="181"/>
      <c r="L115" s="186"/>
      <c r="M115" s="187"/>
      <c r="N115" s="188"/>
      <c r="O115" s="188"/>
      <c r="P115" s="189">
        <f>SUM(P116:P117)</f>
        <v>0</v>
      </c>
      <c r="Q115" s="188"/>
      <c r="R115" s="189">
        <f>SUM(R116:R117)</f>
        <v>0</v>
      </c>
      <c r="S115" s="188"/>
      <c r="T115" s="190">
        <f>SUM(T116:T117)</f>
        <v>0</v>
      </c>
      <c r="AR115" s="191" t="s">
        <v>79</v>
      </c>
      <c r="AT115" s="192" t="s">
        <v>71</v>
      </c>
      <c r="AU115" s="192" t="s">
        <v>72</v>
      </c>
      <c r="AY115" s="191" t="s">
        <v>195</v>
      </c>
      <c r="BK115" s="193">
        <f>SUM(BK116:BK117)</f>
        <v>0</v>
      </c>
    </row>
    <row r="116" spans="2:65" s="1" customFormat="1" ht="22.5" customHeight="1">
      <c r="B116" s="41"/>
      <c r="C116" s="194" t="s">
        <v>230</v>
      </c>
      <c r="D116" s="194" t="s">
        <v>196</v>
      </c>
      <c r="E116" s="195" t="s">
        <v>2963</v>
      </c>
      <c r="F116" s="196" t="s">
        <v>2964</v>
      </c>
      <c r="G116" s="197" t="s">
        <v>390</v>
      </c>
      <c r="H116" s="198">
        <v>1.6</v>
      </c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194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194</v>
      </c>
      <c r="BM116" s="24" t="s">
        <v>264</v>
      </c>
    </row>
    <row r="117" spans="2:65" s="1" customFormat="1" ht="13.5">
      <c r="B117" s="41"/>
      <c r="C117" s="63"/>
      <c r="D117" s="208" t="s">
        <v>202</v>
      </c>
      <c r="E117" s="63"/>
      <c r="F117" s="209" t="s">
        <v>2964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0" customFormat="1" ht="37.35" customHeight="1">
      <c r="B118" s="180"/>
      <c r="C118" s="181"/>
      <c r="D118" s="182" t="s">
        <v>71</v>
      </c>
      <c r="E118" s="183" t="s">
        <v>86</v>
      </c>
      <c r="F118" s="183" t="s">
        <v>498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SUM(P119:P156)</f>
        <v>0</v>
      </c>
      <c r="Q118" s="188"/>
      <c r="R118" s="189">
        <f>SUM(R119:R156)</f>
        <v>0.140982</v>
      </c>
      <c r="S118" s="188"/>
      <c r="T118" s="190">
        <f>SUM(T119:T156)</f>
        <v>0</v>
      </c>
      <c r="AR118" s="191" t="s">
        <v>79</v>
      </c>
      <c r="AT118" s="192" t="s">
        <v>71</v>
      </c>
      <c r="AU118" s="192" t="s">
        <v>72</v>
      </c>
      <c r="AY118" s="191" t="s">
        <v>195</v>
      </c>
      <c r="BK118" s="193">
        <f>SUM(BK119:BK156)</f>
        <v>0</v>
      </c>
    </row>
    <row r="119" spans="2:65" s="1" customFormat="1" ht="22.5" customHeight="1">
      <c r="B119" s="41"/>
      <c r="C119" s="194" t="s">
        <v>226</v>
      </c>
      <c r="D119" s="194" t="s">
        <v>196</v>
      </c>
      <c r="E119" s="195" t="s">
        <v>2470</v>
      </c>
      <c r="F119" s="196" t="s">
        <v>2965</v>
      </c>
      <c r="G119" s="197" t="s">
        <v>390</v>
      </c>
      <c r="H119" s="198">
        <v>8.6999999999999993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271</v>
      </c>
    </row>
    <row r="120" spans="2:65" s="1" customFormat="1" ht="13.5">
      <c r="B120" s="41"/>
      <c r="C120" s="63"/>
      <c r="D120" s="208" t="s">
        <v>202</v>
      </c>
      <c r="E120" s="63"/>
      <c r="F120" s="209" t="s">
        <v>2965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1" customFormat="1" ht="13.5">
      <c r="B121" s="213"/>
      <c r="C121" s="214"/>
      <c r="D121" s="208" t="s">
        <v>397</v>
      </c>
      <c r="E121" s="215" t="s">
        <v>20</v>
      </c>
      <c r="F121" s="216" t="s">
        <v>2966</v>
      </c>
      <c r="G121" s="214"/>
      <c r="H121" s="217">
        <v>3.2</v>
      </c>
      <c r="I121" s="218"/>
      <c r="J121" s="214"/>
      <c r="K121" s="214"/>
      <c r="L121" s="219"/>
      <c r="M121" s="220"/>
      <c r="N121" s="221"/>
      <c r="O121" s="221"/>
      <c r="P121" s="221"/>
      <c r="Q121" s="221"/>
      <c r="R121" s="221"/>
      <c r="S121" s="221"/>
      <c r="T121" s="222"/>
      <c r="AT121" s="223" t="s">
        <v>397</v>
      </c>
      <c r="AU121" s="223" t="s">
        <v>79</v>
      </c>
      <c r="AV121" s="11" t="s">
        <v>81</v>
      </c>
      <c r="AW121" s="11" t="s">
        <v>36</v>
      </c>
      <c r="AX121" s="11" t="s">
        <v>72</v>
      </c>
      <c r="AY121" s="223" t="s">
        <v>195</v>
      </c>
    </row>
    <row r="122" spans="2:65" s="11" customFormat="1" ht="13.5">
      <c r="B122" s="213"/>
      <c r="C122" s="214"/>
      <c r="D122" s="208" t="s">
        <v>397</v>
      </c>
      <c r="E122" s="215" t="s">
        <v>20</v>
      </c>
      <c r="F122" s="216" t="s">
        <v>2967</v>
      </c>
      <c r="G122" s="214"/>
      <c r="H122" s="217">
        <v>5.48</v>
      </c>
      <c r="I122" s="218"/>
      <c r="J122" s="214"/>
      <c r="K122" s="214"/>
      <c r="L122" s="219"/>
      <c r="M122" s="220"/>
      <c r="N122" s="221"/>
      <c r="O122" s="221"/>
      <c r="P122" s="221"/>
      <c r="Q122" s="221"/>
      <c r="R122" s="221"/>
      <c r="S122" s="221"/>
      <c r="T122" s="222"/>
      <c r="AT122" s="223" t="s">
        <v>397</v>
      </c>
      <c r="AU122" s="223" t="s">
        <v>79</v>
      </c>
      <c r="AV122" s="11" t="s">
        <v>81</v>
      </c>
      <c r="AW122" s="11" t="s">
        <v>36</v>
      </c>
      <c r="AX122" s="11" t="s">
        <v>72</v>
      </c>
      <c r="AY122" s="223" t="s">
        <v>195</v>
      </c>
    </row>
    <row r="123" spans="2:65" s="12" customFormat="1" ht="13.5">
      <c r="B123" s="224"/>
      <c r="C123" s="225"/>
      <c r="D123" s="205" t="s">
        <v>397</v>
      </c>
      <c r="E123" s="226" t="s">
        <v>20</v>
      </c>
      <c r="F123" s="227" t="s">
        <v>399</v>
      </c>
      <c r="G123" s="225"/>
      <c r="H123" s="228">
        <v>8.68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AT123" s="234" t="s">
        <v>397</v>
      </c>
      <c r="AU123" s="234" t="s">
        <v>79</v>
      </c>
      <c r="AV123" s="12" t="s">
        <v>194</v>
      </c>
      <c r="AW123" s="12" t="s">
        <v>36</v>
      </c>
      <c r="AX123" s="12" t="s">
        <v>79</v>
      </c>
      <c r="AY123" s="234" t="s">
        <v>195</v>
      </c>
    </row>
    <row r="124" spans="2:65" s="1" customFormat="1" ht="22.5" customHeight="1">
      <c r="B124" s="41"/>
      <c r="C124" s="194" t="s">
        <v>244</v>
      </c>
      <c r="D124" s="194" t="s">
        <v>196</v>
      </c>
      <c r="E124" s="195" t="s">
        <v>2968</v>
      </c>
      <c r="F124" s="196" t="s">
        <v>2969</v>
      </c>
      <c r="G124" s="197" t="s">
        <v>390</v>
      </c>
      <c r="H124" s="198">
        <v>10.4</v>
      </c>
      <c r="I124" s="199"/>
      <c r="J124" s="198">
        <f>ROUND(I124*H124,1)</f>
        <v>0</v>
      </c>
      <c r="K124" s="196" t="s">
        <v>20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194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2970</v>
      </c>
    </row>
    <row r="125" spans="2:65" s="1" customFormat="1" ht="13.5">
      <c r="B125" s="41"/>
      <c r="C125" s="63"/>
      <c r="D125" s="205" t="s">
        <v>202</v>
      </c>
      <c r="E125" s="63"/>
      <c r="F125" s="206" t="s">
        <v>2971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194" t="s">
        <v>248</v>
      </c>
      <c r="D126" s="194" t="s">
        <v>196</v>
      </c>
      <c r="E126" s="195" t="s">
        <v>2972</v>
      </c>
      <c r="F126" s="196" t="s">
        <v>2973</v>
      </c>
      <c r="G126" s="197" t="s">
        <v>404</v>
      </c>
      <c r="H126" s="198">
        <v>28.2</v>
      </c>
      <c r="I126" s="199"/>
      <c r="J126" s="198">
        <f>ROUND(I126*H126,1)</f>
        <v>0</v>
      </c>
      <c r="K126" s="196" t="s">
        <v>2974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3.6000000000000002E-4</v>
      </c>
      <c r="R126" s="202">
        <f>Q126*H126</f>
        <v>1.0152E-2</v>
      </c>
      <c r="S126" s="202">
        <v>0</v>
      </c>
      <c r="T126" s="203">
        <f>S126*H126</f>
        <v>0</v>
      </c>
      <c r="AR126" s="24" t="s">
        <v>194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194</v>
      </c>
      <c r="BM126" s="24" t="s">
        <v>2975</v>
      </c>
    </row>
    <row r="127" spans="2:65" s="1" customFormat="1" ht="13.5">
      <c r="B127" s="41"/>
      <c r="C127" s="63"/>
      <c r="D127" s="208" t="s">
        <v>202</v>
      </c>
      <c r="E127" s="63"/>
      <c r="F127" s="209" t="s">
        <v>2976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7">
      <c r="B128" s="41"/>
      <c r="C128" s="63"/>
      <c r="D128" s="205" t="s">
        <v>2977</v>
      </c>
      <c r="E128" s="63"/>
      <c r="F128" s="250" t="s">
        <v>2978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2977</v>
      </c>
      <c r="AU128" s="24" t="s">
        <v>79</v>
      </c>
    </row>
    <row r="129" spans="2:65" s="1" customFormat="1" ht="22.5" customHeight="1">
      <c r="B129" s="41"/>
      <c r="C129" s="194" t="s">
        <v>10</v>
      </c>
      <c r="D129" s="194" t="s">
        <v>196</v>
      </c>
      <c r="E129" s="195" t="s">
        <v>2979</v>
      </c>
      <c r="F129" s="196" t="s">
        <v>2980</v>
      </c>
      <c r="G129" s="197" t="s">
        <v>404</v>
      </c>
      <c r="H129" s="198">
        <v>28.2</v>
      </c>
      <c r="I129" s="199"/>
      <c r="J129" s="198">
        <f>ROUND(I129*H129,1)</f>
        <v>0</v>
      </c>
      <c r="K129" s="196" t="s">
        <v>2974</v>
      </c>
      <c r="L129" s="61"/>
      <c r="M129" s="200" t="s">
        <v>20</v>
      </c>
      <c r="N129" s="201" t="s">
        <v>43</v>
      </c>
      <c r="O129" s="42"/>
      <c r="P129" s="202">
        <f>O129*H129</f>
        <v>0</v>
      </c>
      <c r="Q129" s="202">
        <v>7.2000000000000005E-4</v>
      </c>
      <c r="R129" s="202">
        <f>Q129*H129</f>
        <v>2.0303999999999999E-2</v>
      </c>
      <c r="S129" s="202">
        <v>0</v>
      </c>
      <c r="T129" s="203">
        <f>S129*H129</f>
        <v>0</v>
      </c>
      <c r="AR129" s="24" t="s">
        <v>194</v>
      </c>
      <c r="AT129" s="24" t="s">
        <v>196</v>
      </c>
      <c r="AU129" s="24" t="s">
        <v>79</v>
      </c>
      <c r="AY129" s="24" t="s">
        <v>195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79</v>
      </c>
      <c r="BK129" s="204">
        <f>ROUND(I129*H129,1)</f>
        <v>0</v>
      </c>
      <c r="BL129" s="24" t="s">
        <v>194</v>
      </c>
      <c r="BM129" s="24" t="s">
        <v>2981</v>
      </c>
    </row>
    <row r="130" spans="2:65" s="1" customFormat="1" ht="27">
      <c r="B130" s="41"/>
      <c r="C130" s="63"/>
      <c r="D130" s="208" t="s">
        <v>202</v>
      </c>
      <c r="E130" s="63"/>
      <c r="F130" s="209" t="s">
        <v>2982</v>
      </c>
      <c r="G130" s="63"/>
      <c r="H130" s="63"/>
      <c r="I130" s="165"/>
      <c r="J130" s="63"/>
      <c r="K130" s="63"/>
      <c r="L130" s="61"/>
      <c r="M130" s="207"/>
      <c r="N130" s="42"/>
      <c r="O130" s="42"/>
      <c r="P130" s="42"/>
      <c r="Q130" s="42"/>
      <c r="R130" s="42"/>
      <c r="S130" s="42"/>
      <c r="T130" s="78"/>
      <c r="AT130" s="24" t="s">
        <v>202</v>
      </c>
      <c r="AU130" s="24" t="s">
        <v>79</v>
      </c>
    </row>
    <row r="131" spans="2:65" s="1" customFormat="1" ht="54">
      <c r="B131" s="41"/>
      <c r="C131" s="63"/>
      <c r="D131" s="205" t="s">
        <v>2977</v>
      </c>
      <c r="E131" s="63"/>
      <c r="F131" s="250" t="s">
        <v>2983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2977</v>
      </c>
      <c r="AU131" s="24" t="s">
        <v>79</v>
      </c>
    </row>
    <row r="132" spans="2:65" s="1" customFormat="1" ht="22.5" customHeight="1">
      <c r="B132" s="41"/>
      <c r="C132" s="194" t="s">
        <v>255</v>
      </c>
      <c r="D132" s="194" t="s">
        <v>196</v>
      </c>
      <c r="E132" s="195" t="s">
        <v>828</v>
      </c>
      <c r="F132" s="196" t="s">
        <v>2984</v>
      </c>
      <c r="G132" s="197" t="s">
        <v>404</v>
      </c>
      <c r="H132" s="198">
        <v>28.2</v>
      </c>
      <c r="I132" s="199"/>
      <c r="J132" s="198">
        <f>ROUND(I132*H132,1)</f>
        <v>0</v>
      </c>
      <c r="K132" s="196" t="s">
        <v>2974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3.0000000000000001E-5</v>
      </c>
      <c r="R132" s="202">
        <f>Q132*H132</f>
        <v>8.4599999999999996E-4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2985</v>
      </c>
    </row>
    <row r="133" spans="2:65" s="1" customFormat="1" ht="27">
      <c r="B133" s="41"/>
      <c r="C133" s="63"/>
      <c r="D133" s="208" t="s">
        <v>202</v>
      </c>
      <c r="E133" s="63"/>
      <c r="F133" s="209" t="s">
        <v>2986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40.5">
      <c r="B134" s="41"/>
      <c r="C134" s="63"/>
      <c r="D134" s="205" t="s">
        <v>2977</v>
      </c>
      <c r="E134" s="63"/>
      <c r="F134" s="250" t="s">
        <v>2987</v>
      </c>
      <c r="G134" s="63"/>
      <c r="H134" s="63"/>
      <c r="I134" s="165"/>
      <c r="J134" s="63"/>
      <c r="K134" s="63"/>
      <c r="L134" s="61"/>
      <c r="M134" s="207"/>
      <c r="N134" s="42"/>
      <c r="O134" s="42"/>
      <c r="P134" s="42"/>
      <c r="Q134" s="42"/>
      <c r="R134" s="42"/>
      <c r="S134" s="42"/>
      <c r="T134" s="78"/>
      <c r="AT134" s="24" t="s">
        <v>2977</v>
      </c>
      <c r="AU134" s="24" t="s">
        <v>79</v>
      </c>
    </row>
    <row r="135" spans="2:65" s="1" customFormat="1" ht="22.5" customHeight="1">
      <c r="B135" s="41"/>
      <c r="C135" s="238" t="s">
        <v>260</v>
      </c>
      <c r="D135" s="238" t="s">
        <v>1041</v>
      </c>
      <c r="E135" s="239" t="s">
        <v>2988</v>
      </c>
      <c r="F135" s="240" t="s">
        <v>2989</v>
      </c>
      <c r="G135" s="241" t="s">
        <v>404</v>
      </c>
      <c r="H135" s="242">
        <v>32.4</v>
      </c>
      <c r="I135" s="243"/>
      <c r="J135" s="242">
        <f>ROUND(I135*H135,1)</f>
        <v>0</v>
      </c>
      <c r="K135" s="240" t="s">
        <v>2974</v>
      </c>
      <c r="L135" s="244"/>
      <c r="M135" s="245" t="s">
        <v>20</v>
      </c>
      <c r="N135" s="246" t="s">
        <v>43</v>
      </c>
      <c r="O135" s="42"/>
      <c r="P135" s="202">
        <f>O135*H135</f>
        <v>0</v>
      </c>
      <c r="Q135" s="202">
        <v>2.5999999999999999E-3</v>
      </c>
      <c r="R135" s="202">
        <f>Q135*H135</f>
        <v>8.4239999999999995E-2</v>
      </c>
      <c r="S135" s="202">
        <v>0</v>
      </c>
      <c r="T135" s="203">
        <f>S135*H135</f>
        <v>0</v>
      </c>
      <c r="AR135" s="24" t="s">
        <v>225</v>
      </c>
      <c r="AT135" s="24" t="s">
        <v>1041</v>
      </c>
      <c r="AU135" s="24" t="s">
        <v>79</v>
      </c>
      <c r="AY135" s="24" t="s">
        <v>195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24" t="s">
        <v>79</v>
      </c>
      <c r="BK135" s="204">
        <f>ROUND(I135*H135,1)</f>
        <v>0</v>
      </c>
      <c r="BL135" s="24" t="s">
        <v>194</v>
      </c>
      <c r="BM135" s="24" t="s">
        <v>2990</v>
      </c>
    </row>
    <row r="136" spans="2:65" s="1" customFormat="1" ht="13.5">
      <c r="B136" s="41"/>
      <c r="C136" s="63"/>
      <c r="D136" s="208" t="s">
        <v>202</v>
      </c>
      <c r="E136" s="63"/>
      <c r="F136" s="209" t="s">
        <v>2991</v>
      </c>
      <c r="G136" s="63"/>
      <c r="H136" s="63"/>
      <c r="I136" s="165"/>
      <c r="J136" s="63"/>
      <c r="K136" s="63"/>
      <c r="L136" s="61"/>
      <c r="M136" s="207"/>
      <c r="N136" s="42"/>
      <c r="O136" s="42"/>
      <c r="P136" s="42"/>
      <c r="Q136" s="42"/>
      <c r="R136" s="42"/>
      <c r="S136" s="42"/>
      <c r="T136" s="78"/>
      <c r="AT136" s="24" t="s">
        <v>202</v>
      </c>
      <c r="AU136" s="24" t="s">
        <v>79</v>
      </c>
    </row>
    <row r="137" spans="2:65" s="1" customFormat="1" ht="27">
      <c r="B137" s="41"/>
      <c r="C137" s="63"/>
      <c r="D137" s="208" t="s">
        <v>2992</v>
      </c>
      <c r="E137" s="63"/>
      <c r="F137" s="251" t="s">
        <v>2993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2992</v>
      </c>
      <c r="AU137" s="24" t="s">
        <v>79</v>
      </c>
    </row>
    <row r="138" spans="2:65" s="13" customFormat="1" ht="13.5">
      <c r="B138" s="252"/>
      <c r="C138" s="253"/>
      <c r="D138" s="208" t="s">
        <v>397</v>
      </c>
      <c r="E138" s="254" t="s">
        <v>20</v>
      </c>
      <c r="F138" s="255" t="s">
        <v>2994</v>
      </c>
      <c r="G138" s="253"/>
      <c r="H138" s="256" t="s">
        <v>20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AT138" s="262" t="s">
        <v>397</v>
      </c>
      <c r="AU138" s="262" t="s">
        <v>79</v>
      </c>
      <c r="AV138" s="13" t="s">
        <v>79</v>
      </c>
      <c r="AW138" s="13" t="s">
        <v>36</v>
      </c>
      <c r="AX138" s="13" t="s">
        <v>72</v>
      </c>
      <c r="AY138" s="262" t="s">
        <v>195</v>
      </c>
    </row>
    <row r="139" spans="2:65" s="11" customFormat="1" ht="13.5">
      <c r="B139" s="213"/>
      <c r="C139" s="214"/>
      <c r="D139" s="208" t="s">
        <v>397</v>
      </c>
      <c r="E139" s="215" t="s">
        <v>20</v>
      </c>
      <c r="F139" s="216" t="s">
        <v>2995</v>
      </c>
      <c r="G139" s="214"/>
      <c r="H139" s="217">
        <v>28.2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397</v>
      </c>
      <c r="AU139" s="223" t="s">
        <v>79</v>
      </c>
      <c r="AV139" s="11" t="s">
        <v>81</v>
      </c>
      <c r="AW139" s="11" t="s">
        <v>36</v>
      </c>
      <c r="AX139" s="11" t="s">
        <v>79</v>
      </c>
      <c r="AY139" s="223" t="s">
        <v>195</v>
      </c>
    </row>
    <row r="140" spans="2:65" s="11" customFormat="1" ht="13.5">
      <c r="B140" s="213"/>
      <c r="C140" s="214"/>
      <c r="D140" s="205" t="s">
        <v>397</v>
      </c>
      <c r="E140" s="214"/>
      <c r="F140" s="263" t="s">
        <v>2996</v>
      </c>
      <c r="G140" s="214"/>
      <c r="H140" s="264">
        <v>32.4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397</v>
      </c>
      <c r="AU140" s="223" t="s">
        <v>79</v>
      </c>
      <c r="AV140" s="11" t="s">
        <v>81</v>
      </c>
      <c r="AW140" s="11" t="s">
        <v>6</v>
      </c>
      <c r="AX140" s="11" t="s">
        <v>79</v>
      </c>
      <c r="AY140" s="223" t="s">
        <v>195</v>
      </c>
    </row>
    <row r="141" spans="2:65" s="1" customFormat="1" ht="22.5" customHeight="1">
      <c r="B141" s="41"/>
      <c r="C141" s="194" t="s">
        <v>264</v>
      </c>
      <c r="D141" s="194" t="s">
        <v>196</v>
      </c>
      <c r="E141" s="195" t="s">
        <v>869</v>
      </c>
      <c r="F141" s="196" t="s">
        <v>2997</v>
      </c>
      <c r="G141" s="197" t="s">
        <v>404</v>
      </c>
      <c r="H141" s="198">
        <v>30.6</v>
      </c>
      <c r="I141" s="199"/>
      <c r="J141" s="198">
        <f>ROUND(I141*H141,1)</f>
        <v>0</v>
      </c>
      <c r="K141" s="196" t="s">
        <v>2974</v>
      </c>
      <c r="L141" s="61"/>
      <c r="M141" s="200" t="s">
        <v>20</v>
      </c>
      <c r="N141" s="201" t="s">
        <v>43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194</v>
      </c>
      <c r="AT141" s="24" t="s">
        <v>196</v>
      </c>
      <c r="AU141" s="24" t="s">
        <v>79</v>
      </c>
      <c r="AY141" s="24" t="s">
        <v>195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79</v>
      </c>
      <c r="BK141" s="204">
        <f>ROUND(I141*H141,1)</f>
        <v>0</v>
      </c>
      <c r="BL141" s="24" t="s">
        <v>194</v>
      </c>
      <c r="BM141" s="24" t="s">
        <v>2998</v>
      </c>
    </row>
    <row r="142" spans="2:65" s="1" customFormat="1" ht="27">
      <c r="B142" s="41"/>
      <c r="C142" s="63"/>
      <c r="D142" s="208" t="s">
        <v>202</v>
      </c>
      <c r="E142" s="63"/>
      <c r="F142" s="209" t="s">
        <v>2999</v>
      </c>
      <c r="G142" s="63"/>
      <c r="H142" s="63"/>
      <c r="I142" s="165"/>
      <c r="J142" s="63"/>
      <c r="K142" s="63"/>
      <c r="L142" s="61"/>
      <c r="M142" s="207"/>
      <c r="N142" s="42"/>
      <c r="O142" s="42"/>
      <c r="P142" s="42"/>
      <c r="Q142" s="42"/>
      <c r="R142" s="42"/>
      <c r="S142" s="42"/>
      <c r="T142" s="78"/>
      <c r="AT142" s="24" t="s">
        <v>202</v>
      </c>
      <c r="AU142" s="24" t="s">
        <v>79</v>
      </c>
    </row>
    <row r="143" spans="2:65" s="1" customFormat="1" ht="40.5">
      <c r="B143" s="41"/>
      <c r="C143" s="63"/>
      <c r="D143" s="205" t="s">
        <v>2977</v>
      </c>
      <c r="E143" s="63"/>
      <c r="F143" s="250" t="s">
        <v>3000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2977</v>
      </c>
      <c r="AU143" s="24" t="s">
        <v>79</v>
      </c>
    </row>
    <row r="144" spans="2:65" s="1" customFormat="1" ht="22.5" customHeight="1">
      <c r="B144" s="41"/>
      <c r="C144" s="238" t="s">
        <v>268</v>
      </c>
      <c r="D144" s="238" t="s">
        <v>1041</v>
      </c>
      <c r="E144" s="239" t="s">
        <v>3001</v>
      </c>
      <c r="F144" s="240" t="s">
        <v>3002</v>
      </c>
      <c r="G144" s="241" t="s">
        <v>404</v>
      </c>
      <c r="H144" s="242">
        <v>31.2</v>
      </c>
      <c r="I144" s="243"/>
      <c r="J144" s="242">
        <f>ROUND(I144*H144,1)</f>
        <v>0</v>
      </c>
      <c r="K144" s="240" t="s">
        <v>2974</v>
      </c>
      <c r="L144" s="244"/>
      <c r="M144" s="245" t="s">
        <v>20</v>
      </c>
      <c r="N144" s="246" t="s">
        <v>43</v>
      </c>
      <c r="O144" s="42"/>
      <c r="P144" s="202">
        <f>O144*H144</f>
        <v>0</v>
      </c>
      <c r="Q144" s="202">
        <v>5.9999999999999995E-4</v>
      </c>
      <c r="R144" s="202">
        <f>Q144*H144</f>
        <v>1.8719999999999997E-2</v>
      </c>
      <c r="S144" s="202">
        <v>0</v>
      </c>
      <c r="T144" s="203">
        <f>S144*H144</f>
        <v>0</v>
      </c>
      <c r="AR144" s="24" t="s">
        <v>225</v>
      </c>
      <c r="AT144" s="24" t="s">
        <v>1041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194</v>
      </c>
      <c r="BM144" s="24" t="s">
        <v>3003</v>
      </c>
    </row>
    <row r="145" spans="2:65" s="1" customFormat="1" ht="13.5">
      <c r="B145" s="41"/>
      <c r="C145" s="63"/>
      <c r="D145" s="208" t="s">
        <v>202</v>
      </c>
      <c r="E145" s="63"/>
      <c r="F145" s="209" t="s">
        <v>3004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1" customFormat="1" ht="13.5">
      <c r="B146" s="213"/>
      <c r="C146" s="214"/>
      <c r="D146" s="205" t="s">
        <v>397</v>
      </c>
      <c r="E146" s="214"/>
      <c r="F146" s="263" t="s">
        <v>3005</v>
      </c>
      <c r="G146" s="214"/>
      <c r="H146" s="264">
        <v>31.2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397</v>
      </c>
      <c r="AU146" s="223" t="s">
        <v>79</v>
      </c>
      <c r="AV146" s="11" t="s">
        <v>81</v>
      </c>
      <c r="AW146" s="11" t="s">
        <v>6</v>
      </c>
      <c r="AX146" s="11" t="s">
        <v>79</v>
      </c>
      <c r="AY146" s="223" t="s">
        <v>195</v>
      </c>
    </row>
    <row r="147" spans="2:65" s="1" customFormat="1" ht="31.5" customHeight="1">
      <c r="B147" s="41"/>
      <c r="C147" s="194" t="s">
        <v>271</v>
      </c>
      <c r="D147" s="194" t="s">
        <v>196</v>
      </c>
      <c r="E147" s="195" t="s">
        <v>3006</v>
      </c>
      <c r="F147" s="196" t="s">
        <v>3007</v>
      </c>
      <c r="G147" s="197" t="s">
        <v>404</v>
      </c>
      <c r="H147" s="198">
        <v>14.6</v>
      </c>
      <c r="I147" s="199"/>
      <c r="J147" s="198">
        <f>ROUND(I147*H147,1)</f>
        <v>0</v>
      </c>
      <c r="K147" s="196" t="s">
        <v>2974</v>
      </c>
      <c r="L147" s="61"/>
      <c r="M147" s="200" t="s">
        <v>20</v>
      </c>
      <c r="N147" s="201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194</v>
      </c>
      <c r="AT147" s="24" t="s">
        <v>196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194</v>
      </c>
      <c r="BM147" s="24" t="s">
        <v>3008</v>
      </c>
    </row>
    <row r="148" spans="2:65" s="1" customFormat="1" ht="27">
      <c r="B148" s="41"/>
      <c r="C148" s="63"/>
      <c r="D148" s="208" t="s">
        <v>202</v>
      </c>
      <c r="E148" s="63"/>
      <c r="F148" s="209" t="s">
        <v>3009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40.5">
      <c r="B149" s="41"/>
      <c r="C149" s="63"/>
      <c r="D149" s="208" t="s">
        <v>2977</v>
      </c>
      <c r="E149" s="63"/>
      <c r="F149" s="251" t="s">
        <v>2987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2977</v>
      </c>
      <c r="AU149" s="24" t="s">
        <v>79</v>
      </c>
    </row>
    <row r="150" spans="2:65" s="13" customFormat="1" ht="13.5">
      <c r="B150" s="252"/>
      <c r="C150" s="253"/>
      <c r="D150" s="208" t="s">
        <v>397</v>
      </c>
      <c r="E150" s="254" t="s">
        <v>20</v>
      </c>
      <c r="F150" s="255" t="s">
        <v>3010</v>
      </c>
      <c r="G150" s="253"/>
      <c r="H150" s="256" t="s">
        <v>20</v>
      </c>
      <c r="I150" s="257"/>
      <c r="J150" s="253"/>
      <c r="K150" s="253"/>
      <c r="L150" s="258"/>
      <c r="M150" s="259"/>
      <c r="N150" s="260"/>
      <c r="O150" s="260"/>
      <c r="P150" s="260"/>
      <c r="Q150" s="260"/>
      <c r="R150" s="260"/>
      <c r="S150" s="260"/>
      <c r="T150" s="261"/>
      <c r="AT150" s="262" t="s">
        <v>397</v>
      </c>
      <c r="AU150" s="262" t="s">
        <v>79</v>
      </c>
      <c r="AV150" s="13" t="s">
        <v>79</v>
      </c>
      <c r="AW150" s="13" t="s">
        <v>36</v>
      </c>
      <c r="AX150" s="13" t="s">
        <v>72</v>
      </c>
      <c r="AY150" s="262" t="s">
        <v>195</v>
      </c>
    </row>
    <row r="151" spans="2:65" s="11" customFormat="1" ht="13.5">
      <c r="B151" s="213"/>
      <c r="C151" s="214"/>
      <c r="D151" s="205" t="s">
        <v>397</v>
      </c>
      <c r="E151" s="265" t="s">
        <v>20</v>
      </c>
      <c r="F151" s="263" t="s">
        <v>3011</v>
      </c>
      <c r="G151" s="214"/>
      <c r="H151" s="264">
        <v>14.6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397</v>
      </c>
      <c r="AU151" s="223" t="s">
        <v>79</v>
      </c>
      <c r="AV151" s="11" t="s">
        <v>81</v>
      </c>
      <c r="AW151" s="11" t="s">
        <v>36</v>
      </c>
      <c r="AX151" s="11" t="s">
        <v>79</v>
      </c>
      <c r="AY151" s="223" t="s">
        <v>195</v>
      </c>
    </row>
    <row r="152" spans="2:65" s="1" customFormat="1" ht="22.5" customHeight="1">
      <c r="B152" s="41"/>
      <c r="C152" s="238" t="s">
        <v>9</v>
      </c>
      <c r="D152" s="238" t="s">
        <v>1041</v>
      </c>
      <c r="E152" s="239" t="s">
        <v>3012</v>
      </c>
      <c r="F152" s="240" t="s">
        <v>3013</v>
      </c>
      <c r="G152" s="241" t="s">
        <v>404</v>
      </c>
      <c r="H152" s="242">
        <v>16.8</v>
      </c>
      <c r="I152" s="243"/>
      <c r="J152" s="242">
        <f>ROUND(I152*H152,1)</f>
        <v>0</v>
      </c>
      <c r="K152" s="240" t="s">
        <v>20</v>
      </c>
      <c r="L152" s="244"/>
      <c r="M152" s="245" t="s">
        <v>20</v>
      </c>
      <c r="N152" s="246" t="s">
        <v>43</v>
      </c>
      <c r="O152" s="42"/>
      <c r="P152" s="202">
        <f>O152*H152</f>
        <v>0</v>
      </c>
      <c r="Q152" s="202">
        <v>4.0000000000000002E-4</v>
      </c>
      <c r="R152" s="202">
        <f>Q152*H152</f>
        <v>6.7200000000000003E-3</v>
      </c>
      <c r="S152" s="202">
        <v>0</v>
      </c>
      <c r="T152" s="203">
        <f>S152*H152</f>
        <v>0</v>
      </c>
      <c r="AR152" s="24" t="s">
        <v>225</v>
      </c>
      <c r="AT152" s="24" t="s">
        <v>1041</v>
      </c>
      <c r="AU152" s="24" t="s">
        <v>79</v>
      </c>
      <c r="AY152" s="24" t="s">
        <v>195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79</v>
      </c>
      <c r="BK152" s="204">
        <f>ROUND(I152*H152,1)</f>
        <v>0</v>
      </c>
      <c r="BL152" s="24" t="s">
        <v>194</v>
      </c>
      <c r="BM152" s="24" t="s">
        <v>3014</v>
      </c>
    </row>
    <row r="153" spans="2:65" s="1" customFormat="1" ht="13.5">
      <c r="B153" s="41"/>
      <c r="C153" s="63"/>
      <c r="D153" s="208" t="s">
        <v>202</v>
      </c>
      <c r="E153" s="63"/>
      <c r="F153" s="209" t="s">
        <v>3013</v>
      </c>
      <c r="G153" s="63"/>
      <c r="H153" s="63"/>
      <c r="I153" s="165"/>
      <c r="J153" s="63"/>
      <c r="K153" s="63"/>
      <c r="L153" s="61"/>
      <c r="M153" s="207"/>
      <c r="N153" s="42"/>
      <c r="O153" s="42"/>
      <c r="P153" s="42"/>
      <c r="Q153" s="42"/>
      <c r="R153" s="42"/>
      <c r="S153" s="42"/>
      <c r="T153" s="78"/>
      <c r="AT153" s="24" t="s">
        <v>202</v>
      </c>
      <c r="AU153" s="24" t="s">
        <v>79</v>
      </c>
    </row>
    <row r="154" spans="2:65" s="11" customFormat="1" ht="13.5">
      <c r="B154" s="213"/>
      <c r="C154" s="214"/>
      <c r="D154" s="205" t="s">
        <v>397</v>
      </c>
      <c r="E154" s="214"/>
      <c r="F154" s="263" t="s">
        <v>3015</v>
      </c>
      <c r="G154" s="214"/>
      <c r="H154" s="264">
        <v>16.8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397</v>
      </c>
      <c r="AU154" s="223" t="s">
        <v>79</v>
      </c>
      <c r="AV154" s="11" t="s">
        <v>81</v>
      </c>
      <c r="AW154" s="11" t="s">
        <v>6</v>
      </c>
      <c r="AX154" s="11" t="s">
        <v>79</v>
      </c>
      <c r="AY154" s="223" t="s">
        <v>195</v>
      </c>
    </row>
    <row r="155" spans="2:65" s="1" customFormat="1" ht="22.5" customHeight="1">
      <c r="B155" s="41"/>
      <c r="C155" s="194" t="s">
        <v>278</v>
      </c>
      <c r="D155" s="194" t="s">
        <v>196</v>
      </c>
      <c r="E155" s="195" t="s">
        <v>3016</v>
      </c>
      <c r="F155" s="196" t="s">
        <v>3017</v>
      </c>
      <c r="G155" s="197" t="s">
        <v>404</v>
      </c>
      <c r="H155" s="198">
        <v>16</v>
      </c>
      <c r="I155" s="199"/>
      <c r="J155" s="198">
        <f>ROUND(I155*H155,1)</f>
        <v>0</v>
      </c>
      <c r="K155" s="196" t="s">
        <v>20</v>
      </c>
      <c r="L155" s="61"/>
      <c r="M155" s="200" t="s">
        <v>20</v>
      </c>
      <c r="N155" s="201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194</v>
      </c>
      <c r="AT155" s="24" t="s">
        <v>196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194</v>
      </c>
      <c r="BM155" s="24" t="s">
        <v>3018</v>
      </c>
    </row>
    <row r="156" spans="2:65" s="1" customFormat="1" ht="13.5">
      <c r="B156" s="41"/>
      <c r="C156" s="63"/>
      <c r="D156" s="208" t="s">
        <v>202</v>
      </c>
      <c r="E156" s="63"/>
      <c r="F156" s="209" t="s">
        <v>3017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0" customFormat="1" ht="37.35" customHeight="1">
      <c r="B157" s="180"/>
      <c r="C157" s="181"/>
      <c r="D157" s="182" t="s">
        <v>71</v>
      </c>
      <c r="E157" s="183" t="s">
        <v>702</v>
      </c>
      <c r="F157" s="183" t="s">
        <v>804</v>
      </c>
      <c r="G157" s="181"/>
      <c r="H157" s="181"/>
      <c r="I157" s="184"/>
      <c r="J157" s="185">
        <f>BK157</f>
        <v>0</v>
      </c>
      <c r="K157" s="181"/>
      <c r="L157" s="186"/>
      <c r="M157" s="187"/>
      <c r="N157" s="188"/>
      <c r="O157" s="188"/>
      <c r="P157" s="189">
        <f>SUM(P158:P159)</f>
        <v>0</v>
      </c>
      <c r="Q157" s="188"/>
      <c r="R157" s="189">
        <f>SUM(R158:R159)</f>
        <v>0</v>
      </c>
      <c r="S157" s="188"/>
      <c r="T157" s="190">
        <f>SUM(T158:T159)</f>
        <v>0</v>
      </c>
      <c r="AR157" s="191" t="s">
        <v>79</v>
      </c>
      <c r="AT157" s="192" t="s">
        <v>71</v>
      </c>
      <c r="AU157" s="192" t="s">
        <v>72</v>
      </c>
      <c r="AY157" s="191" t="s">
        <v>195</v>
      </c>
      <c r="BK157" s="193">
        <f>SUM(BK158:BK159)</f>
        <v>0</v>
      </c>
    </row>
    <row r="158" spans="2:65" s="1" customFormat="1" ht="22.5" customHeight="1">
      <c r="B158" s="41"/>
      <c r="C158" s="194" t="s">
        <v>231</v>
      </c>
      <c r="D158" s="194" t="s">
        <v>196</v>
      </c>
      <c r="E158" s="195" t="s">
        <v>2889</v>
      </c>
      <c r="F158" s="196" t="s">
        <v>2890</v>
      </c>
      <c r="G158" s="197" t="s">
        <v>228</v>
      </c>
      <c r="H158" s="198">
        <v>170.4</v>
      </c>
      <c r="I158" s="199"/>
      <c r="J158" s="198">
        <f>ROUND(I158*H158,1)</f>
        <v>0</v>
      </c>
      <c r="K158" s="196" t="s">
        <v>387</v>
      </c>
      <c r="L158" s="61"/>
      <c r="M158" s="200" t="s">
        <v>20</v>
      </c>
      <c r="N158" s="201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194</v>
      </c>
      <c r="AT158" s="24" t="s">
        <v>196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194</v>
      </c>
      <c r="BM158" s="24" t="s">
        <v>278</v>
      </c>
    </row>
    <row r="159" spans="2:65" s="1" customFormat="1" ht="13.5">
      <c r="B159" s="41"/>
      <c r="C159" s="63"/>
      <c r="D159" s="208" t="s">
        <v>202</v>
      </c>
      <c r="E159" s="63"/>
      <c r="F159" s="209" t="s">
        <v>2890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0" customFormat="1" ht="37.35" customHeight="1">
      <c r="B160" s="180"/>
      <c r="C160" s="181"/>
      <c r="D160" s="182" t="s">
        <v>71</v>
      </c>
      <c r="E160" s="183" t="s">
        <v>987</v>
      </c>
      <c r="F160" s="183" t="s">
        <v>988</v>
      </c>
      <c r="G160" s="181"/>
      <c r="H160" s="181"/>
      <c r="I160" s="184"/>
      <c r="J160" s="185">
        <f>BK160</f>
        <v>0</v>
      </c>
      <c r="K160" s="181"/>
      <c r="L160" s="186"/>
      <c r="M160" s="187"/>
      <c r="N160" s="188"/>
      <c r="O160" s="188"/>
      <c r="P160" s="189">
        <f>SUM(P161:P162)</f>
        <v>0</v>
      </c>
      <c r="Q160" s="188"/>
      <c r="R160" s="189">
        <f>SUM(R161:R162)</f>
        <v>0</v>
      </c>
      <c r="S160" s="188"/>
      <c r="T160" s="190">
        <f>SUM(T161:T162)</f>
        <v>0</v>
      </c>
      <c r="AR160" s="191" t="s">
        <v>194</v>
      </c>
      <c r="AT160" s="192" t="s">
        <v>71</v>
      </c>
      <c r="AU160" s="192" t="s">
        <v>72</v>
      </c>
      <c r="AY160" s="191" t="s">
        <v>195</v>
      </c>
      <c r="BK160" s="193">
        <f>SUM(BK161:BK162)</f>
        <v>0</v>
      </c>
    </row>
    <row r="161" spans="2:65" s="1" customFormat="1" ht="22.5" customHeight="1">
      <c r="B161" s="41"/>
      <c r="C161" s="194" t="s">
        <v>240</v>
      </c>
      <c r="D161" s="194" t="s">
        <v>196</v>
      </c>
      <c r="E161" s="195" t="s">
        <v>3019</v>
      </c>
      <c r="F161" s="196" t="s">
        <v>3020</v>
      </c>
      <c r="G161" s="197" t="s">
        <v>504</v>
      </c>
      <c r="H161" s="198">
        <v>8</v>
      </c>
      <c r="I161" s="199"/>
      <c r="J161" s="198">
        <f>ROUND(I161*H161,1)</f>
        <v>0</v>
      </c>
      <c r="K161" s="196" t="s">
        <v>387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194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286</v>
      </c>
    </row>
    <row r="162" spans="2:65" s="1" customFormat="1" ht="13.5">
      <c r="B162" s="41"/>
      <c r="C162" s="63"/>
      <c r="D162" s="208" t="s">
        <v>202</v>
      </c>
      <c r="E162" s="63"/>
      <c r="F162" s="209" t="s">
        <v>3020</v>
      </c>
      <c r="G162" s="63"/>
      <c r="H162" s="63"/>
      <c r="I162" s="165"/>
      <c r="J162" s="63"/>
      <c r="K162" s="63"/>
      <c r="L162" s="61"/>
      <c r="M162" s="210"/>
      <c r="N162" s="211"/>
      <c r="O162" s="211"/>
      <c r="P162" s="211"/>
      <c r="Q162" s="211"/>
      <c r="R162" s="211"/>
      <c r="S162" s="211"/>
      <c r="T162" s="212"/>
      <c r="AT162" s="24" t="s">
        <v>202</v>
      </c>
      <c r="AU162" s="24" t="s">
        <v>79</v>
      </c>
    </row>
    <row r="163" spans="2:65" s="1" customFormat="1" ht="6.95" customHeight="1">
      <c r="B163" s="56"/>
      <c r="C163" s="57"/>
      <c r="D163" s="57"/>
      <c r="E163" s="57"/>
      <c r="F163" s="57"/>
      <c r="G163" s="57"/>
      <c r="H163" s="57"/>
      <c r="I163" s="148"/>
      <c r="J163" s="57"/>
      <c r="K163" s="57"/>
      <c r="L163" s="61"/>
    </row>
  </sheetData>
  <sheetProtection algorithmName="SHA-512" hashValue="LqZzKveAiCIqqMA75rNpNlIJSwJupcu9FHNvlC3jrM0EtneH45AhSsA3yfMTzUNOny1a/a7/EBurPlDZNmVtwg==" saltValue="9tRDUFFg9CFmw/iUvvPNjA==" spinCount="100000" sheet="1" objects="1" scenarios="1" formatCells="0" formatColumns="0" formatRows="0" sort="0" autoFilter="0"/>
  <autoFilter ref="C92:K162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133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3021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3021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3022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ROUND(J96,1)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ROUND(SUM(BE96:BE170), 1)</f>
        <v>0</v>
      </c>
      <c r="G34" s="42"/>
      <c r="H34" s="42"/>
      <c r="I34" s="140">
        <v>0.21</v>
      </c>
      <c r="J34" s="139">
        <f>ROUND(ROUND((SUM(BE96:BE170)),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ROUND(SUM(BF96:BF170), 1)</f>
        <v>0</v>
      </c>
      <c r="G35" s="42"/>
      <c r="H35" s="42"/>
      <c r="I35" s="140">
        <v>0.15</v>
      </c>
      <c r="J35" s="139">
        <f>ROUND(ROUND((SUM(BF96:BF170)),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ROUND(SUM(BG96:BG170),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ROUND(SUM(BH96:BH170),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ROUND(SUM(BI96:BI170),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3021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3021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SO.05.01 - Rozpočet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J96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J97</f>
        <v>0</v>
      </c>
      <c r="K65" s="164"/>
    </row>
    <row r="66" spans="2:12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J116</f>
        <v>0</v>
      </c>
      <c r="K66" s="164"/>
    </row>
    <row r="67" spans="2:12" s="8" customFormat="1" ht="24.95" customHeight="1">
      <c r="B67" s="158"/>
      <c r="C67" s="159"/>
      <c r="D67" s="160" t="s">
        <v>360</v>
      </c>
      <c r="E67" s="161"/>
      <c r="F67" s="161"/>
      <c r="G67" s="161"/>
      <c r="H67" s="161"/>
      <c r="I67" s="162"/>
      <c r="J67" s="163">
        <f>J131</f>
        <v>0</v>
      </c>
      <c r="K67" s="164"/>
    </row>
    <row r="68" spans="2:12" s="8" customFormat="1" ht="24.95" customHeight="1">
      <c r="B68" s="158"/>
      <c r="C68" s="159"/>
      <c r="D68" s="160" t="s">
        <v>2701</v>
      </c>
      <c r="E68" s="161"/>
      <c r="F68" s="161"/>
      <c r="G68" s="161"/>
      <c r="H68" s="161"/>
      <c r="I68" s="162"/>
      <c r="J68" s="163">
        <f>J146</f>
        <v>0</v>
      </c>
      <c r="K68" s="164"/>
    </row>
    <row r="69" spans="2:12" s="8" customFormat="1" ht="24.95" customHeight="1">
      <c r="B69" s="158"/>
      <c r="C69" s="159"/>
      <c r="D69" s="160" t="s">
        <v>363</v>
      </c>
      <c r="E69" s="161"/>
      <c r="F69" s="161"/>
      <c r="G69" s="161"/>
      <c r="H69" s="161"/>
      <c r="I69" s="162"/>
      <c r="J69" s="163">
        <f>J155</f>
        <v>0</v>
      </c>
      <c r="K69" s="164"/>
    </row>
    <row r="70" spans="2:12" s="8" customFormat="1" ht="24.95" customHeight="1">
      <c r="B70" s="158"/>
      <c r="C70" s="159"/>
      <c r="D70" s="160" t="s">
        <v>364</v>
      </c>
      <c r="E70" s="161"/>
      <c r="F70" s="161"/>
      <c r="G70" s="161"/>
      <c r="H70" s="161"/>
      <c r="I70" s="162"/>
      <c r="J70" s="163">
        <f>J158</f>
        <v>0</v>
      </c>
      <c r="K70" s="164"/>
    </row>
    <row r="71" spans="2:12" s="8" customFormat="1" ht="24.95" customHeight="1">
      <c r="B71" s="158"/>
      <c r="C71" s="159"/>
      <c r="D71" s="160" t="s">
        <v>367</v>
      </c>
      <c r="E71" s="161"/>
      <c r="F71" s="161"/>
      <c r="G71" s="161"/>
      <c r="H71" s="161"/>
      <c r="I71" s="162"/>
      <c r="J71" s="163">
        <f>J165</f>
        <v>0</v>
      </c>
      <c r="K71" s="164"/>
    </row>
    <row r="72" spans="2:12" s="8" customFormat="1" ht="24.95" customHeight="1">
      <c r="B72" s="158"/>
      <c r="C72" s="159"/>
      <c r="D72" s="160" t="s">
        <v>369</v>
      </c>
      <c r="E72" s="161"/>
      <c r="F72" s="161"/>
      <c r="G72" s="161"/>
      <c r="H72" s="161"/>
      <c r="I72" s="162"/>
      <c r="J72" s="163">
        <f>J168</f>
        <v>0</v>
      </c>
      <c r="K72" s="164"/>
    </row>
    <row r="73" spans="2:12" s="1" customFormat="1" ht="21.75" customHeight="1">
      <c r="B73" s="41"/>
      <c r="C73" s="42"/>
      <c r="D73" s="42"/>
      <c r="E73" s="42"/>
      <c r="F73" s="42"/>
      <c r="G73" s="42"/>
      <c r="H73" s="42"/>
      <c r="I73" s="127"/>
      <c r="J73" s="42"/>
      <c r="K73" s="45"/>
    </row>
    <row r="74" spans="2:12" s="1" customFormat="1" ht="6.95" customHeight="1">
      <c r="B74" s="56"/>
      <c r="C74" s="57"/>
      <c r="D74" s="57"/>
      <c r="E74" s="57"/>
      <c r="F74" s="57"/>
      <c r="G74" s="57"/>
      <c r="H74" s="57"/>
      <c r="I74" s="148"/>
      <c r="J74" s="57"/>
      <c r="K74" s="58"/>
    </row>
    <row r="78" spans="2:12" s="1" customFormat="1" ht="6.95" customHeight="1">
      <c r="B78" s="59"/>
      <c r="C78" s="60"/>
      <c r="D78" s="60"/>
      <c r="E78" s="60"/>
      <c r="F78" s="60"/>
      <c r="G78" s="60"/>
      <c r="H78" s="60"/>
      <c r="I78" s="151"/>
      <c r="J78" s="60"/>
      <c r="K78" s="60"/>
      <c r="L78" s="61"/>
    </row>
    <row r="79" spans="2:12" s="1" customFormat="1" ht="36.950000000000003" customHeight="1">
      <c r="B79" s="41"/>
      <c r="C79" s="62" t="s">
        <v>178</v>
      </c>
      <c r="D79" s="63"/>
      <c r="E79" s="63"/>
      <c r="F79" s="63"/>
      <c r="G79" s="63"/>
      <c r="H79" s="63"/>
      <c r="I79" s="165"/>
      <c r="J79" s="63"/>
      <c r="K79" s="63"/>
      <c r="L79" s="61"/>
    </row>
    <row r="80" spans="2:12" s="1" customFormat="1" ht="6.95" customHeight="1">
      <c r="B80" s="41"/>
      <c r="C80" s="63"/>
      <c r="D80" s="63"/>
      <c r="E80" s="63"/>
      <c r="F80" s="63"/>
      <c r="G80" s="63"/>
      <c r="H80" s="63"/>
      <c r="I80" s="165"/>
      <c r="J80" s="63"/>
      <c r="K80" s="63"/>
      <c r="L80" s="61"/>
    </row>
    <row r="81" spans="2:63" s="1" customFormat="1" ht="14.45" customHeight="1">
      <c r="B81" s="41"/>
      <c r="C81" s="65" t="s">
        <v>17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3" s="1" customFormat="1" ht="22.5" customHeight="1">
      <c r="B82" s="41"/>
      <c r="C82" s="63"/>
      <c r="D82" s="63"/>
      <c r="E82" s="400" t="str">
        <f>E7</f>
        <v>Revitalizace autobusového nádraží v Mohelnici</v>
      </c>
      <c r="F82" s="401"/>
      <c r="G82" s="401"/>
      <c r="H82" s="401"/>
      <c r="I82" s="165"/>
      <c r="J82" s="63"/>
      <c r="K82" s="63"/>
      <c r="L82" s="61"/>
    </row>
    <row r="83" spans="2:63">
      <c r="B83" s="28"/>
      <c r="C83" s="65" t="s">
        <v>166</v>
      </c>
      <c r="D83" s="166"/>
      <c r="E83" s="166"/>
      <c r="F83" s="166"/>
      <c r="G83" s="166"/>
      <c r="H83" s="166"/>
      <c r="J83" s="166"/>
      <c r="K83" s="166"/>
      <c r="L83" s="167"/>
    </row>
    <row r="84" spans="2:63" ht="22.5" customHeight="1">
      <c r="B84" s="28"/>
      <c r="C84" s="166"/>
      <c r="D84" s="166"/>
      <c r="E84" s="400" t="s">
        <v>3021</v>
      </c>
      <c r="F84" s="404"/>
      <c r="G84" s="404"/>
      <c r="H84" s="404"/>
      <c r="J84" s="166"/>
      <c r="K84" s="166"/>
      <c r="L84" s="167"/>
    </row>
    <row r="85" spans="2:63">
      <c r="B85" s="28"/>
      <c r="C85" s="65" t="s">
        <v>168</v>
      </c>
      <c r="D85" s="166"/>
      <c r="E85" s="166"/>
      <c r="F85" s="166"/>
      <c r="G85" s="166"/>
      <c r="H85" s="166"/>
      <c r="J85" s="166"/>
      <c r="K85" s="166"/>
      <c r="L85" s="167"/>
    </row>
    <row r="86" spans="2:63" s="1" customFormat="1" ht="22.5" customHeight="1">
      <c r="B86" s="41"/>
      <c r="C86" s="63"/>
      <c r="D86" s="63"/>
      <c r="E86" s="402" t="s">
        <v>3021</v>
      </c>
      <c r="F86" s="403"/>
      <c r="G86" s="403"/>
      <c r="H86" s="403"/>
      <c r="I86" s="165"/>
      <c r="J86" s="63"/>
      <c r="K86" s="63"/>
      <c r="L86" s="61"/>
    </row>
    <row r="87" spans="2:63" s="1" customFormat="1" ht="14.45" customHeight="1">
      <c r="B87" s="41"/>
      <c r="C87" s="65" t="s">
        <v>170</v>
      </c>
      <c r="D87" s="63"/>
      <c r="E87" s="63"/>
      <c r="F87" s="63"/>
      <c r="G87" s="63"/>
      <c r="H87" s="63"/>
      <c r="I87" s="165"/>
      <c r="J87" s="63"/>
      <c r="K87" s="63"/>
      <c r="L87" s="61"/>
    </row>
    <row r="88" spans="2:63" s="1" customFormat="1" ht="23.25" customHeight="1">
      <c r="B88" s="41"/>
      <c r="C88" s="63"/>
      <c r="D88" s="63"/>
      <c r="E88" s="371" t="str">
        <f>E13</f>
        <v>SO.05.01 - Rozpočet</v>
      </c>
      <c r="F88" s="403"/>
      <c r="G88" s="403"/>
      <c r="H88" s="403"/>
      <c r="I88" s="165"/>
      <c r="J88" s="63"/>
      <c r="K88" s="63"/>
      <c r="L88" s="61"/>
    </row>
    <row r="89" spans="2:63" s="1" customFormat="1" ht="6.95" customHeight="1">
      <c r="B89" s="41"/>
      <c r="C89" s="63"/>
      <c r="D89" s="63"/>
      <c r="E89" s="63"/>
      <c r="F89" s="63"/>
      <c r="G89" s="63"/>
      <c r="H89" s="63"/>
      <c r="I89" s="165"/>
      <c r="J89" s="63"/>
      <c r="K89" s="63"/>
      <c r="L89" s="61"/>
    </row>
    <row r="90" spans="2:63" s="1" customFormat="1" ht="18" customHeight="1">
      <c r="B90" s="41"/>
      <c r="C90" s="65" t="s">
        <v>22</v>
      </c>
      <c r="D90" s="63"/>
      <c r="E90" s="63"/>
      <c r="F90" s="168" t="str">
        <f>F16</f>
        <v>Mohelnice</v>
      </c>
      <c r="G90" s="63"/>
      <c r="H90" s="63"/>
      <c r="I90" s="169" t="s">
        <v>24</v>
      </c>
      <c r="J90" s="73" t="str">
        <f>IF(J16="","",J16)</f>
        <v>27.1.2017</v>
      </c>
      <c r="K90" s="63"/>
      <c r="L90" s="61"/>
    </row>
    <row r="91" spans="2:63" s="1" customFormat="1" ht="6.9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3" s="1" customFormat="1">
      <c r="B92" s="41"/>
      <c r="C92" s="65" t="s">
        <v>26</v>
      </c>
      <c r="D92" s="63"/>
      <c r="E92" s="63"/>
      <c r="F92" s="168" t="str">
        <f>E19</f>
        <v>Město Mohelnice, U Brány 916/2, 789 85 Mohelnice</v>
      </c>
      <c r="G92" s="63"/>
      <c r="H92" s="63"/>
      <c r="I92" s="169" t="s">
        <v>34</v>
      </c>
      <c r="J92" s="168" t="str">
        <f>E25</f>
        <v xml:space="preserve"> </v>
      </c>
      <c r="K92" s="63"/>
      <c r="L92" s="61"/>
    </row>
    <row r="93" spans="2:63" s="1" customFormat="1" ht="14.45" customHeight="1">
      <c r="B93" s="41"/>
      <c r="C93" s="65" t="s">
        <v>32</v>
      </c>
      <c r="D93" s="63"/>
      <c r="E93" s="63"/>
      <c r="F93" s="168" t="str">
        <f>IF(E22="","",E22)</f>
        <v/>
      </c>
      <c r="G93" s="63"/>
      <c r="H93" s="63"/>
      <c r="I93" s="165"/>
      <c r="J93" s="63"/>
      <c r="K93" s="63"/>
      <c r="L93" s="61"/>
    </row>
    <row r="94" spans="2:63" s="1" customFormat="1" ht="10.35" customHeight="1">
      <c r="B94" s="41"/>
      <c r="C94" s="63"/>
      <c r="D94" s="63"/>
      <c r="E94" s="63"/>
      <c r="F94" s="63"/>
      <c r="G94" s="63"/>
      <c r="H94" s="63"/>
      <c r="I94" s="165"/>
      <c r="J94" s="63"/>
      <c r="K94" s="63"/>
      <c r="L94" s="61"/>
    </row>
    <row r="95" spans="2:63" s="9" customFormat="1" ht="29.25" customHeight="1">
      <c r="B95" s="170"/>
      <c r="C95" s="171" t="s">
        <v>179</v>
      </c>
      <c r="D95" s="172" t="s">
        <v>57</v>
      </c>
      <c r="E95" s="172" t="s">
        <v>53</v>
      </c>
      <c r="F95" s="172" t="s">
        <v>180</v>
      </c>
      <c r="G95" s="172" t="s">
        <v>181</v>
      </c>
      <c r="H95" s="172" t="s">
        <v>182</v>
      </c>
      <c r="I95" s="173" t="s">
        <v>183</v>
      </c>
      <c r="J95" s="172" t="s">
        <v>173</v>
      </c>
      <c r="K95" s="174" t="s">
        <v>184</v>
      </c>
      <c r="L95" s="175"/>
      <c r="M95" s="81" t="s">
        <v>185</v>
      </c>
      <c r="N95" s="82" t="s">
        <v>42</v>
      </c>
      <c r="O95" s="82" t="s">
        <v>186</v>
      </c>
      <c r="P95" s="82" t="s">
        <v>187</v>
      </c>
      <c r="Q95" s="82" t="s">
        <v>188</v>
      </c>
      <c r="R95" s="82" t="s">
        <v>189</v>
      </c>
      <c r="S95" s="82" t="s">
        <v>190</v>
      </c>
      <c r="T95" s="83" t="s">
        <v>191</v>
      </c>
    </row>
    <row r="96" spans="2:63" s="1" customFormat="1" ht="29.25" customHeight="1">
      <c r="B96" s="41"/>
      <c r="C96" s="87" t="s">
        <v>174</v>
      </c>
      <c r="D96" s="63"/>
      <c r="E96" s="63"/>
      <c r="F96" s="63"/>
      <c r="G96" s="63"/>
      <c r="H96" s="63"/>
      <c r="I96" s="165"/>
      <c r="J96" s="176">
        <f>BK96</f>
        <v>0</v>
      </c>
      <c r="K96" s="63"/>
      <c r="L96" s="61"/>
      <c r="M96" s="84"/>
      <c r="N96" s="85"/>
      <c r="O96" s="85"/>
      <c r="P96" s="177">
        <f>P97+P116+P131+P146+P155+P158+P165+P168</f>
        <v>0</v>
      </c>
      <c r="Q96" s="85"/>
      <c r="R96" s="177">
        <f>R97+R116+R131+R146+R155+R158+R165+R168</f>
        <v>0</v>
      </c>
      <c r="S96" s="85"/>
      <c r="T96" s="178">
        <f>T97+T116+T131+T146+T155+T158+T165+T168</f>
        <v>0</v>
      </c>
      <c r="AT96" s="24" t="s">
        <v>71</v>
      </c>
      <c r="AU96" s="24" t="s">
        <v>175</v>
      </c>
      <c r="BK96" s="179">
        <f>BK97+BK116+BK131+BK146+BK155+BK158+BK165+BK168</f>
        <v>0</v>
      </c>
    </row>
    <row r="97" spans="2:65" s="10" customFormat="1" ht="37.35" customHeight="1">
      <c r="B97" s="180"/>
      <c r="C97" s="181"/>
      <c r="D97" s="182" t="s">
        <v>71</v>
      </c>
      <c r="E97" s="183" t="s">
        <v>79</v>
      </c>
      <c r="F97" s="183" t="s">
        <v>383</v>
      </c>
      <c r="G97" s="181"/>
      <c r="H97" s="181"/>
      <c r="I97" s="184"/>
      <c r="J97" s="185">
        <f>BK97</f>
        <v>0</v>
      </c>
      <c r="K97" s="181"/>
      <c r="L97" s="186"/>
      <c r="M97" s="187"/>
      <c r="N97" s="188"/>
      <c r="O97" s="188"/>
      <c r="P97" s="189">
        <f>SUM(P98:P115)</f>
        <v>0</v>
      </c>
      <c r="Q97" s="188"/>
      <c r="R97" s="189">
        <f>SUM(R98:R115)</f>
        <v>0</v>
      </c>
      <c r="S97" s="188"/>
      <c r="T97" s="190">
        <f>SUM(T98:T115)</f>
        <v>0</v>
      </c>
      <c r="AR97" s="191" t="s">
        <v>79</v>
      </c>
      <c r="AT97" s="192" t="s">
        <v>71</v>
      </c>
      <c r="AU97" s="192" t="s">
        <v>72</v>
      </c>
      <c r="AY97" s="191" t="s">
        <v>195</v>
      </c>
      <c r="BK97" s="193">
        <f>SUM(BK98:BK115)</f>
        <v>0</v>
      </c>
    </row>
    <row r="98" spans="2:65" s="1" customFormat="1" ht="22.5" customHeight="1">
      <c r="B98" s="41"/>
      <c r="C98" s="194" t="s">
        <v>79</v>
      </c>
      <c r="D98" s="194" t="s">
        <v>196</v>
      </c>
      <c r="E98" s="195" t="s">
        <v>2798</v>
      </c>
      <c r="F98" s="196" t="s">
        <v>2799</v>
      </c>
      <c r="G98" s="197" t="s">
        <v>390</v>
      </c>
      <c r="H98" s="198">
        <v>7.1</v>
      </c>
      <c r="I98" s="199"/>
      <c r="J98" s="198">
        <f>ROUND(I98*H98,1)</f>
        <v>0</v>
      </c>
      <c r="K98" s="196" t="s">
        <v>387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194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194</v>
      </c>
      <c r="BM98" s="24" t="s">
        <v>81</v>
      </c>
    </row>
    <row r="99" spans="2:65" s="1" customFormat="1" ht="13.5">
      <c r="B99" s="41"/>
      <c r="C99" s="63"/>
      <c r="D99" s="205" t="s">
        <v>202</v>
      </c>
      <c r="E99" s="63"/>
      <c r="F99" s="206" t="s">
        <v>2799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81</v>
      </c>
      <c r="D100" s="194" t="s">
        <v>196</v>
      </c>
      <c r="E100" s="195" t="s">
        <v>2800</v>
      </c>
      <c r="F100" s="196" t="s">
        <v>2801</v>
      </c>
      <c r="G100" s="197" t="s">
        <v>390</v>
      </c>
      <c r="H100" s="198">
        <v>2.1</v>
      </c>
      <c r="I100" s="199"/>
      <c r="J100" s="198">
        <f>ROUND(I100*H100,1)</f>
        <v>0</v>
      </c>
      <c r="K100" s="196" t="s">
        <v>387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194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194</v>
      </c>
      <c r="BM100" s="24" t="s">
        <v>194</v>
      </c>
    </row>
    <row r="101" spans="2:65" s="1" customFormat="1" ht="13.5">
      <c r="B101" s="41"/>
      <c r="C101" s="63"/>
      <c r="D101" s="205" t="s">
        <v>202</v>
      </c>
      <c r="E101" s="63"/>
      <c r="F101" s="206" t="s">
        <v>2801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86</v>
      </c>
      <c r="D102" s="194" t="s">
        <v>196</v>
      </c>
      <c r="E102" s="195" t="s">
        <v>3023</v>
      </c>
      <c r="F102" s="196" t="s">
        <v>3024</v>
      </c>
      <c r="G102" s="197" t="s">
        <v>390</v>
      </c>
      <c r="H102" s="198">
        <v>12.7</v>
      </c>
      <c r="I102" s="199"/>
      <c r="J102" s="198">
        <f>ROUND(I102*H102,1)</f>
        <v>0</v>
      </c>
      <c r="K102" s="196" t="s">
        <v>387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194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194</v>
      </c>
      <c r="BM102" s="24" t="s">
        <v>217</v>
      </c>
    </row>
    <row r="103" spans="2:65" s="1" customFormat="1" ht="13.5">
      <c r="B103" s="41"/>
      <c r="C103" s="63"/>
      <c r="D103" s="205" t="s">
        <v>202</v>
      </c>
      <c r="E103" s="63"/>
      <c r="F103" s="206" t="s">
        <v>3024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194</v>
      </c>
      <c r="D104" s="194" t="s">
        <v>196</v>
      </c>
      <c r="E104" s="195" t="s">
        <v>412</v>
      </c>
      <c r="F104" s="196" t="s">
        <v>413</v>
      </c>
      <c r="G104" s="197" t="s">
        <v>390</v>
      </c>
      <c r="H104" s="198">
        <v>21.9</v>
      </c>
      <c r="I104" s="199"/>
      <c r="J104" s="198">
        <f>ROUND(I104*H104,1)</f>
        <v>0</v>
      </c>
      <c r="K104" s="196" t="s">
        <v>387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194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194</v>
      </c>
      <c r="BM104" s="24" t="s">
        <v>225</v>
      </c>
    </row>
    <row r="105" spans="2:65" s="1" customFormat="1" ht="13.5">
      <c r="B105" s="41"/>
      <c r="C105" s="63"/>
      <c r="D105" s="205" t="s">
        <v>202</v>
      </c>
      <c r="E105" s="63"/>
      <c r="F105" s="206" t="s">
        <v>413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194" t="s">
        <v>213</v>
      </c>
      <c r="D106" s="194" t="s">
        <v>196</v>
      </c>
      <c r="E106" s="195" t="s">
        <v>3025</v>
      </c>
      <c r="F106" s="196" t="s">
        <v>3026</v>
      </c>
      <c r="G106" s="197" t="s">
        <v>390</v>
      </c>
      <c r="H106" s="198">
        <v>21.9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194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194</v>
      </c>
      <c r="BM106" s="24" t="s">
        <v>226</v>
      </c>
    </row>
    <row r="107" spans="2:65" s="1" customFormat="1" ht="13.5">
      <c r="B107" s="41"/>
      <c r="C107" s="63"/>
      <c r="D107" s="205" t="s">
        <v>202</v>
      </c>
      <c r="E107" s="63"/>
      <c r="F107" s="206" t="s">
        <v>3026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217</v>
      </c>
      <c r="D108" s="194" t="s">
        <v>196</v>
      </c>
      <c r="E108" s="195" t="s">
        <v>2802</v>
      </c>
      <c r="F108" s="196" t="s">
        <v>2803</v>
      </c>
      <c r="G108" s="197" t="s">
        <v>390</v>
      </c>
      <c r="H108" s="198">
        <v>21.9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194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194</v>
      </c>
      <c r="BM108" s="24" t="s">
        <v>240</v>
      </c>
    </row>
    <row r="109" spans="2:65" s="1" customFormat="1" ht="13.5">
      <c r="B109" s="41"/>
      <c r="C109" s="63"/>
      <c r="D109" s="205" t="s">
        <v>202</v>
      </c>
      <c r="E109" s="63"/>
      <c r="F109" s="206" t="s">
        <v>2803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221</v>
      </c>
      <c r="D110" s="194" t="s">
        <v>196</v>
      </c>
      <c r="E110" s="195" t="s">
        <v>422</v>
      </c>
      <c r="F110" s="196" t="s">
        <v>423</v>
      </c>
      <c r="G110" s="197" t="s">
        <v>390</v>
      </c>
      <c r="H110" s="198">
        <v>21.9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194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194</v>
      </c>
      <c r="BM110" s="24" t="s">
        <v>248</v>
      </c>
    </row>
    <row r="111" spans="2:65" s="1" customFormat="1" ht="13.5">
      <c r="B111" s="41"/>
      <c r="C111" s="63"/>
      <c r="D111" s="205" t="s">
        <v>202</v>
      </c>
      <c r="E111" s="63"/>
      <c r="F111" s="206" t="s">
        <v>423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225</v>
      </c>
      <c r="D112" s="194" t="s">
        <v>196</v>
      </c>
      <c r="E112" s="195" t="s">
        <v>424</v>
      </c>
      <c r="F112" s="196" t="s">
        <v>425</v>
      </c>
      <c r="G112" s="197" t="s">
        <v>390</v>
      </c>
      <c r="H112" s="198">
        <v>9.3000000000000007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194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194</v>
      </c>
      <c r="BM112" s="24" t="s">
        <v>255</v>
      </c>
    </row>
    <row r="113" spans="2:65" s="1" customFormat="1" ht="13.5">
      <c r="B113" s="41"/>
      <c r="C113" s="63"/>
      <c r="D113" s="205" t="s">
        <v>202</v>
      </c>
      <c r="E113" s="63"/>
      <c r="F113" s="206" t="s">
        <v>425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230</v>
      </c>
      <c r="D114" s="194" t="s">
        <v>196</v>
      </c>
      <c r="E114" s="195" t="s">
        <v>433</v>
      </c>
      <c r="F114" s="196" t="s">
        <v>434</v>
      </c>
      <c r="G114" s="197" t="s">
        <v>258</v>
      </c>
      <c r="H114" s="198">
        <v>10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194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194</v>
      </c>
      <c r="BM114" s="24" t="s">
        <v>264</v>
      </c>
    </row>
    <row r="115" spans="2:65" s="1" customFormat="1" ht="13.5">
      <c r="B115" s="41"/>
      <c r="C115" s="63"/>
      <c r="D115" s="208" t="s">
        <v>202</v>
      </c>
      <c r="E115" s="63"/>
      <c r="F115" s="209" t="s">
        <v>434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0" customFormat="1" ht="37.35" customHeight="1">
      <c r="B116" s="180"/>
      <c r="C116" s="181"/>
      <c r="D116" s="182" t="s">
        <v>71</v>
      </c>
      <c r="E116" s="183" t="s">
        <v>81</v>
      </c>
      <c r="F116" s="183" t="s">
        <v>437</v>
      </c>
      <c r="G116" s="181"/>
      <c r="H116" s="181"/>
      <c r="I116" s="184"/>
      <c r="J116" s="185">
        <f>BK116</f>
        <v>0</v>
      </c>
      <c r="K116" s="181"/>
      <c r="L116" s="186"/>
      <c r="M116" s="187"/>
      <c r="N116" s="188"/>
      <c r="O116" s="188"/>
      <c r="P116" s="189">
        <f>SUM(P117:P130)</f>
        <v>0</v>
      </c>
      <c r="Q116" s="188"/>
      <c r="R116" s="189">
        <f>SUM(R117:R130)</f>
        <v>0</v>
      </c>
      <c r="S116" s="188"/>
      <c r="T116" s="190">
        <f>SUM(T117:T130)</f>
        <v>0</v>
      </c>
      <c r="AR116" s="191" t="s">
        <v>79</v>
      </c>
      <c r="AT116" s="192" t="s">
        <v>71</v>
      </c>
      <c r="AU116" s="192" t="s">
        <v>72</v>
      </c>
      <c r="AY116" s="191" t="s">
        <v>195</v>
      </c>
      <c r="BK116" s="193">
        <f>SUM(BK117:BK130)</f>
        <v>0</v>
      </c>
    </row>
    <row r="117" spans="2:65" s="1" customFormat="1" ht="22.5" customHeight="1">
      <c r="B117" s="41"/>
      <c r="C117" s="194" t="s">
        <v>226</v>
      </c>
      <c r="D117" s="194" t="s">
        <v>196</v>
      </c>
      <c r="E117" s="195" t="s">
        <v>2720</v>
      </c>
      <c r="F117" s="196" t="s">
        <v>2721</v>
      </c>
      <c r="G117" s="197" t="s">
        <v>404</v>
      </c>
      <c r="H117" s="198">
        <v>18.5</v>
      </c>
      <c r="I117" s="199"/>
      <c r="J117" s="198">
        <f>ROUND(I117*H117,1)</f>
        <v>0</v>
      </c>
      <c r="K117" s="196" t="s">
        <v>387</v>
      </c>
      <c r="L117" s="61"/>
      <c r="M117" s="200" t="s">
        <v>20</v>
      </c>
      <c r="N117" s="201" t="s">
        <v>43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194</v>
      </c>
      <c r="AT117" s="24" t="s">
        <v>196</v>
      </c>
      <c r="AU117" s="24" t="s">
        <v>79</v>
      </c>
      <c r="AY117" s="24" t="s">
        <v>195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79</v>
      </c>
      <c r="BK117" s="204">
        <f>ROUND(I117*H117,1)</f>
        <v>0</v>
      </c>
      <c r="BL117" s="24" t="s">
        <v>194</v>
      </c>
      <c r="BM117" s="24" t="s">
        <v>271</v>
      </c>
    </row>
    <row r="118" spans="2:65" s="1" customFormat="1" ht="13.5">
      <c r="B118" s="41"/>
      <c r="C118" s="63"/>
      <c r="D118" s="205" t="s">
        <v>202</v>
      </c>
      <c r="E118" s="63"/>
      <c r="F118" s="206" t="s">
        <v>2721</v>
      </c>
      <c r="G118" s="63"/>
      <c r="H118" s="63"/>
      <c r="I118" s="165"/>
      <c r="J118" s="63"/>
      <c r="K118" s="63"/>
      <c r="L118" s="61"/>
      <c r="M118" s="207"/>
      <c r="N118" s="42"/>
      <c r="O118" s="42"/>
      <c r="P118" s="42"/>
      <c r="Q118" s="42"/>
      <c r="R118" s="42"/>
      <c r="S118" s="42"/>
      <c r="T118" s="78"/>
      <c r="AT118" s="24" t="s">
        <v>202</v>
      </c>
      <c r="AU118" s="24" t="s">
        <v>79</v>
      </c>
    </row>
    <row r="119" spans="2:65" s="1" customFormat="1" ht="22.5" customHeight="1">
      <c r="B119" s="41"/>
      <c r="C119" s="194" t="s">
        <v>231</v>
      </c>
      <c r="D119" s="194" t="s">
        <v>196</v>
      </c>
      <c r="E119" s="195" t="s">
        <v>2818</v>
      </c>
      <c r="F119" s="196" t="s">
        <v>3027</v>
      </c>
      <c r="G119" s="197" t="s">
        <v>390</v>
      </c>
      <c r="H119" s="198">
        <v>2.1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278</v>
      </c>
    </row>
    <row r="120" spans="2:65" s="1" customFormat="1" ht="13.5">
      <c r="B120" s="41"/>
      <c r="C120" s="63"/>
      <c r="D120" s="205" t="s">
        <v>202</v>
      </c>
      <c r="E120" s="63"/>
      <c r="F120" s="206" t="s">
        <v>3027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" customFormat="1" ht="22.5" customHeight="1">
      <c r="B121" s="41"/>
      <c r="C121" s="194" t="s">
        <v>240</v>
      </c>
      <c r="D121" s="194" t="s">
        <v>196</v>
      </c>
      <c r="E121" s="195" t="s">
        <v>463</v>
      </c>
      <c r="F121" s="196" t="s">
        <v>2820</v>
      </c>
      <c r="G121" s="197" t="s">
        <v>404</v>
      </c>
      <c r="H121" s="198">
        <v>15.9</v>
      </c>
      <c r="I121" s="199"/>
      <c r="J121" s="198">
        <f>ROUND(I121*H121,1)</f>
        <v>0</v>
      </c>
      <c r="K121" s="196" t="s">
        <v>387</v>
      </c>
      <c r="L121" s="61"/>
      <c r="M121" s="200" t="s">
        <v>20</v>
      </c>
      <c r="N121" s="201" t="s">
        <v>43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194</v>
      </c>
      <c r="AT121" s="24" t="s">
        <v>196</v>
      </c>
      <c r="AU121" s="24" t="s">
        <v>79</v>
      </c>
      <c r="AY121" s="24" t="s">
        <v>195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79</v>
      </c>
      <c r="BK121" s="204">
        <f>ROUND(I121*H121,1)</f>
        <v>0</v>
      </c>
      <c r="BL121" s="24" t="s">
        <v>194</v>
      </c>
      <c r="BM121" s="24" t="s">
        <v>286</v>
      </c>
    </row>
    <row r="122" spans="2:65" s="1" customFormat="1" ht="13.5">
      <c r="B122" s="41"/>
      <c r="C122" s="63"/>
      <c r="D122" s="208" t="s">
        <v>202</v>
      </c>
      <c r="E122" s="63"/>
      <c r="F122" s="209" t="s">
        <v>2820</v>
      </c>
      <c r="G122" s="63"/>
      <c r="H122" s="63"/>
      <c r="I122" s="165"/>
      <c r="J122" s="63"/>
      <c r="K122" s="63"/>
      <c r="L122" s="61"/>
      <c r="M122" s="207"/>
      <c r="N122" s="42"/>
      <c r="O122" s="42"/>
      <c r="P122" s="42"/>
      <c r="Q122" s="42"/>
      <c r="R122" s="42"/>
      <c r="S122" s="42"/>
      <c r="T122" s="78"/>
      <c r="AT122" s="24" t="s">
        <v>202</v>
      </c>
      <c r="AU122" s="24" t="s">
        <v>79</v>
      </c>
    </row>
    <row r="123" spans="2:65" s="11" customFormat="1" ht="13.5">
      <c r="B123" s="213"/>
      <c r="C123" s="214"/>
      <c r="D123" s="208" t="s">
        <v>397</v>
      </c>
      <c r="E123" s="215" t="s">
        <v>20</v>
      </c>
      <c r="F123" s="216" t="s">
        <v>3028</v>
      </c>
      <c r="G123" s="214"/>
      <c r="H123" s="217">
        <v>12.7</v>
      </c>
      <c r="I123" s="218"/>
      <c r="J123" s="214"/>
      <c r="K123" s="214"/>
      <c r="L123" s="219"/>
      <c r="M123" s="220"/>
      <c r="N123" s="221"/>
      <c r="O123" s="221"/>
      <c r="P123" s="221"/>
      <c r="Q123" s="221"/>
      <c r="R123" s="221"/>
      <c r="S123" s="221"/>
      <c r="T123" s="222"/>
      <c r="AT123" s="223" t="s">
        <v>397</v>
      </c>
      <c r="AU123" s="223" t="s">
        <v>79</v>
      </c>
      <c r="AV123" s="11" t="s">
        <v>81</v>
      </c>
      <c r="AW123" s="11" t="s">
        <v>36</v>
      </c>
      <c r="AX123" s="11" t="s">
        <v>72</v>
      </c>
      <c r="AY123" s="223" t="s">
        <v>195</v>
      </c>
    </row>
    <row r="124" spans="2:65" s="11" customFormat="1" ht="13.5">
      <c r="B124" s="213"/>
      <c r="C124" s="214"/>
      <c r="D124" s="208" t="s">
        <v>397</v>
      </c>
      <c r="E124" s="215" t="s">
        <v>20</v>
      </c>
      <c r="F124" s="216" t="s">
        <v>3029</v>
      </c>
      <c r="G124" s="214"/>
      <c r="H124" s="217">
        <v>2.92</v>
      </c>
      <c r="I124" s="218"/>
      <c r="J124" s="214"/>
      <c r="K124" s="214"/>
      <c r="L124" s="219"/>
      <c r="M124" s="220"/>
      <c r="N124" s="221"/>
      <c r="O124" s="221"/>
      <c r="P124" s="221"/>
      <c r="Q124" s="221"/>
      <c r="R124" s="221"/>
      <c r="S124" s="221"/>
      <c r="T124" s="222"/>
      <c r="AT124" s="223" t="s">
        <v>397</v>
      </c>
      <c r="AU124" s="223" t="s">
        <v>79</v>
      </c>
      <c r="AV124" s="11" t="s">
        <v>81</v>
      </c>
      <c r="AW124" s="11" t="s">
        <v>36</v>
      </c>
      <c r="AX124" s="11" t="s">
        <v>72</v>
      </c>
      <c r="AY124" s="223" t="s">
        <v>195</v>
      </c>
    </row>
    <row r="125" spans="2:65" s="11" customFormat="1" ht="13.5">
      <c r="B125" s="213"/>
      <c r="C125" s="214"/>
      <c r="D125" s="208" t="s">
        <v>397</v>
      </c>
      <c r="E125" s="215" t="s">
        <v>20</v>
      </c>
      <c r="F125" s="216" t="s">
        <v>3030</v>
      </c>
      <c r="G125" s="214"/>
      <c r="H125" s="217">
        <v>0.3</v>
      </c>
      <c r="I125" s="218"/>
      <c r="J125" s="214"/>
      <c r="K125" s="214"/>
      <c r="L125" s="219"/>
      <c r="M125" s="220"/>
      <c r="N125" s="221"/>
      <c r="O125" s="221"/>
      <c r="P125" s="221"/>
      <c r="Q125" s="221"/>
      <c r="R125" s="221"/>
      <c r="S125" s="221"/>
      <c r="T125" s="222"/>
      <c r="AT125" s="223" t="s">
        <v>397</v>
      </c>
      <c r="AU125" s="223" t="s">
        <v>79</v>
      </c>
      <c r="AV125" s="11" t="s">
        <v>81</v>
      </c>
      <c r="AW125" s="11" t="s">
        <v>36</v>
      </c>
      <c r="AX125" s="11" t="s">
        <v>72</v>
      </c>
      <c r="AY125" s="223" t="s">
        <v>195</v>
      </c>
    </row>
    <row r="126" spans="2:65" s="12" customFormat="1" ht="13.5">
      <c r="B126" s="224"/>
      <c r="C126" s="225"/>
      <c r="D126" s="205" t="s">
        <v>397</v>
      </c>
      <c r="E126" s="226" t="s">
        <v>20</v>
      </c>
      <c r="F126" s="227" t="s">
        <v>399</v>
      </c>
      <c r="G126" s="225"/>
      <c r="H126" s="228">
        <v>15.92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AT126" s="234" t="s">
        <v>397</v>
      </c>
      <c r="AU126" s="234" t="s">
        <v>79</v>
      </c>
      <c r="AV126" s="12" t="s">
        <v>194</v>
      </c>
      <c r="AW126" s="12" t="s">
        <v>36</v>
      </c>
      <c r="AX126" s="12" t="s">
        <v>79</v>
      </c>
      <c r="AY126" s="234" t="s">
        <v>195</v>
      </c>
    </row>
    <row r="127" spans="2:65" s="1" customFormat="1" ht="22.5" customHeight="1">
      <c r="B127" s="41"/>
      <c r="C127" s="194" t="s">
        <v>244</v>
      </c>
      <c r="D127" s="194" t="s">
        <v>196</v>
      </c>
      <c r="E127" s="195" t="s">
        <v>466</v>
      </c>
      <c r="F127" s="196" t="s">
        <v>2821</v>
      </c>
      <c r="G127" s="197" t="s">
        <v>404</v>
      </c>
      <c r="H127" s="198">
        <v>15.9</v>
      </c>
      <c r="I127" s="199"/>
      <c r="J127" s="198">
        <f>ROUND(I127*H127,1)</f>
        <v>0</v>
      </c>
      <c r="K127" s="196" t="s">
        <v>387</v>
      </c>
      <c r="L127" s="61"/>
      <c r="M127" s="200" t="s">
        <v>20</v>
      </c>
      <c r="N127" s="201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194</v>
      </c>
      <c r="AT127" s="24" t="s">
        <v>196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194</v>
      </c>
      <c r="BM127" s="24" t="s">
        <v>294</v>
      </c>
    </row>
    <row r="128" spans="2:65" s="1" customFormat="1" ht="13.5">
      <c r="B128" s="41"/>
      <c r="C128" s="63"/>
      <c r="D128" s="205" t="s">
        <v>202</v>
      </c>
      <c r="E128" s="63"/>
      <c r="F128" s="206" t="s">
        <v>2821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202</v>
      </c>
      <c r="AU128" s="24" t="s">
        <v>79</v>
      </c>
    </row>
    <row r="129" spans="2:65" s="1" customFormat="1" ht="22.5" customHeight="1">
      <c r="B129" s="41"/>
      <c r="C129" s="194" t="s">
        <v>248</v>
      </c>
      <c r="D129" s="194" t="s">
        <v>196</v>
      </c>
      <c r="E129" s="195" t="s">
        <v>469</v>
      </c>
      <c r="F129" s="196" t="s">
        <v>2822</v>
      </c>
      <c r="G129" s="197" t="s">
        <v>228</v>
      </c>
      <c r="H129" s="198">
        <v>0.2</v>
      </c>
      <c r="I129" s="199"/>
      <c r="J129" s="198">
        <f>ROUND(I129*H129,1)</f>
        <v>0</v>
      </c>
      <c r="K129" s="196" t="s">
        <v>387</v>
      </c>
      <c r="L129" s="61"/>
      <c r="M129" s="200" t="s">
        <v>20</v>
      </c>
      <c r="N129" s="201" t="s">
        <v>43</v>
      </c>
      <c r="O129" s="42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AR129" s="24" t="s">
        <v>194</v>
      </c>
      <c r="AT129" s="24" t="s">
        <v>196</v>
      </c>
      <c r="AU129" s="24" t="s">
        <v>79</v>
      </c>
      <c r="AY129" s="24" t="s">
        <v>195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79</v>
      </c>
      <c r="BK129" s="204">
        <f>ROUND(I129*H129,1)</f>
        <v>0</v>
      </c>
      <c r="BL129" s="24" t="s">
        <v>194</v>
      </c>
      <c r="BM129" s="24" t="s">
        <v>303</v>
      </c>
    </row>
    <row r="130" spans="2:65" s="1" customFormat="1" ht="13.5">
      <c r="B130" s="41"/>
      <c r="C130" s="63"/>
      <c r="D130" s="208" t="s">
        <v>202</v>
      </c>
      <c r="E130" s="63"/>
      <c r="F130" s="209" t="s">
        <v>2822</v>
      </c>
      <c r="G130" s="63"/>
      <c r="H130" s="63"/>
      <c r="I130" s="165"/>
      <c r="J130" s="63"/>
      <c r="K130" s="63"/>
      <c r="L130" s="61"/>
      <c r="M130" s="207"/>
      <c r="N130" s="42"/>
      <c r="O130" s="42"/>
      <c r="P130" s="42"/>
      <c r="Q130" s="42"/>
      <c r="R130" s="42"/>
      <c r="S130" s="42"/>
      <c r="T130" s="78"/>
      <c r="AT130" s="24" t="s">
        <v>202</v>
      </c>
      <c r="AU130" s="24" t="s">
        <v>79</v>
      </c>
    </row>
    <row r="131" spans="2:65" s="10" customFormat="1" ht="37.35" customHeight="1">
      <c r="B131" s="180"/>
      <c r="C131" s="181"/>
      <c r="D131" s="182" t="s">
        <v>71</v>
      </c>
      <c r="E131" s="183" t="s">
        <v>86</v>
      </c>
      <c r="F131" s="183" t="s">
        <v>498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SUM(P132:P145)</f>
        <v>0</v>
      </c>
      <c r="Q131" s="188"/>
      <c r="R131" s="189">
        <f>SUM(R132:R145)</f>
        <v>0</v>
      </c>
      <c r="S131" s="188"/>
      <c r="T131" s="190">
        <f>SUM(T132:T145)</f>
        <v>0</v>
      </c>
      <c r="AR131" s="191" t="s">
        <v>79</v>
      </c>
      <c r="AT131" s="192" t="s">
        <v>71</v>
      </c>
      <c r="AU131" s="192" t="s">
        <v>72</v>
      </c>
      <c r="AY131" s="191" t="s">
        <v>195</v>
      </c>
      <c r="BK131" s="193">
        <f>SUM(BK132:BK145)</f>
        <v>0</v>
      </c>
    </row>
    <row r="132" spans="2:65" s="1" customFormat="1" ht="22.5" customHeight="1">
      <c r="B132" s="41"/>
      <c r="C132" s="194" t="s">
        <v>10</v>
      </c>
      <c r="D132" s="194" t="s">
        <v>196</v>
      </c>
      <c r="E132" s="195" t="s">
        <v>2824</v>
      </c>
      <c r="F132" s="196" t="s">
        <v>2825</v>
      </c>
      <c r="G132" s="197" t="s">
        <v>404</v>
      </c>
      <c r="H132" s="198">
        <v>21.3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309</v>
      </c>
    </row>
    <row r="133" spans="2:65" s="1" customFormat="1" ht="13.5">
      <c r="B133" s="41"/>
      <c r="C133" s="63"/>
      <c r="D133" s="205" t="s">
        <v>202</v>
      </c>
      <c r="E133" s="63"/>
      <c r="F133" s="206" t="s">
        <v>2825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255</v>
      </c>
      <c r="D134" s="194" t="s">
        <v>196</v>
      </c>
      <c r="E134" s="195" t="s">
        <v>2826</v>
      </c>
      <c r="F134" s="196" t="s">
        <v>3031</v>
      </c>
      <c r="G134" s="197" t="s">
        <v>404</v>
      </c>
      <c r="H134" s="198">
        <v>21.3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315</v>
      </c>
    </row>
    <row r="135" spans="2:65" s="1" customFormat="1" ht="13.5">
      <c r="B135" s="41"/>
      <c r="C135" s="63"/>
      <c r="D135" s="205" t="s">
        <v>202</v>
      </c>
      <c r="E135" s="63"/>
      <c r="F135" s="206" t="s">
        <v>3031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194" t="s">
        <v>260</v>
      </c>
      <c r="D136" s="194" t="s">
        <v>196</v>
      </c>
      <c r="E136" s="195" t="s">
        <v>2828</v>
      </c>
      <c r="F136" s="196" t="s">
        <v>2829</v>
      </c>
      <c r="G136" s="197" t="s">
        <v>228</v>
      </c>
      <c r="H136" s="198">
        <v>0.3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321</v>
      </c>
    </row>
    <row r="137" spans="2:65" s="1" customFormat="1" ht="13.5">
      <c r="B137" s="41"/>
      <c r="C137" s="63"/>
      <c r="D137" s="205" t="s">
        <v>202</v>
      </c>
      <c r="E137" s="63"/>
      <c r="F137" s="206" t="s">
        <v>2829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264</v>
      </c>
      <c r="D138" s="194" t="s">
        <v>196</v>
      </c>
      <c r="E138" s="195" t="s">
        <v>2837</v>
      </c>
      <c r="F138" s="196" t="s">
        <v>2838</v>
      </c>
      <c r="G138" s="197" t="s">
        <v>404</v>
      </c>
      <c r="H138" s="198">
        <v>4.8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330</v>
      </c>
    </row>
    <row r="139" spans="2:65" s="1" customFormat="1" ht="13.5">
      <c r="B139" s="41"/>
      <c r="C139" s="63"/>
      <c r="D139" s="208" t="s">
        <v>202</v>
      </c>
      <c r="E139" s="63"/>
      <c r="F139" s="209" t="s">
        <v>2838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1" customFormat="1" ht="13.5">
      <c r="B140" s="213"/>
      <c r="C140" s="214"/>
      <c r="D140" s="208" t="s">
        <v>397</v>
      </c>
      <c r="E140" s="215" t="s">
        <v>20</v>
      </c>
      <c r="F140" s="216" t="s">
        <v>3032</v>
      </c>
      <c r="G140" s="214"/>
      <c r="H140" s="217">
        <v>4.75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397</v>
      </c>
      <c r="AU140" s="223" t="s">
        <v>79</v>
      </c>
      <c r="AV140" s="11" t="s">
        <v>81</v>
      </c>
      <c r="AW140" s="11" t="s">
        <v>36</v>
      </c>
      <c r="AX140" s="11" t="s">
        <v>72</v>
      </c>
      <c r="AY140" s="223" t="s">
        <v>195</v>
      </c>
    </row>
    <row r="141" spans="2:65" s="12" customFormat="1" ht="13.5">
      <c r="B141" s="224"/>
      <c r="C141" s="225"/>
      <c r="D141" s="205" t="s">
        <v>397</v>
      </c>
      <c r="E141" s="226" t="s">
        <v>20</v>
      </c>
      <c r="F141" s="227" t="s">
        <v>399</v>
      </c>
      <c r="G141" s="225"/>
      <c r="H141" s="228">
        <v>4.75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AT141" s="234" t="s">
        <v>397</v>
      </c>
      <c r="AU141" s="234" t="s">
        <v>79</v>
      </c>
      <c r="AV141" s="12" t="s">
        <v>194</v>
      </c>
      <c r="AW141" s="12" t="s">
        <v>36</v>
      </c>
      <c r="AX141" s="12" t="s">
        <v>79</v>
      </c>
      <c r="AY141" s="234" t="s">
        <v>195</v>
      </c>
    </row>
    <row r="142" spans="2:65" s="1" customFormat="1" ht="22.5" customHeight="1">
      <c r="B142" s="41"/>
      <c r="C142" s="194" t="s">
        <v>268</v>
      </c>
      <c r="D142" s="194" t="s">
        <v>196</v>
      </c>
      <c r="E142" s="195" t="s">
        <v>2837</v>
      </c>
      <c r="F142" s="196" t="s">
        <v>2838</v>
      </c>
      <c r="G142" s="197" t="s">
        <v>404</v>
      </c>
      <c r="H142" s="198">
        <v>4.7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338</v>
      </c>
    </row>
    <row r="143" spans="2:65" s="1" customFormat="1" ht="13.5">
      <c r="B143" s="41"/>
      <c r="C143" s="63"/>
      <c r="D143" s="205" t="s">
        <v>202</v>
      </c>
      <c r="E143" s="63"/>
      <c r="F143" s="206" t="s">
        <v>2838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22.5" customHeight="1">
      <c r="B144" s="41"/>
      <c r="C144" s="194" t="s">
        <v>271</v>
      </c>
      <c r="D144" s="194" t="s">
        <v>196</v>
      </c>
      <c r="E144" s="195" t="s">
        <v>2843</v>
      </c>
      <c r="F144" s="196" t="s">
        <v>535</v>
      </c>
      <c r="G144" s="197" t="s">
        <v>390</v>
      </c>
      <c r="H144" s="198">
        <v>2.6</v>
      </c>
      <c r="I144" s="199"/>
      <c r="J144" s="198">
        <f>ROUND(I144*H144,1)</f>
        <v>0</v>
      </c>
      <c r="K144" s="196" t="s">
        <v>387</v>
      </c>
      <c r="L144" s="61"/>
      <c r="M144" s="200" t="s">
        <v>20</v>
      </c>
      <c r="N144" s="201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194</v>
      </c>
      <c r="AT144" s="24" t="s">
        <v>196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194</v>
      </c>
      <c r="BM144" s="24" t="s">
        <v>346</v>
      </c>
    </row>
    <row r="145" spans="2:65" s="1" customFormat="1" ht="13.5">
      <c r="B145" s="41"/>
      <c r="C145" s="63"/>
      <c r="D145" s="208" t="s">
        <v>202</v>
      </c>
      <c r="E145" s="63"/>
      <c r="F145" s="209" t="s">
        <v>535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0" customFormat="1" ht="37.35" customHeight="1">
      <c r="B146" s="180"/>
      <c r="C146" s="181"/>
      <c r="D146" s="182" t="s">
        <v>71</v>
      </c>
      <c r="E146" s="183" t="s">
        <v>213</v>
      </c>
      <c r="F146" s="183" t="s">
        <v>2722</v>
      </c>
      <c r="G146" s="181"/>
      <c r="H146" s="181"/>
      <c r="I146" s="184"/>
      <c r="J146" s="185">
        <f>BK146</f>
        <v>0</v>
      </c>
      <c r="K146" s="181"/>
      <c r="L146" s="186"/>
      <c r="M146" s="187"/>
      <c r="N146" s="188"/>
      <c r="O146" s="188"/>
      <c r="P146" s="189">
        <f>SUM(P147:P154)</f>
        <v>0</v>
      </c>
      <c r="Q146" s="188"/>
      <c r="R146" s="189">
        <f>SUM(R147:R154)</f>
        <v>0</v>
      </c>
      <c r="S146" s="188"/>
      <c r="T146" s="190">
        <f>SUM(T147:T154)</f>
        <v>0</v>
      </c>
      <c r="AR146" s="191" t="s">
        <v>79</v>
      </c>
      <c r="AT146" s="192" t="s">
        <v>71</v>
      </c>
      <c r="AU146" s="192" t="s">
        <v>72</v>
      </c>
      <c r="AY146" s="191" t="s">
        <v>195</v>
      </c>
      <c r="BK146" s="193">
        <f>SUM(BK147:BK154)</f>
        <v>0</v>
      </c>
    </row>
    <row r="147" spans="2:65" s="1" customFormat="1" ht="22.5" customHeight="1">
      <c r="B147" s="41"/>
      <c r="C147" s="194" t="s">
        <v>9</v>
      </c>
      <c r="D147" s="194" t="s">
        <v>196</v>
      </c>
      <c r="E147" s="195" t="s">
        <v>3033</v>
      </c>
      <c r="F147" s="196" t="s">
        <v>3034</v>
      </c>
      <c r="G147" s="197" t="s">
        <v>404</v>
      </c>
      <c r="H147" s="198">
        <v>18.5</v>
      </c>
      <c r="I147" s="199"/>
      <c r="J147" s="198">
        <f>ROUND(I147*H147,1)</f>
        <v>0</v>
      </c>
      <c r="K147" s="196" t="s">
        <v>387</v>
      </c>
      <c r="L147" s="61"/>
      <c r="M147" s="200" t="s">
        <v>20</v>
      </c>
      <c r="N147" s="201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194</v>
      </c>
      <c r="AT147" s="24" t="s">
        <v>196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194</v>
      </c>
      <c r="BM147" s="24" t="s">
        <v>441</v>
      </c>
    </row>
    <row r="148" spans="2:65" s="1" customFormat="1" ht="13.5">
      <c r="B148" s="41"/>
      <c r="C148" s="63"/>
      <c r="D148" s="205" t="s">
        <v>202</v>
      </c>
      <c r="E148" s="63"/>
      <c r="F148" s="206" t="s">
        <v>3034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22.5" customHeight="1">
      <c r="B149" s="41"/>
      <c r="C149" s="194" t="s">
        <v>278</v>
      </c>
      <c r="D149" s="194" t="s">
        <v>196</v>
      </c>
      <c r="E149" s="195" t="s">
        <v>2743</v>
      </c>
      <c r="F149" s="196" t="s">
        <v>2744</v>
      </c>
      <c r="G149" s="197" t="s">
        <v>404</v>
      </c>
      <c r="H149" s="198">
        <v>18.5</v>
      </c>
      <c r="I149" s="199"/>
      <c r="J149" s="198">
        <f>ROUND(I149*H149,1)</f>
        <v>0</v>
      </c>
      <c r="K149" s="196" t="s">
        <v>387</v>
      </c>
      <c r="L149" s="61"/>
      <c r="M149" s="200" t="s">
        <v>20</v>
      </c>
      <c r="N149" s="201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194</v>
      </c>
      <c r="AT149" s="24" t="s">
        <v>196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194</v>
      </c>
      <c r="BM149" s="24" t="s">
        <v>444</v>
      </c>
    </row>
    <row r="150" spans="2:65" s="1" customFormat="1" ht="13.5">
      <c r="B150" s="41"/>
      <c r="C150" s="63"/>
      <c r="D150" s="205" t="s">
        <v>202</v>
      </c>
      <c r="E150" s="63"/>
      <c r="F150" s="206" t="s">
        <v>2744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238" t="s">
        <v>282</v>
      </c>
      <c r="D151" s="238" t="s">
        <v>1041</v>
      </c>
      <c r="E151" s="239" t="s">
        <v>3035</v>
      </c>
      <c r="F151" s="240" t="s">
        <v>3036</v>
      </c>
      <c r="G151" s="241" t="s">
        <v>404</v>
      </c>
      <c r="H151" s="242">
        <v>20.3</v>
      </c>
      <c r="I151" s="243"/>
      <c r="J151" s="242">
        <f>ROUND(I151*H151,1)</f>
        <v>0</v>
      </c>
      <c r="K151" s="240" t="s">
        <v>387</v>
      </c>
      <c r="L151" s="244"/>
      <c r="M151" s="245" t="s">
        <v>20</v>
      </c>
      <c r="N151" s="246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225</v>
      </c>
      <c r="AT151" s="24" t="s">
        <v>1041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194</v>
      </c>
      <c r="BM151" s="24" t="s">
        <v>447</v>
      </c>
    </row>
    <row r="152" spans="2:65" s="1" customFormat="1" ht="13.5">
      <c r="B152" s="41"/>
      <c r="C152" s="63"/>
      <c r="D152" s="208" t="s">
        <v>202</v>
      </c>
      <c r="E152" s="63"/>
      <c r="F152" s="209" t="s">
        <v>3036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1" customFormat="1" ht="13.5">
      <c r="B153" s="213"/>
      <c r="C153" s="214"/>
      <c r="D153" s="208" t="s">
        <v>397</v>
      </c>
      <c r="E153" s="215" t="s">
        <v>20</v>
      </c>
      <c r="F153" s="216" t="s">
        <v>3037</v>
      </c>
      <c r="G153" s="214"/>
      <c r="H153" s="217">
        <v>20.32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397</v>
      </c>
      <c r="AU153" s="223" t="s">
        <v>79</v>
      </c>
      <c r="AV153" s="11" t="s">
        <v>81</v>
      </c>
      <c r="AW153" s="11" t="s">
        <v>36</v>
      </c>
      <c r="AX153" s="11" t="s">
        <v>72</v>
      </c>
      <c r="AY153" s="223" t="s">
        <v>195</v>
      </c>
    </row>
    <row r="154" spans="2:65" s="12" customFormat="1" ht="13.5">
      <c r="B154" s="224"/>
      <c r="C154" s="225"/>
      <c r="D154" s="208" t="s">
        <v>397</v>
      </c>
      <c r="E154" s="235" t="s">
        <v>20</v>
      </c>
      <c r="F154" s="236" t="s">
        <v>399</v>
      </c>
      <c r="G154" s="225"/>
      <c r="H154" s="237">
        <v>20.32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AT154" s="234" t="s">
        <v>397</v>
      </c>
      <c r="AU154" s="234" t="s">
        <v>79</v>
      </c>
      <c r="AV154" s="12" t="s">
        <v>194</v>
      </c>
      <c r="AW154" s="12" t="s">
        <v>36</v>
      </c>
      <c r="AX154" s="12" t="s">
        <v>79</v>
      </c>
      <c r="AY154" s="234" t="s">
        <v>195</v>
      </c>
    </row>
    <row r="155" spans="2:65" s="10" customFormat="1" ht="37.35" customHeight="1">
      <c r="B155" s="180"/>
      <c r="C155" s="181"/>
      <c r="D155" s="182" t="s">
        <v>71</v>
      </c>
      <c r="E155" s="183" t="s">
        <v>471</v>
      </c>
      <c r="F155" s="183" t="s">
        <v>706</v>
      </c>
      <c r="G155" s="181"/>
      <c r="H155" s="181"/>
      <c r="I155" s="184"/>
      <c r="J155" s="185">
        <f>BK155</f>
        <v>0</v>
      </c>
      <c r="K155" s="181"/>
      <c r="L155" s="186"/>
      <c r="M155" s="187"/>
      <c r="N155" s="188"/>
      <c r="O155" s="188"/>
      <c r="P155" s="189">
        <f>SUM(P156:P157)</f>
        <v>0</v>
      </c>
      <c r="Q155" s="188"/>
      <c r="R155" s="189">
        <f>SUM(R156:R157)</f>
        <v>0</v>
      </c>
      <c r="S155" s="188"/>
      <c r="T155" s="190">
        <f>SUM(T156:T157)</f>
        <v>0</v>
      </c>
      <c r="AR155" s="191" t="s">
        <v>79</v>
      </c>
      <c r="AT155" s="192" t="s">
        <v>71</v>
      </c>
      <c r="AU155" s="192" t="s">
        <v>72</v>
      </c>
      <c r="AY155" s="191" t="s">
        <v>195</v>
      </c>
      <c r="BK155" s="193">
        <f>SUM(BK156:BK157)</f>
        <v>0</v>
      </c>
    </row>
    <row r="156" spans="2:65" s="1" customFormat="1" ht="22.5" customHeight="1">
      <c r="B156" s="41"/>
      <c r="C156" s="194" t="s">
        <v>286</v>
      </c>
      <c r="D156" s="194" t="s">
        <v>196</v>
      </c>
      <c r="E156" s="195" t="s">
        <v>707</v>
      </c>
      <c r="F156" s="196" t="s">
        <v>708</v>
      </c>
      <c r="G156" s="197" t="s">
        <v>404</v>
      </c>
      <c r="H156" s="198">
        <v>29.5</v>
      </c>
      <c r="I156" s="199"/>
      <c r="J156" s="198">
        <f>ROUND(I156*H156,1)</f>
        <v>0</v>
      </c>
      <c r="K156" s="196" t="s">
        <v>387</v>
      </c>
      <c r="L156" s="61"/>
      <c r="M156" s="200" t="s">
        <v>20</v>
      </c>
      <c r="N156" s="201" t="s">
        <v>43</v>
      </c>
      <c r="O156" s="42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4" t="s">
        <v>194</v>
      </c>
      <c r="AT156" s="24" t="s">
        <v>196</v>
      </c>
      <c r="AU156" s="24" t="s">
        <v>79</v>
      </c>
      <c r="AY156" s="24" t="s">
        <v>195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79</v>
      </c>
      <c r="BK156" s="204">
        <f>ROUND(I156*H156,1)</f>
        <v>0</v>
      </c>
      <c r="BL156" s="24" t="s">
        <v>194</v>
      </c>
      <c r="BM156" s="24" t="s">
        <v>450</v>
      </c>
    </row>
    <row r="157" spans="2:65" s="1" customFormat="1" ht="13.5">
      <c r="B157" s="41"/>
      <c r="C157" s="63"/>
      <c r="D157" s="208" t="s">
        <v>202</v>
      </c>
      <c r="E157" s="63"/>
      <c r="F157" s="209" t="s">
        <v>708</v>
      </c>
      <c r="G157" s="63"/>
      <c r="H157" s="63"/>
      <c r="I157" s="165"/>
      <c r="J157" s="63"/>
      <c r="K157" s="63"/>
      <c r="L157" s="61"/>
      <c r="M157" s="207"/>
      <c r="N157" s="42"/>
      <c r="O157" s="42"/>
      <c r="P157" s="42"/>
      <c r="Q157" s="42"/>
      <c r="R157" s="42"/>
      <c r="S157" s="42"/>
      <c r="T157" s="78"/>
      <c r="AT157" s="24" t="s">
        <v>202</v>
      </c>
      <c r="AU157" s="24" t="s">
        <v>79</v>
      </c>
    </row>
    <row r="158" spans="2:65" s="10" customFormat="1" ht="37.35" customHeight="1">
      <c r="B158" s="180"/>
      <c r="C158" s="181"/>
      <c r="D158" s="182" t="s">
        <v>71</v>
      </c>
      <c r="E158" s="183" t="s">
        <v>574</v>
      </c>
      <c r="F158" s="183" t="s">
        <v>710</v>
      </c>
      <c r="G158" s="181"/>
      <c r="H158" s="181"/>
      <c r="I158" s="184"/>
      <c r="J158" s="185">
        <f>BK158</f>
        <v>0</v>
      </c>
      <c r="K158" s="181"/>
      <c r="L158" s="186"/>
      <c r="M158" s="187"/>
      <c r="N158" s="188"/>
      <c r="O158" s="188"/>
      <c r="P158" s="189">
        <f>SUM(P159:P164)</f>
        <v>0</v>
      </c>
      <c r="Q158" s="188"/>
      <c r="R158" s="189">
        <f>SUM(R159:R164)</f>
        <v>0</v>
      </c>
      <c r="S158" s="188"/>
      <c r="T158" s="190">
        <f>SUM(T159:T164)</f>
        <v>0</v>
      </c>
      <c r="AR158" s="191" t="s">
        <v>79</v>
      </c>
      <c r="AT158" s="192" t="s">
        <v>71</v>
      </c>
      <c r="AU158" s="192" t="s">
        <v>72</v>
      </c>
      <c r="AY158" s="191" t="s">
        <v>195</v>
      </c>
      <c r="BK158" s="193">
        <f>SUM(BK159:BK164)</f>
        <v>0</v>
      </c>
    </row>
    <row r="159" spans="2:65" s="1" customFormat="1" ht="22.5" customHeight="1">
      <c r="B159" s="41"/>
      <c r="C159" s="194" t="s">
        <v>290</v>
      </c>
      <c r="D159" s="194" t="s">
        <v>196</v>
      </c>
      <c r="E159" s="195" t="s">
        <v>2855</v>
      </c>
      <c r="F159" s="196" t="s">
        <v>2856</v>
      </c>
      <c r="G159" s="197" t="s">
        <v>390</v>
      </c>
      <c r="H159" s="198">
        <v>4</v>
      </c>
      <c r="I159" s="199"/>
      <c r="J159" s="198">
        <f>ROUND(I159*H159,1)</f>
        <v>0</v>
      </c>
      <c r="K159" s="196" t="s">
        <v>387</v>
      </c>
      <c r="L159" s="61"/>
      <c r="M159" s="200" t="s">
        <v>20</v>
      </c>
      <c r="N159" s="201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194</v>
      </c>
      <c r="AT159" s="24" t="s">
        <v>196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194</v>
      </c>
      <c r="BM159" s="24" t="s">
        <v>453</v>
      </c>
    </row>
    <row r="160" spans="2:65" s="1" customFormat="1" ht="13.5">
      <c r="B160" s="41"/>
      <c r="C160" s="63"/>
      <c r="D160" s="205" t="s">
        <v>202</v>
      </c>
      <c r="E160" s="63"/>
      <c r="F160" s="206" t="s">
        <v>2856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194" t="s">
        <v>294</v>
      </c>
      <c r="D161" s="194" t="s">
        <v>196</v>
      </c>
      <c r="E161" s="195" t="s">
        <v>2857</v>
      </c>
      <c r="F161" s="196" t="s">
        <v>2858</v>
      </c>
      <c r="G161" s="197" t="s">
        <v>390</v>
      </c>
      <c r="H161" s="198">
        <v>2.1</v>
      </c>
      <c r="I161" s="199"/>
      <c r="J161" s="198">
        <f>ROUND(I161*H161,1)</f>
        <v>0</v>
      </c>
      <c r="K161" s="196" t="s">
        <v>387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194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456</v>
      </c>
    </row>
    <row r="162" spans="2:65" s="1" customFormat="1" ht="13.5">
      <c r="B162" s="41"/>
      <c r="C162" s="63"/>
      <c r="D162" s="205" t="s">
        <v>202</v>
      </c>
      <c r="E162" s="63"/>
      <c r="F162" s="206" t="s">
        <v>2858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238" t="s">
        <v>298</v>
      </c>
      <c r="D163" s="238" t="s">
        <v>1041</v>
      </c>
      <c r="E163" s="239" t="s">
        <v>3038</v>
      </c>
      <c r="F163" s="240" t="s">
        <v>3039</v>
      </c>
      <c r="G163" s="241" t="s">
        <v>228</v>
      </c>
      <c r="H163" s="242">
        <v>3.6</v>
      </c>
      <c r="I163" s="243"/>
      <c r="J163" s="242">
        <f>ROUND(I163*H163,1)</f>
        <v>0</v>
      </c>
      <c r="K163" s="240" t="s">
        <v>387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225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194</v>
      </c>
      <c r="BM163" s="24" t="s">
        <v>459</v>
      </c>
    </row>
    <row r="164" spans="2:65" s="1" customFormat="1" ht="13.5">
      <c r="B164" s="41"/>
      <c r="C164" s="63"/>
      <c r="D164" s="208" t="s">
        <v>202</v>
      </c>
      <c r="E164" s="63"/>
      <c r="F164" s="209" t="s">
        <v>3039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0" customFormat="1" ht="37.35" customHeight="1">
      <c r="B165" s="180"/>
      <c r="C165" s="181"/>
      <c r="D165" s="182" t="s">
        <v>71</v>
      </c>
      <c r="E165" s="183" t="s">
        <v>686</v>
      </c>
      <c r="F165" s="183" t="s">
        <v>774</v>
      </c>
      <c r="G165" s="181"/>
      <c r="H165" s="181"/>
      <c r="I165" s="184"/>
      <c r="J165" s="185">
        <f>BK165</f>
        <v>0</v>
      </c>
      <c r="K165" s="181"/>
      <c r="L165" s="186"/>
      <c r="M165" s="187"/>
      <c r="N165" s="188"/>
      <c r="O165" s="188"/>
      <c r="P165" s="189">
        <f>SUM(P166:P167)</f>
        <v>0</v>
      </c>
      <c r="Q165" s="188"/>
      <c r="R165" s="189">
        <f>SUM(R166:R167)</f>
        <v>0</v>
      </c>
      <c r="S165" s="188"/>
      <c r="T165" s="190">
        <f>SUM(T166:T167)</f>
        <v>0</v>
      </c>
      <c r="AR165" s="191" t="s">
        <v>79</v>
      </c>
      <c r="AT165" s="192" t="s">
        <v>71</v>
      </c>
      <c r="AU165" s="192" t="s">
        <v>72</v>
      </c>
      <c r="AY165" s="191" t="s">
        <v>195</v>
      </c>
      <c r="BK165" s="193">
        <f>SUM(BK166:BK167)</f>
        <v>0</v>
      </c>
    </row>
    <row r="166" spans="2:65" s="1" customFormat="1" ht="22.5" customHeight="1">
      <c r="B166" s="41"/>
      <c r="C166" s="194" t="s">
        <v>303</v>
      </c>
      <c r="D166" s="194" t="s">
        <v>196</v>
      </c>
      <c r="E166" s="195" t="s">
        <v>3040</v>
      </c>
      <c r="F166" s="196" t="s">
        <v>3041</v>
      </c>
      <c r="G166" s="197" t="s">
        <v>404</v>
      </c>
      <c r="H166" s="198">
        <v>18.5</v>
      </c>
      <c r="I166" s="199"/>
      <c r="J166" s="198">
        <f>ROUND(I166*H166,1)</f>
        <v>0</v>
      </c>
      <c r="K166" s="196" t="s">
        <v>387</v>
      </c>
      <c r="L166" s="61"/>
      <c r="M166" s="200" t="s">
        <v>20</v>
      </c>
      <c r="N166" s="201" t="s">
        <v>43</v>
      </c>
      <c r="O166" s="42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4" t="s">
        <v>194</v>
      </c>
      <c r="AT166" s="24" t="s">
        <v>196</v>
      </c>
      <c r="AU166" s="24" t="s">
        <v>79</v>
      </c>
      <c r="AY166" s="24" t="s">
        <v>195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4" t="s">
        <v>79</v>
      </c>
      <c r="BK166" s="204">
        <f>ROUND(I166*H166,1)</f>
        <v>0</v>
      </c>
      <c r="BL166" s="24" t="s">
        <v>194</v>
      </c>
      <c r="BM166" s="24" t="s">
        <v>462</v>
      </c>
    </row>
    <row r="167" spans="2:65" s="1" customFormat="1" ht="13.5">
      <c r="B167" s="41"/>
      <c r="C167" s="63"/>
      <c r="D167" s="208" t="s">
        <v>202</v>
      </c>
      <c r="E167" s="63"/>
      <c r="F167" s="209" t="s">
        <v>3041</v>
      </c>
      <c r="G167" s="63"/>
      <c r="H167" s="63"/>
      <c r="I167" s="165"/>
      <c r="J167" s="63"/>
      <c r="K167" s="63"/>
      <c r="L167" s="61"/>
      <c r="M167" s="207"/>
      <c r="N167" s="42"/>
      <c r="O167" s="42"/>
      <c r="P167" s="42"/>
      <c r="Q167" s="42"/>
      <c r="R167" s="42"/>
      <c r="S167" s="42"/>
      <c r="T167" s="78"/>
      <c r="AT167" s="24" t="s">
        <v>202</v>
      </c>
      <c r="AU167" s="24" t="s">
        <v>79</v>
      </c>
    </row>
    <row r="168" spans="2:65" s="10" customFormat="1" ht="37.35" customHeight="1">
      <c r="B168" s="180"/>
      <c r="C168" s="181"/>
      <c r="D168" s="182" t="s">
        <v>71</v>
      </c>
      <c r="E168" s="183" t="s">
        <v>702</v>
      </c>
      <c r="F168" s="183" t="s">
        <v>804</v>
      </c>
      <c r="G168" s="181"/>
      <c r="H168" s="181"/>
      <c r="I168" s="184"/>
      <c r="J168" s="185">
        <f>BK168</f>
        <v>0</v>
      </c>
      <c r="K168" s="181"/>
      <c r="L168" s="186"/>
      <c r="M168" s="187"/>
      <c r="N168" s="188"/>
      <c r="O168" s="188"/>
      <c r="P168" s="189">
        <f>SUM(P169:P170)</f>
        <v>0</v>
      </c>
      <c r="Q168" s="188"/>
      <c r="R168" s="189">
        <f>SUM(R169:R170)</f>
        <v>0</v>
      </c>
      <c r="S168" s="188"/>
      <c r="T168" s="190">
        <f>SUM(T169:T170)</f>
        <v>0</v>
      </c>
      <c r="AR168" s="191" t="s">
        <v>79</v>
      </c>
      <c r="AT168" s="192" t="s">
        <v>71</v>
      </c>
      <c r="AU168" s="192" t="s">
        <v>72</v>
      </c>
      <c r="AY168" s="191" t="s">
        <v>195</v>
      </c>
      <c r="BK168" s="193">
        <f>SUM(BK169:BK170)</f>
        <v>0</v>
      </c>
    </row>
    <row r="169" spans="2:65" s="1" customFormat="1" ht="22.5" customHeight="1">
      <c r="B169" s="41"/>
      <c r="C169" s="194" t="s">
        <v>306</v>
      </c>
      <c r="D169" s="194" t="s">
        <v>196</v>
      </c>
      <c r="E169" s="195" t="s">
        <v>2889</v>
      </c>
      <c r="F169" s="196" t="s">
        <v>2890</v>
      </c>
      <c r="G169" s="197" t="s">
        <v>228</v>
      </c>
      <c r="H169" s="198">
        <v>36.4</v>
      </c>
      <c r="I169" s="199"/>
      <c r="J169" s="198">
        <f>ROUND(I169*H169,1)</f>
        <v>0</v>
      </c>
      <c r="K169" s="196" t="s">
        <v>387</v>
      </c>
      <c r="L169" s="61"/>
      <c r="M169" s="200" t="s">
        <v>20</v>
      </c>
      <c r="N169" s="201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194</v>
      </c>
      <c r="AT169" s="24" t="s">
        <v>196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194</v>
      </c>
      <c r="BM169" s="24" t="s">
        <v>465</v>
      </c>
    </row>
    <row r="170" spans="2:65" s="1" customFormat="1" ht="13.5">
      <c r="B170" s="41"/>
      <c r="C170" s="63"/>
      <c r="D170" s="208" t="s">
        <v>202</v>
      </c>
      <c r="E170" s="63"/>
      <c r="F170" s="209" t="s">
        <v>2890</v>
      </c>
      <c r="G170" s="63"/>
      <c r="H170" s="63"/>
      <c r="I170" s="165"/>
      <c r="J170" s="63"/>
      <c r="K170" s="63"/>
      <c r="L170" s="61"/>
      <c r="M170" s="210"/>
      <c r="N170" s="211"/>
      <c r="O170" s="211"/>
      <c r="P170" s="211"/>
      <c r="Q170" s="211"/>
      <c r="R170" s="211"/>
      <c r="S170" s="211"/>
      <c r="T170" s="212"/>
      <c r="AT170" s="24" t="s">
        <v>202</v>
      </c>
      <c r="AU170" s="24" t="s">
        <v>79</v>
      </c>
    </row>
    <row r="171" spans="2:65" s="1" customFormat="1" ht="6.95" customHeight="1">
      <c r="B171" s="56"/>
      <c r="C171" s="57"/>
      <c r="D171" s="57"/>
      <c r="E171" s="57"/>
      <c r="F171" s="57"/>
      <c r="G171" s="57"/>
      <c r="H171" s="57"/>
      <c r="I171" s="148"/>
      <c r="J171" s="57"/>
      <c r="K171" s="57"/>
      <c r="L171" s="61"/>
    </row>
  </sheetData>
  <sheetProtection algorithmName="SHA-512" hashValue="7lWa9B3gAzWu6KdHiGTJPn7PweS1G86KovIi4aljSS6kDKIDhTuD8Jz5fWm2FJEJeB7Qo/9QW5JWhBsFef0HMg==" saltValue="yPx0/t6sH1yavZJQGpsldA==" spinCount="100000" sheet="1" objects="1" scenarios="1" formatCells="0" formatColumns="0" formatRows="0" sort="0" autoFilter="0"/>
  <autoFilter ref="C95:K170"/>
  <mergeCells count="15">
    <mergeCell ref="E86:H86"/>
    <mergeCell ref="E84:H84"/>
    <mergeCell ref="E88:H88"/>
    <mergeCell ref="G1:H1"/>
    <mergeCell ref="L2:V2"/>
    <mergeCell ref="E49:H49"/>
    <mergeCell ref="E53:H53"/>
    <mergeCell ref="E51:H51"/>
    <mergeCell ref="E55:H55"/>
    <mergeCell ref="E82:H82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141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3042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3042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3043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ROUND(J92,1)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ROUND(SUM(BE92:BE128), 1)</f>
        <v>0</v>
      </c>
      <c r="G34" s="42"/>
      <c r="H34" s="42"/>
      <c r="I34" s="140">
        <v>0.21</v>
      </c>
      <c r="J34" s="139">
        <f>ROUND(ROUND((SUM(BE92:BE128)),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ROUND(SUM(BF92:BF128), 1)</f>
        <v>0</v>
      </c>
      <c r="G35" s="42"/>
      <c r="H35" s="42"/>
      <c r="I35" s="140">
        <v>0.15</v>
      </c>
      <c r="J35" s="139">
        <f>ROUND(ROUND((SUM(BF92:BF128)),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ROUND(SUM(BG92:BG128),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ROUND(SUM(BH92:BH128),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ROUND(SUM(BI92:BI128),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3042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3042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SO.06.1 - Přípojka splaškové kanalizace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J92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J93</f>
        <v>0</v>
      </c>
      <c r="K65" s="164"/>
    </row>
    <row r="66" spans="2:12" s="8" customFormat="1" ht="24.95" customHeight="1">
      <c r="B66" s="158"/>
      <c r="C66" s="159"/>
      <c r="D66" s="160" t="s">
        <v>361</v>
      </c>
      <c r="E66" s="161"/>
      <c r="F66" s="161"/>
      <c r="G66" s="161"/>
      <c r="H66" s="161"/>
      <c r="I66" s="162"/>
      <c r="J66" s="163">
        <f>J118</f>
        <v>0</v>
      </c>
      <c r="K66" s="164"/>
    </row>
    <row r="67" spans="2:12" s="8" customFormat="1" ht="24.95" customHeight="1">
      <c r="B67" s="158"/>
      <c r="C67" s="159"/>
      <c r="D67" s="160" t="s">
        <v>3044</v>
      </c>
      <c r="E67" s="161"/>
      <c r="F67" s="161"/>
      <c r="G67" s="161"/>
      <c r="H67" s="161"/>
      <c r="I67" s="162"/>
      <c r="J67" s="163">
        <f>J121</f>
        <v>0</v>
      </c>
      <c r="K67" s="164"/>
    </row>
    <row r="68" spans="2:12" s="8" customFormat="1" ht="24.95" customHeight="1">
      <c r="B68" s="158"/>
      <c r="C68" s="159"/>
      <c r="D68" s="160" t="s">
        <v>369</v>
      </c>
      <c r="E68" s="161"/>
      <c r="F68" s="161"/>
      <c r="G68" s="161"/>
      <c r="H68" s="161"/>
      <c r="I68" s="162"/>
      <c r="J68" s="163">
        <f>J126</f>
        <v>0</v>
      </c>
      <c r="K68" s="164"/>
    </row>
    <row r="69" spans="2:12" s="1" customFormat="1" ht="21.75" customHeight="1">
      <c r="B69" s="41"/>
      <c r="C69" s="42"/>
      <c r="D69" s="42"/>
      <c r="E69" s="42"/>
      <c r="F69" s="42"/>
      <c r="G69" s="42"/>
      <c r="H69" s="42"/>
      <c r="I69" s="127"/>
      <c r="J69" s="42"/>
      <c r="K69" s="45"/>
    </row>
    <row r="70" spans="2:12" s="1" customFormat="1" ht="6.95" customHeight="1">
      <c r="B70" s="56"/>
      <c r="C70" s="57"/>
      <c r="D70" s="57"/>
      <c r="E70" s="57"/>
      <c r="F70" s="57"/>
      <c r="G70" s="57"/>
      <c r="H70" s="57"/>
      <c r="I70" s="148"/>
      <c r="J70" s="57"/>
      <c r="K70" s="58"/>
    </row>
    <row r="74" spans="2:12" s="1" customFormat="1" ht="6.95" customHeight="1">
      <c r="B74" s="59"/>
      <c r="C74" s="60"/>
      <c r="D74" s="60"/>
      <c r="E74" s="60"/>
      <c r="F74" s="60"/>
      <c r="G74" s="60"/>
      <c r="H74" s="60"/>
      <c r="I74" s="151"/>
      <c r="J74" s="60"/>
      <c r="K74" s="60"/>
      <c r="L74" s="61"/>
    </row>
    <row r="75" spans="2:12" s="1" customFormat="1" ht="36.950000000000003" customHeight="1">
      <c r="B75" s="41"/>
      <c r="C75" s="62" t="s">
        <v>178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6.95" customHeight="1">
      <c r="B76" s="41"/>
      <c r="C76" s="63"/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14.45" customHeight="1">
      <c r="B77" s="41"/>
      <c r="C77" s="65" t="s">
        <v>17</v>
      </c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22.5" customHeight="1">
      <c r="B78" s="41"/>
      <c r="C78" s="63"/>
      <c r="D78" s="63"/>
      <c r="E78" s="400" t="str">
        <f>E7</f>
        <v>Revitalizace autobusového nádraží v Mohelnici</v>
      </c>
      <c r="F78" s="401"/>
      <c r="G78" s="401"/>
      <c r="H78" s="401"/>
      <c r="I78" s="165"/>
      <c r="J78" s="63"/>
      <c r="K78" s="63"/>
      <c r="L78" s="61"/>
    </row>
    <row r="79" spans="2:12">
      <c r="B79" s="28"/>
      <c r="C79" s="65" t="s">
        <v>166</v>
      </c>
      <c r="D79" s="166"/>
      <c r="E79" s="166"/>
      <c r="F79" s="166"/>
      <c r="G79" s="166"/>
      <c r="H79" s="166"/>
      <c r="J79" s="166"/>
      <c r="K79" s="166"/>
      <c r="L79" s="167"/>
    </row>
    <row r="80" spans="2:12" ht="22.5" customHeight="1">
      <c r="B80" s="28"/>
      <c r="C80" s="166"/>
      <c r="D80" s="166"/>
      <c r="E80" s="400" t="s">
        <v>3042</v>
      </c>
      <c r="F80" s="404"/>
      <c r="G80" s="404"/>
      <c r="H80" s="404"/>
      <c r="J80" s="166"/>
      <c r="K80" s="166"/>
      <c r="L80" s="167"/>
    </row>
    <row r="81" spans="2:65">
      <c r="B81" s="28"/>
      <c r="C81" s="65" t="s">
        <v>168</v>
      </c>
      <c r="D81" s="166"/>
      <c r="E81" s="166"/>
      <c r="F81" s="166"/>
      <c r="G81" s="166"/>
      <c r="H81" s="166"/>
      <c r="J81" s="166"/>
      <c r="K81" s="166"/>
      <c r="L81" s="167"/>
    </row>
    <row r="82" spans="2:65" s="1" customFormat="1" ht="22.5" customHeight="1">
      <c r="B82" s="41"/>
      <c r="C82" s="63"/>
      <c r="D82" s="63"/>
      <c r="E82" s="402" t="s">
        <v>3042</v>
      </c>
      <c r="F82" s="403"/>
      <c r="G82" s="403"/>
      <c r="H82" s="403"/>
      <c r="I82" s="165"/>
      <c r="J82" s="63"/>
      <c r="K82" s="63"/>
      <c r="L82" s="61"/>
    </row>
    <row r="83" spans="2:65" s="1" customFormat="1" ht="14.45" customHeight="1">
      <c r="B83" s="41"/>
      <c r="C83" s="65" t="s">
        <v>170</v>
      </c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23.25" customHeight="1">
      <c r="B84" s="41"/>
      <c r="C84" s="63"/>
      <c r="D84" s="63"/>
      <c r="E84" s="371" t="str">
        <f>E13</f>
        <v>SO.06.1 - Přípojka splaškové kanalizace</v>
      </c>
      <c r="F84" s="403"/>
      <c r="G84" s="403"/>
      <c r="H84" s="403"/>
      <c r="I84" s="165"/>
      <c r="J84" s="63"/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 ht="18" customHeight="1">
      <c r="B86" s="41"/>
      <c r="C86" s="65" t="s">
        <v>22</v>
      </c>
      <c r="D86" s="63"/>
      <c r="E86" s="63"/>
      <c r="F86" s="168" t="str">
        <f>F16</f>
        <v>Mohelnice</v>
      </c>
      <c r="G86" s="63"/>
      <c r="H86" s="63"/>
      <c r="I86" s="169" t="s">
        <v>24</v>
      </c>
      <c r="J86" s="73" t="str">
        <f>IF(J16="","",J16)</f>
        <v>27.1.2017</v>
      </c>
      <c r="K86" s="63"/>
      <c r="L86" s="61"/>
    </row>
    <row r="87" spans="2:65" s="1" customFormat="1" ht="6.95" customHeight="1">
      <c r="B87" s="41"/>
      <c r="C87" s="63"/>
      <c r="D87" s="63"/>
      <c r="E87" s="63"/>
      <c r="F87" s="63"/>
      <c r="G87" s="63"/>
      <c r="H87" s="63"/>
      <c r="I87" s="165"/>
      <c r="J87" s="63"/>
      <c r="K87" s="63"/>
      <c r="L87" s="61"/>
    </row>
    <row r="88" spans="2:65" s="1" customFormat="1">
      <c r="B88" s="41"/>
      <c r="C88" s="65" t="s">
        <v>26</v>
      </c>
      <c r="D88" s="63"/>
      <c r="E88" s="63"/>
      <c r="F88" s="168" t="str">
        <f>E19</f>
        <v>Město Mohelnice, U Brány 916/2, 789 85 Mohelnice</v>
      </c>
      <c r="G88" s="63"/>
      <c r="H88" s="63"/>
      <c r="I88" s="169" t="s">
        <v>34</v>
      </c>
      <c r="J88" s="168" t="str">
        <f>E25</f>
        <v xml:space="preserve"> </v>
      </c>
      <c r="K88" s="63"/>
      <c r="L88" s="61"/>
    </row>
    <row r="89" spans="2:65" s="1" customFormat="1" ht="14.45" customHeight="1">
      <c r="B89" s="41"/>
      <c r="C89" s="65" t="s">
        <v>32</v>
      </c>
      <c r="D89" s="63"/>
      <c r="E89" s="63"/>
      <c r="F89" s="168" t="str">
        <f>IF(E22="","",E22)</f>
        <v/>
      </c>
      <c r="G89" s="63"/>
      <c r="H89" s="63"/>
      <c r="I89" s="165"/>
      <c r="J89" s="63"/>
      <c r="K89" s="63"/>
      <c r="L89" s="61"/>
    </row>
    <row r="90" spans="2:65" s="1" customFormat="1" ht="10.35" customHeight="1">
      <c r="B90" s="41"/>
      <c r="C90" s="63"/>
      <c r="D90" s="63"/>
      <c r="E90" s="63"/>
      <c r="F90" s="63"/>
      <c r="G90" s="63"/>
      <c r="H90" s="63"/>
      <c r="I90" s="165"/>
      <c r="J90" s="63"/>
      <c r="K90" s="63"/>
      <c r="L90" s="61"/>
    </row>
    <row r="91" spans="2:65" s="9" customFormat="1" ht="29.25" customHeight="1">
      <c r="B91" s="170"/>
      <c r="C91" s="171" t="s">
        <v>179</v>
      </c>
      <c r="D91" s="172" t="s">
        <v>57</v>
      </c>
      <c r="E91" s="172" t="s">
        <v>53</v>
      </c>
      <c r="F91" s="172" t="s">
        <v>180</v>
      </c>
      <c r="G91" s="172" t="s">
        <v>181</v>
      </c>
      <c r="H91" s="172" t="s">
        <v>182</v>
      </c>
      <c r="I91" s="173" t="s">
        <v>183</v>
      </c>
      <c r="J91" s="172" t="s">
        <v>173</v>
      </c>
      <c r="K91" s="174" t="s">
        <v>184</v>
      </c>
      <c r="L91" s="175"/>
      <c r="M91" s="81" t="s">
        <v>185</v>
      </c>
      <c r="N91" s="82" t="s">
        <v>42</v>
      </c>
      <c r="O91" s="82" t="s">
        <v>186</v>
      </c>
      <c r="P91" s="82" t="s">
        <v>187</v>
      </c>
      <c r="Q91" s="82" t="s">
        <v>188</v>
      </c>
      <c r="R91" s="82" t="s">
        <v>189</v>
      </c>
      <c r="S91" s="82" t="s">
        <v>190</v>
      </c>
      <c r="T91" s="83" t="s">
        <v>191</v>
      </c>
    </row>
    <row r="92" spans="2:65" s="1" customFormat="1" ht="29.25" customHeight="1">
      <c r="B92" s="41"/>
      <c r="C92" s="87" t="s">
        <v>174</v>
      </c>
      <c r="D92" s="63"/>
      <c r="E92" s="63"/>
      <c r="F92" s="63"/>
      <c r="G92" s="63"/>
      <c r="H92" s="63"/>
      <c r="I92" s="165"/>
      <c r="J92" s="176">
        <f>BK92</f>
        <v>0</v>
      </c>
      <c r="K92" s="63"/>
      <c r="L92" s="61"/>
      <c r="M92" s="84"/>
      <c r="N92" s="85"/>
      <c r="O92" s="85"/>
      <c r="P92" s="177">
        <f>P93+P118+P121+P126</f>
        <v>0</v>
      </c>
      <c r="Q92" s="85"/>
      <c r="R92" s="177">
        <f>R93+R118+R121+R126</f>
        <v>0</v>
      </c>
      <c r="S92" s="85"/>
      <c r="T92" s="178">
        <f>T93+T118+T121+T126</f>
        <v>0</v>
      </c>
      <c r="AT92" s="24" t="s">
        <v>71</v>
      </c>
      <c r="AU92" s="24" t="s">
        <v>175</v>
      </c>
      <c r="BK92" s="179">
        <f>BK93+BK118+BK121+BK126</f>
        <v>0</v>
      </c>
    </row>
    <row r="93" spans="2:65" s="10" customFormat="1" ht="37.35" customHeight="1">
      <c r="B93" s="180"/>
      <c r="C93" s="181"/>
      <c r="D93" s="182" t="s">
        <v>71</v>
      </c>
      <c r="E93" s="183" t="s">
        <v>79</v>
      </c>
      <c r="F93" s="183" t="s">
        <v>383</v>
      </c>
      <c r="G93" s="181"/>
      <c r="H93" s="181"/>
      <c r="I93" s="184"/>
      <c r="J93" s="185">
        <f>BK93</f>
        <v>0</v>
      </c>
      <c r="K93" s="181"/>
      <c r="L93" s="186"/>
      <c r="M93" s="187"/>
      <c r="N93" s="188"/>
      <c r="O93" s="188"/>
      <c r="P93" s="189">
        <f>SUM(P94:P117)</f>
        <v>0</v>
      </c>
      <c r="Q93" s="188"/>
      <c r="R93" s="189">
        <f>SUM(R94:R117)</f>
        <v>0</v>
      </c>
      <c r="S93" s="188"/>
      <c r="T93" s="190">
        <f>SUM(T94:T117)</f>
        <v>0</v>
      </c>
      <c r="AR93" s="191" t="s">
        <v>79</v>
      </c>
      <c r="AT93" s="192" t="s">
        <v>71</v>
      </c>
      <c r="AU93" s="192" t="s">
        <v>72</v>
      </c>
      <c r="AY93" s="191" t="s">
        <v>195</v>
      </c>
      <c r="BK93" s="193">
        <f>SUM(BK94:BK117)</f>
        <v>0</v>
      </c>
    </row>
    <row r="94" spans="2:65" s="1" customFormat="1" ht="22.5" customHeight="1">
      <c r="B94" s="41"/>
      <c r="C94" s="194" t="s">
        <v>79</v>
      </c>
      <c r="D94" s="194" t="s">
        <v>196</v>
      </c>
      <c r="E94" s="195" t="s">
        <v>3023</v>
      </c>
      <c r="F94" s="196" t="s">
        <v>3024</v>
      </c>
      <c r="G94" s="197" t="s">
        <v>390</v>
      </c>
      <c r="H94" s="198">
        <v>14.7</v>
      </c>
      <c r="I94" s="199"/>
      <c r="J94" s="198">
        <f>ROUND(I94*H94,1)</f>
        <v>0</v>
      </c>
      <c r="K94" s="196" t="s">
        <v>387</v>
      </c>
      <c r="L94" s="61"/>
      <c r="M94" s="200" t="s">
        <v>20</v>
      </c>
      <c r="N94" s="201" t="s">
        <v>43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194</v>
      </c>
      <c r="AT94" s="24" t="s">
        <v>196</v>
      </c>
      <c r="AU94" s="24" t="s">
        <v>79</v>
      </c>
      <c r="AY94" s="24" t="s">
        <v>195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79</v>
      </c>
      <c r="BK94" s="204">
        <f>ROUND(I94*H94,1)</f>
        <v>0</v>
      </c>
      <c r="BL94" s="24" t="s">
        <v>194</v>
      </c>
      <c r="BM94" s="24" t="s">
        <v>81</v>
      </c>
    </row>
    <row r="95" spans="2:65" s="1" customFormat="1" ht="13.5">
      <c r="B95" s="41"/>
      <c r="C95" s="63"/>
      <c r="D95" s="205" t="s">
        <v>202</v>
      </c>
      <c r="E95" s="63"/>
      <c r="F95" s="206" t="s">
        <v>3024</v>
      </c>
      <c r="G95" s="63"/>
      <c r="H95" s="63"/>
      <c r="I95" s="165"/>
      <c r="J95" s="63"/>
      <c r="K95" s="63"/>
      <c r="L95" s="61"/>
      <c r="M95" s="207"/>
      <c r="N95" s="42"/>
      <c r="O95" s="42"/>
      <c r="P95" s="42"/>
      <c r="Q95" s="42"/>
      <c r="R95" s="42"/>
      <c r="S95" s="42"/>
      <c r="T95" s="78"/>
      <c r="AT95" s="24" t="s">
        <v>202</v>
      </c>
      <c r="AU95" s="24" t="s">
        <v>79</v>
      </c>
    </row>
    <row r="96" spans="2:65" s="1" customFormat="1" ht="22.5" customHeight="1">
      <c r="B96" s="41"/>
      <c r="C96" s="194" t="s">
        <v>81</v>
      </c>
      <c r="D96" s="194" t="s">
        <v>196</v>
      </c>
      <c r="E96" s="195" t="s">
        <v>3045</v>
      </c>
      <c r="F96" s="196" t="s">
        <v>3046</v>
      </c>
      <c r="G96" s="197" t="s">
        <v>390</v>
      </c>
      <c r="H96" s="198">
        <v>2.9</v>
      </c>
      <c r="I96" s="199"/>
      <c r="J96" s="198">
        <f>ROUND(I96*H96,1)</f>
        <v>0</v>
      </c>
      <c r="K96" s="196" t="s">
        <v>387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194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194</v>
      </c>
      <c r="BM96" s="24" t="s">
        <v>194</v>
      </c>
    </row>
    <row r="97" spans="2:65" s="1" customFormat="1" ht="13.5">
      <c r="B97" s="41"/>
      <c r="C97" s="63"/>
      <c r="D97" s="205" t="s">
        <v>202</v>
      </c>
      <c r="E97" s="63"/>
      <c r="F97" s="206" t="s">
        <v>3046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" customFormat="1" ht="22.5" customHeight="1">
      <c r="B98" s="41"/>
      <c r="C98" s="194" t="s">
        <v>86</v>
      </c>
      <c r="D98" s="194" t="s">
        <v>196</v>
      </c>
      <c r="E98" s="195" t="s">
        <v>3047</v>
      </c>
      <c r="F98" s="196" t="s">
        <v>3048</v>
      </c>
      <c r="G98" s="197" t="s">
        <v>404</v>
      </c>
      <c r="H98" s="198">
        <v>36.700000000000003</v>
      </c>
      <c r="I98" s="199"/>
      <c r="J98" s="198">
        <f>ROUND(I98*H98,1)</f>
        <v>0</v>
      </c>
      <c r="K98" s="196" t="s">
        <v>387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194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194</v>
      </c>
      <c r="BM98" s="24" t="s">
        <v>217</v>
      </c>
    </row>
    <row r="99" spans="2:65" s="1" customFormat="1" ht="13.5">
      <c r="B99" s="41"/>
      <c r="C99" s="63"/>
      <c r="D99" s="205" t="s">
        <v>202</v>
      </c>
      <c r="E99" s="63"/>
      <c r="F99" s="206" t="s">
        <v>3048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194</v>
      </c>
      <c r="D100" s="194" t="s">
        <v>196</v>
      </c>
      <c r="E100" s="195" t="s">
        <v>3049</v>
      </c>
      <c r="F100" s="196" t="s">
        <v>3050</v>
      </c>
      <c r="G100" s="197" t="s">
        <v>404</v>
      </c>
      <c r="H100" s="198">
        <v>36.700000000000003</v>
      </c>
      <c r="I100" s="199"/>
      <c r="J100" s="198">
        <f>ROUND(I100*H100,1)</f>
        <v>0</v>
      </c>
      <c r="K100" s="196" t="s">
        <v>387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194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194</v>
      </c>
      <c r="BM100" s="24" t="s">
        <v>225</v>
      </c>
    </row>
    <row r="101" spans="2:65" s="1" customFormat="1" ht="13.5">
      <c r="B101" s="41"/>
      <c r="C101" s="63"/>
      <c r="D101" s="205" t="s">
        <v>202</v>
      </c>
      <c r="E101" s="63"/>
      <c r="F101" s="206" t="s">
        <v>3050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213</v>
      </c>
      <c r="D102" s="194" t="s">
        <v>196</v>
      </c>
      <c r="E102" s="195" t="s">
        <v>407</v>
      </c>
      <c r="F102" s="196" t="s">
        <v>408</v>
      </c>
      <c r="G102" s="197" t="s">
        <v>390</v>
      </c>
      <c r="H102" s="198">
        <v>14.7</v>
      </c>
      <c r="I102" s="199"/>
      <c r="J102" s="198">
        <f>ROUND(I102*H102,1)</f>
        <v>0</v>
      </c>
      <c r="K102" s="196" t="s">
        <v>387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194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194</v>
      </c>
      <c r="BM102" s="24" t="s">
        <v>226</v>
      </c>
    </row>
    <row r="103" spans="2:65" s="1" customFormat="1" ht="13.5">
      <c r="B103" s="41"/>
      <c r="C103" s="63"/>
      <c r="D103" s="205" t="s">
        <v>202</v>
      </c>
      <c r="E103" s="63"/>
      <c r="F103" s="206" t="s">
        <v>408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217</v>
      </c>
      <c r="D104" s="194" t="s">
        <v>196</v>
      </c>
      <c r="E104" s="195" t="s">
        <v>412</v>
      </c>
      <c r="F104" s="196" t="s">
        <v>413</v>
      </c>
      <c r="G104" s="197" t="s">
        <v>390</v>
      </c>
      <c r="H104" s="198">
        <v>3.9</v>
      </c>
      <c r="I104" s="199"/>
      <c r="J104" s="198">
        <f>ROUND(I104*H104,1)</f>
        <v>0</v>
      </c>
      <c r="K104" s="196" t="s">
        <v>387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194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194</v>
      </c>
      <c r="BM104" s="24" t="s">
        <v>240</v>
      </c>
    </row>
    <row r="105" spans="2:65" s="1" customFormat="1" ht="13.5">
      <c r="B105" s="41"/>
      <c r="C105" s="63"/>
      <c r="D105" s="205" t="s">
        <v>202</v>
      </c>
      <c r="E105" s="63"/>
      <c r="F105" s="206" t="s">
        <v>413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194" t="s">
        <v>221</v>
      </c>
      <c r="D106" s="194" t="s">
        <v>196</v>
      </c>
      <c r="E106" s="195" t="s">
        <v>414</v>
      </c>
      <c r="F106" s="196" t="s">
        <v>415</v>
      </c>
      <c r="G106" s="197" t="s">
        <v>390</v>
      </c>
      <c r="H106" s="198">
        <v>3.9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194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194</v>
      </c>
      <c r="BM106" s="24" t="s">
        <v>248</v>
      </c>
    </row>
    <row r="107" spans="2:65" s="1" customFormat="1" ht="13.5">
      <c r="B107" s="41"/>
      <c r="C107" s="63"/>
      <c r="D107" s="205" t="s">
        <v>202</v>
      </c>
      <c r="E107" s="63"/>
      <c r="F107" s="206" t="s">
        <v>415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225</v>
      </c>
      <c r="D108" s="194" t="s">
        <v>196</v>
      </c>
      <c r="E108" s="195" t="s">
        <v>422</v>
      </c>
      <c r="F108" s="196" t="s">
        <v>423</v>
      </c>
      <c r="G108" s="197" t="s">
        <v>390</v>
      </c>
      <c r="H108" s="198">
        <v>3.9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194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194</v>
      </c>
      <c r="BM108" s="24" t="s">
        <v>255</v>
      </c>
    </row>
    <row r="109" spans="2:65" s="1" customFormat="1" ht="13.5">
      <c r="B109" s="41"/>
      <c r="C109" s="63"/>
      <c r="D109" s="205" t="s">
        <v>202</v>
      </c>
      <c r="E109" s="63"/>
      <c r="F109" s="206" t="s">
        <v>423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230</v>
      </c>
      <c r="D110" s="194" t="s">
        <v>196</v>
      </c>
      <c r="E110" s="195" t="s">
        <v>2702</v>
      </c>
      <c r="F110" s="196" t="s">
        <v>2703</v>
      </c>
      <c r="G110" s="197" t="s">
        <v>390</v>
      </c>
      <c r="H110" s="198">
        <v>10.8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194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194</v>
      </c>
      <c r="BM110" s="24" t="s">
        <v>264</v>
      </c>
    </row>
    <row r="111" spans="2:65" s="1" customFormat="1" ht="13.5">
      <c r="B111" s="41"/>
      <c r="C111" s="63"/>
      <c r="D111" s="205" t="s">
        <v>202</v>
      </c>
      <c r="E111" s="63"/>
      <c r="F111" s="206" t="s">
        <v>2703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226</v>
      </c>
      <c r="D112" s="194" t="s">
        <v>196</v>
      </c>
      <c r="E112" s="195" t="s">
        <v>3051</v>
      </c>
      <c r="F112" s="196" t="s">
        <v>3052</v>
      </c>
      <c r="G112" s="197" t="s">
        <v>390</v>
      </c>
      <c r="H112" s="198">
        <v>3.2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194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194</v>
      </c>
      <c r="BM112" s="24" t="s">
        <v>271</v>
      </c>
    </row>
    <row r="113" spans="2:65" s="1" customFormat="1" ht="13.5">
      <c r="B113" s="41"/>
      <c r="C113" s="63"/>
      <c r="D113" s="205" t="s">
        <v>202</v>
      </c>
      <c r="E113" s="63"/>
      <c r="F113" s="206" t="s">
        <v>3052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231</v>
      </c>
      <c r="D114" s="194" t="s">
        <v>196</v>
      </c>
      <c r="E114" s="195" t="s">
        <v>426</v>
      </c>
      <c r="F114" s="196" t="s">
        <v>2804</v>
      </c>
      <c r="G114" s="197" t="s">
        <v>390</v>
      </c>
      <c r="H114" s="198">
        <v>3.9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194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194</v>
      </c>
      <c r="BM114" s="24" t="s">
        <v>278</v>
      </c>
    </row>
    <row r="115" spans="2:65" s="1" customFormat="1" ht="13.5">
      <c r="B115" s="41"/>
      <c r="C115" s="63"/>
      <c r="D115" s="205" t="s">
        <v>202</v>
      </c>
      <c r="E115" s="63"/>
      <c r="F115" s="206" t="s">
        <v>2804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238" t="s">
        <v>240</v>
      </c>
      <c r="D116" s="238" t="s">
        <v>1041</v>
      </c>
      <c r="E116" s="239" t="s">
        <v>3053</v>
      </c>
      <c r="F116" s="240" t="s">
        <v>3054</v>
      </c>
      <c r="G116" s="241" t="s">
        <v>228</v>
      </c>
      <c r="H116" s="242">
        <v>5.7</v>
      </c>
      <c r="I116" s="243"/>
      <c r="J116" s="242">
        <f>ROUND(I116*H116,1)</f>
        <v>0</v>
      </c>
      <c r="K116" s="240" t="s">
        <v>387</v>
      </c>
      <c r="L116" s="244"/>
      <c r="M116" s="245" t="s">
        <v>20</v>
      </c>
      <c r="N116" s="246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225</v>
      </c>
      <c r="AT116" s="24" t="s">
        <v>1041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194</v>
      </c>
      <c r="BM116" s="24" t="s">
        <v>286</v>
      </c>
    </row>
    <row r="117" spans="2:65" s="1" customFormat="1" ht="13.5">
      <c r="B117" s="41"/>
      <c r="C117" s="63"/>
      <c r="D117" s="208" t="s">
        <v>202</v>
      </c>
      <c r="E117" s="63"/>
      <c r="F117" s="209" t="s">
        <v>3054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0" customFormat="1" ht="37.35" customHeight="1">
      <c r="B118" s="180"/>
      <c r="C118" s="181"/>
      <c r="D118" s="182" t="s">
        <v>71</v>
      </c>
      <c r="E118" s="183" t="s">
        <v>194</v>
      </c>
      <c r="F118" s="183" t="s">
        <v>577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SUM(P119:P120)</f>
        <v>0</v>
      </c>
      <c r="Q118" s="188"/>
      <c r="R118" s="189">
        <f>SUM(R119:R120)</f>
        <v>0</v>
      </c>
      <c r="S118" s="188"/>
      <c r="T118" s="190">
        <f>SUM(T119:T120)</f>
        <v>0</v>
      </c>
      <c r="AR118" s="191" t="s">
        <v>79</v>
      </c>
      <c r="AT118" s="192" t="s">
        <v>71</v>
      </c>
      <c r="AU118" s="192" t="s">
        <v>72</v>
      </c>
      <c r="AY118" s="191" t="s">
        <v>195</v>
      </c>
      <c r="BK118" s="193">
        <f>SUM(BK119:BK120)</f>
        <v>0</v>
      </c>
    </row>
    <row r="119" spans="2:65" s="1" customFormat="1" ht="22.5" customHeight="1">
      <c r="B119" s="41"/>
      <c r="C119" s="194" t="s">
        <v>244</v>
      </c>
      <c r="D119" s="194" t="s">
        <v>196</v>
      </c>
      <c r="E119" s="195" t="s">
        <v>3055</v>
      </c>
      <c r="F119" s="196" t="s">
        <v>3056</v>
      </c>
      <c r="G119" s="197" t="s">
        <v>390</v>
      </c>
      <c r="H119" s="198">
        <v>0.7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294</v>
      </c>
    </row>
    <row r="120" spans="2:65" s="1" customFormat="1" ht="13.5">
      <c r="B120" s="41"/>
      <c r="C120" s="63"/>
      <c r="D120" s="208" t="s">
        <v>202</v>
      </c>
      <c r="E120" s="63"/>
      <c r="F120" s="209" t="s">
        <v>3056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0" customFormat="1" ht="37.35" customHeight="1">
      <c r="B121" s="180"/>
      <c r="C121" s="181"/>
      <c r="D121" s="182" t="s">
        <v>71</v>
      </c>
      <c r="E121" s="183" t="s">
        <v>225</v>
      </c>
      <c r="F121" s="183" t="s">
        <v>3057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SUM(P122:P125)</f>
        <v>0</v>
      </c>
      <c r="Q121" s="188"/>
      <c r="R121" s="189">
        <f>SUM(R122:R125)</f>
        <v>0</v>
      </c>
      <c r="S121" s="188"/>
      <c r="T121" s="190">
        <f>SUM(T122:T125)</f>
        <v>0</v>
      </c>
      <c r="AR121" s="191" t="s">
        <v>79</v>
      </c>
      <c r="AT121" s="192" t="s">
        <v>71</v>
      </c>
      <c r="AU121" s="192" t="s">
        <v>72</v>
      </c>
      <c r="AY121" s="191" t="s">
        <v>195</v>
      </c>
      <c r="BK121" s="193">
        <f>SUM(BK122:BK125)</f>
        <v>0</v>
      </c>
    </row>
    <row r="122" spans="2:65" s="1" customFormat="1" ht="31.5" customHeight="1">
      <c r="B122" s="41"/>
      <c r="C122" s="194" t="s">
        <v>248</v>
      </c>
      <c r="D122" s="194" t="s">
        <v>196</v>
      </c>
      <c r="E122" s="195" t="s">
        <v>3058</v>
      </c>
      <c r="F122" s="196" t="s">
        <v>3059</v>
      </c>
      <c r="G122" s="197" t="s">
        <v>440</v>
      </c>
      <c r="H122" s="198">
        <v>8.9</v>
      </c>
      <c r="I122" s="199"/>
      <c r="J122" s="198">
        <f>ROUND(I122*H122,1)</f>
        <v>0</v>
      </c>
      <c r="K122" s="196" t="s">
        <v>387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194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194</v>
      </c>
      <c r="BM122" s="24" t="s">
        <v>303</v>
      </c>
    </row>
    <row r="123" spans="2:65" s="1" customFormat="1" ht="13.5">
      <c r="B123" s="41"/>
      <c r="C123" s="63"/>
      <c r="D123" s="205" t="s">
        <v>202</v>
      </c>
      <c r="E123" s="63"/>
      <c r="F123" s="206" t="s">
        <v>3059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194" t="s">
        <v>10</v>
      </c>
      <c r="D124" s="194" t="s">
        <v>196</v>
      </c>
      <c r="E124" s="195" t="s">
        <v>3060</v>
      </c>
      <c r="F124" s="196" t="s">
        <v>3061</v>
      </c>
      <c r="G124" s="197" t="s">
        <v>440</v>
      </c>
      <c r="H124" s="198">
        <v>8.9</v>
      </c>
      <c r="I124" s="199"/>
      <c r="J124" s="198">
        <f>ROUND(I124*H124,1)</f>
        <v>0</v>
      </c>
      <c r="K124" s="196" t="s">
        <v>387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194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309</v>
      </c>
    </row>
    <row r="125" spans="2:65" s="1" customFormat="1" ht="13.5">
      <c r="B125" s="41"/>
      <c r="C125" s="63"/>
      <c r="D125" s="208" t="s">
        <v>202</v>
      </c>
      <c r="E125" s="63"/>
      <c r="F125" s="209" t="s">
        <v>3061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0" customFormat="1" ht="37.35" customHeight="1">
      <c r="B126" s="180"/>
      <c r="C126" s="181"/>
      <c r="D126" s="182" t="s">
        <v>71</v>
      </c>
      <c r="E126" s="183" t="s">
        <v>702</v>
      </c>
      <c r="F126" s="183" t="s">
        <v>804</v>
      </c>
      <c r="G126" s="181"/>
      <c r="H126" s="181"/>
      <c r="I126" s="184"/>
      <c r="J126" s="185">
        <f>BK126</f>
        <v>0</v>
      </c>
      <c r="K126" s="181"/>
      <c r="L126" s="186"/>
      <c r="M126" s="187"/>
      <c r="N126" s="188"/>
      <c r="O126" s="188"/>
      <c r="P126" s="189">
        <f>SUM(P127:P128)</f>
        <v>0</v>
      </c>
      <c r="Q126" s="188"/>
      <c r="R126" s="189">
        <f>SUM(R127:R128)</f>
        <v>0</v>
      </c>
      <c r="S126" s="188"/>
      <c r="T126" s="190">
        <f>SUM(T127:T128)</f>
        <v>0</v>
      </c>
      <c r="AR126" s="191" t="s">
        <v>79</v>
      </c>
      <c r="AT126" s="192" t="s">
        <v>71</v>
      </c>
      <c r="AU126" s="192" t="s">
        <v>72</v>
      </c>
      <c r="AY126" s="191" t="s">
        <v>195</v>
      </c>
      <c r="BK126" s="193">
        <f>SUM(BK127:BK128)</f>
        <v>0</v>
      </c>
    </row>
    <row r="127" spans="2:65" s="1" customFormat="1" ht="22.5" customHeight="1">
      <c r="B127" s="41"/>
      <c r="C127" s="194" t="s">
        <v>255</v>
      </c>
      <c r="D127" s="194" t="s">
        <v>196</v>
      </c>
      <c r="E127" s="195" t="s">
        <v>3062</v>
      </c>
      <c r="F127" s="196" t="s">
        <v>3063</v>
      </c>
      <c r="G127" s="197" t="s">
        <v>228</v>
      </c>
      <c r="H127" s="198">
        <v>6.6</v>
      </c>
      <c r="I127" s="199"/>
      <c r="J127" s="198">
        <f>ROUND(I127*H127,1)</f>
        <v>0</v>
      </c>
      <c r="K127" s="196" t="s">
        <v>387</v>
      </c>
      <c r="L127" s="61"/>
      <c r="M127" s="200" t="s">
        <v>20</v>
      </c>
      <c r="N127" s="201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194</v>
      </c>
      <c r="AT127" s="24" t="s">
        <v>196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194</v>
      </c>
      <c r="BM127" s="24" t="s">
        <v>315</v>
      </c>
    </row>
    <row r="128" spans="2:65" s="1" customFormat="1" ht="13.5">
      <c r="B128" s="41"/>
      <c r="C128" s="63"/>
      <c r="D128" s="208" t="s">
        <v>202</v>
      </c>
      <c r="E128" s="63"/>
      <c r="F128" s="209" t="s">
        <v>3063</v>
      </c>
      <c r="G128" s="63"/>
      <c r="H128" s="63"/>
      <c r="I128" s="165"/>
      <c r="J128" s="63"/>
      <c r="K128" s="63"/>
      <c r="L128" s="61"/>
      <c r="M128" s="210"/>
      <c r="N128" s="211"/>
      <c r="O128" s="211"/>
      <c r="P128" s="211"/>
      <c r="Q128" s="211"/>
      <c r="R128" s="211"/>
      <c r="S128" s="211"/>
      <c r="T128" s="212"/>
      <c r="AT128" s="24" t="s">
        <v>202</v>
      </c>
      <c r="AU128" s="24" t="s">
        <v>79</v>
      </c>
    </row>
    <row r="129" spans="2:12" s="1" customFormat="1" ht="6.95" customHeight="1">
      <c r="B129" s="56"/>
      <c r="C129" s="57"/>
      <c r="D129" s="57"/>
      <c r="E129" s="57"/>
      <c r="F129" s="57"/>
      <c r="G129" s="57"/>
      <c r="H129" s="57"/>
      <c r="I129" s="148"/>
      <c r="J129" s="57"/>
      <c r="K129" s="57"/>
      <c r="L129" s="61"/>
    </row>
  </sheetData>
  <sheetProtection algorithmName="SHA-512" hashValue="t1MzAaYT5Bg387BNH+52JJlSgyfdPrObMStkd8U0DZ0V9voBXCdT61mQlHxPcNklN4/pQKamziESB8iDW3k9tw==" saltValue="fJxbIUcrAgO277GFd/D6aw==" spinCount="100000" sheet="1" objects="1" scenarios="1" formatCells="0" formatColumns="0" formatRows="0" sort="0" autoFilter="0"/>
  <autoFilter ref="C91:K128"/>
  <mergeCells count="15">
    <mergeCell ref="E82:H82"/>
    <mergeCell ref="E80:H80"/>
    <mergeCell ref="E84:H84"/>
    <mergeCell ref="G1:H1"/>
    <mergeCell ref="L2:V2"/>
    <mergeCell ref="E49:H49"/>
    <mergeCell ref="E53:H53"/>
    <mergeCell ref="E51:H51"/>
    <mergeCell ref="E55:H55"/>
    <mergeCell ref="E78:H78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144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3042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3042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3064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ROUND(J92,1)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ROUND(SUM(BE92:BE138), 1)</f>
        <v>0</v>
      </c>
      <c r="G34" s="42"/>
      <c r="H34" s="42"/>
      <c r="I34" s="140">
        <v>0.21</v>
      </c>
      <c r="J34" s="139">
        <f>ROUND(ROUND((SUM(BE92:BE138)),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ROUND(SUM(BF92:BF138), 1)</f>
        <v>0</v>
      </c>
      <c r="G35" s="42"/>
      <c r="H35" s="42"/>
      <c r="I35" s="140">
        <v>0.15</v>
      </c>
      <c r="J35" s="139">
        <f>ROUND(ROUND((SUM(BF92:BF138)),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ROUND(SUM(BG92:BG138),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ROUND(SUM(BH92:BH138),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ROUND(SUM(BI92:BI138),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3042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3042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SO.06.2 - Přípojka dešťové kanalizace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J92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J93</f>
        <v>0</v>
      </c>
      <c r="K65" s="164"/>
    </row>
    <row r="66" spans="2:12" s="8" customFormat="1" ht="24.95" customHeight="1">
      <c r="B66" s="158"/>
      <c r="C66" s="159"/>
      <c r="D66" s="160" t="s">
        <v>361</v>
      </c>
      <c r="E66" s="161"/>
      <c r="F66" s="161"/>
      <c r="G66" s="161"/>
      <c r="H66" s="161"/>
      <c r="I66" s="162"/>
      <c r="J66" s="163">
        <f>J126</f>
        <v>0</v>
      </c>
      <c r="K66" s="164"/>
    </row>
    <row r="67" spans="2:12" s="8" customFormat="1" ht="24.95" customHeight="1">
      <c r="B67" s="158"/>
      <c r="C67" s="159"/>
      <c r="D67" s="160" t="s">
        <v>3044</v>
      </c>
      <c r="E67" s="161"/>
      <c r="F67" s="161"/>
      <c r="G67" s="161"/>
      <c r="H67" s="161"/>
      <c r="I67" s="162"/>
      <c r="J67" s="163">
        <f>J129</f>
        <v>0</v>
      </c>
      <c r="K67" s="164"/>
    </row>
    <row r="68" spans="2:12" s="8" customFormat="1" ht="24.95" customHeight="1">
      <c r="B68" s="158"/>
      <c r="C68" s="159"/>
      <c r="D68" s="160" t="s">
        <v>369</v>
      </c>
      <c r="E68" s="161"/>
      <c r="F68" s="161"/>
      <c r="G68" s="161"/>
      <c r="H68" s="161"/>
      <c r="I68" s="162"/>
      <c r="J68" s="163">
        <f>J136</f>
        <v>0</v>
      </c>
      <c r="K68" s="164"/>
    </row>
    <row r="69" spans="2:12" s="1" customFormat="1" ht="21.75" customHeight="1">
      <c r="B69" s="41"/>
      <c r="C69" s="42"/>
      <c r="D69" s="42"/>
      <c r="E69" s="42"/>
      <c r="F69" s="42"/>
      <c r="G69" s="42"/>
      <c r="H69" s="42"/>
      <c r="I69" s="127"/>
      <c r="J69" s="42"/>
      <c r="K69" s="45"/>
    </row>
    <row r="70" spans="2:12" s="1" customFormat="1" ht="6.95" customHeight="1">
      <c r="B70" s="56"/>
      <c r="C70" s="57"/>
      <c r="D70" s="57"/>
      <c r="E70" s="57"/>
      <c r="F70" s="57"/>
      <c r="G70" s="57"/>
      <c r="H70" s="57"/>
      <c r="I70" s="148"/>
      <c r="J70" s="57"/>
      <c r="K70" s="58"/>
    </row>
    <row r="74" spans="2:12" s="1" customFormat="1" ht="6.95" customHeight="1">
      <c r="B74" s="59"/>
      <c r="C74" s="60"/>
      <c r="D74" s="60"/>
      <c r="E74" s="60"/>
      <c r="F74" s="60"/>
      <c r="G74" s="60"/>
      <c r="H74" s="60"/>
      <c r="I74" s="151"/>
      <c r="J74" s="60"/>
      <c r="K74" s="60"/>
      <c r="L74" s="61"/>
    </row>
    <row r="75" spans="2:12" s="1" customFormat="1" ht="36.950000000000003" customHeight="1">
      <c r="B75" s="41"/>
      <c r="C75" s="62" t="s">
        <v>178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6.95" customHeight="1">
      <c r="B76" s="41"/>
      <c r="C76" s="63"/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14.45" customHeight="1">
      <c r="B77" s="41"/>
      <c r="C77" s="65" t="s">
        <v>17</v>
      </c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22.5" customHeight="1">
      <c r="B78" s="41"/>
      <c r="C78" s="63"/>
      <c r="D78" s="63"/>
      <c r="E78" s="400" t="str">
        <f>E7</f>
        <v>Revitalizace autobusového nádraží v Mohelnici</v>
      </c>
      <c r="F78" s="401"/>
      <c r="G78" s="401"/>
      <c r="H78" s="401"/>
      <c r="I78" s="165"/>
      <c r="J78" s="63"/>
      <c r="K78" s="63"/>
      <c r="L78" s="61"/>
    </row>
    <row r="79" spans="2:12">
      <c r="B79" s="28"/>
      <c r="C79" s="65" t="s">
        <v>166</v>
      </c>
      <c r="D79" s="166"/>
      <c r="E79" s="166"/>
      <c r="F79" s="166"/>
      <c r="G79" s="166"/>
      <c r="H79" s="166"/>
      <c r="J79" s="166"/>
      <c r="K79" s="166"/>
      <c r="L79" s="167"/>
    </row>
    <row r="80" spans="2:12" ht="22.5" customHeight="1">
      <c r="B80" s="28"/>
      <c r="C80" s="166"/>
      <c r="D80" s="166"/>
      <c r="E80" s="400" t="s">
        <v>3042</v>
      </c>
      <c r="F80" s="404"/>
      <c r="G80" s="404"/>
      <c r="H80" s="404"/>
      <c r="J80" s="166"/>
      <c r="K80" s="166"/>
      <c r="L80" s="167"/>
    </row>
    <row r="81" spans="2:65">
      <c r="B81" s="28"/>
      <c r="C81" s="65" t="s">
        <v>168</v>
      </c>
      <c r="D81" s="166"/>
      <c r="E81" s="166"/>
      <c r="F81" s="166"/>
      <c r="G81" s="166"/>
      <c r="H81" s="166"/>
      <c r="J81" s="166"/>
      <c r="K81" s="166"/>
      <c r="L81" s="167"/>
    </row>
    <row r="82" spans="2:65" s="1" customFormat="1" ht="22.5" customHeight="1">
      <c r="B82" s="41"/>
      <c r="C82" s="63"/>
      <c r="D82" s="63"/>
      <c r="E82" s="402" t="s">
        <v>3042</v>
      </c>
      <c r="F82" s="403"/>
      <c r="G82" s="403"/>
      <c r="H82" s="403"/>
      <c r="I82" s="165"/>
      <c r="J82" s="63"/>
      <c r="K82" s="63"/>
      <c r="L82" s="61"/>
    </row>
    <row r="83" spans="2:65" s="1" customFormat="1" ht="14.45" customHeight="1">
      <c r="B83" s="41"/>
      <c r="C83" s="65" t="s">
        <v>170</v>
      </c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23.25" customHeight="1">
      <c r="B84" s="41"/>
      <c r="C84" s="63"/>
      <c r="D84" s="63"/>
      <c r="E84" s="371" t="str">
        <f>E13</f>
        <v>SO.06.2 - Přípojka dešťové kanalizace</v>
      </c>
      <c r="F84" s="403"/>
      <c r="G84" s="403"/>
      <c r="H84" s="403"/>
      <c r="I84" s="165"/>
      <c r="J84" s="63"/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 ht="18" customHeight="1">
      <c r="B86" s="41"/>
      <c r="C86" s="65" t="s">
        <v>22</v>
      </c>
      <c r="D86" s="63"/>
      <c r="E86" s="63"/>
      <c r="F86" s="168" t="str">
        <f>F16</f>
        <v>Mohelnice</v>
      </c>
      <c r="G86" s="63"/>
      <c r="H86" s="63"/>
      <c r="I86" s="169" t="s">
        <v>24</v>
      </c>
      <c r="J86" s="73" t="str">
        <f>IF(J16="","",J16)</f>
        <v>27.1.2017</v>
      </c>
      <c r="K86" s="63"/>
      <c r="L86" s="61"/>
    </row>
    <row r="87" spans="2:65" s="1" customFormat="1" ht="6.95" customHeight="1">
      <c r="B87" s="41"/>
      <c r="C87" s="63"/>
      <c r="D87" s="63"/>
      <c r="E87" s="63"/>
      <c r="F87" s="63"/>
      <c r="G87" s="63"/>
      <c r="H87" s="63"/>
      <c r="I87" s="165"/>
      <c r="J87" s="63"/>
      <c r="K87" s="63"/>
      <c r="L87" s="61"/>
    </row>
    <row r="88" spans="2:65" s="1" customFormat="1">
      <c r="B88" s="41"/>
      <c r="C88" s="65" t="s">
        <v>26</v>
      </c>
      <c r="D88" s="63"/>
      <c r="E88" s="63"/>
      <c r="F88" s="168" t="str">
        <f>E19</f>
        <v>Město Mohelnice, U Brány 916/2, 789 85 Mohelnice</v>
      </c>
      <c r="G88" s="63"/>
      <c r="H88" s="63"/>
      <c r="I88" s="169" t="s">
        <v>34</v>
      </c>
      <c r="J88" s="168" t="str">
        <f>E25</f>
        <v xml:space="preserve"> </v>
      </c>
      <c r="K88" s="63"/>
      <c r="L88" s="61"/>
    </row>
    <row r="89" spans="2:65" s="1" customFormat="1" ht="14.45" customHeight="1">
      <c r="B89" s="41"/>
      <c r="C89" s="65" t="s">
        <v>32</v>
      </c>
      <c r="D89" s="63"/>
      <c r="E89" s="63"/>
      <c r="F89" s="168" t="str">
        <f>IF(E22="","",E22)</f>
        <v/>
      </c>
      <c r="G89" s="63"/>
      <c r="H89" s="63"/>
      <c r="I89" s="165"/>
      <c r="J89" s="63"/>
      <c r="K89" s="63"/>
      <c r="L89" s="61"/>
    </row>
    <row r="90" spans="2:65" s="1" customFormat="1" ht="10.35" customHeight="1">
      <c r="B90" s="41"/>
      <c r="C90" s="63"/>
      <c r="D90" s="63"/>
      <c r="E90" s="63"/>
      <c r="F90" s="63"/>
      <c r="G90" s="63"/>
      <c r="H90" s="63"/>
      <c r="I90" s="165"/>
      <c r="J90" s="63"/>
      <c r="K90" s="63"/>
      <c r="L90" s="61"/>
    </row>
    <row r="91" spans="2:65" s="9" customFormat="1" ht="29.25" customHeight="1">
      <c r="B91" s="170"/>
      <c r="C91" s="171" t="s">
        <v>179</v>
      </c>
      <c r="D91" s="172" t="s">
        <v>57</v>
      </c>
      <c r="E91" s="172" t="s">
        <v>53</v>
      </c>
      <c r="F91" s="172" t="s">
        <v>180</v>
      </c>
      <c r="G91" s="172" t="s">
        <v>181</v>
      </c>
      <c r="H91" s="172" t="s">
        <v>182</v>
      </c>
      <c r="I91" s="173" t="s">
        <v>183</v>
      </c>
      <c r="J91" s="172" t="s">
        <v>173</v>
      </c>
      <c r="K91" s="174" t="s">
        <v>184</v>
      </c>
      <c r="L91" s="175"/>
      <c r="M91" s="81" t="s">
        <v>185</v>
      </c>
      <c r="N91" s="82" t="s">
        <v>42</v>
      </c>
      <c r="O91" s="82" t="s">
        <v>186</v>
      </c>
      <c r="P91" s="82" t="s">
        <v>187</v>
      </c>
      <c r="Q91" s="82" t="s">
        <v>188</v>
      </c>
      <c r="R91" s="82" t="s">
        <v>189</v>
      </c>
      <c r="S91" s="82" t="s">
        <v>190</v>
      </c>
      <c r="T91" s="83" t="s">
        <v>191</v>
      </c>
    </row>
    <row r="92" spans="2:65" s="1" customFormat="1" ht="29.25" customHeight="1">
      <c r="B92" s="41"/>
      <c r="C92" s="87" t="s">
        <v>174</v>
      </c>
      <c r="D92" s="63"/>
      <c r="E92" s="63"/>
      <c r="F92" s="63"/>
      <c r="G92" s="63"/>
      <c r="H92" s="63"/>
      <c r="I92" s="165"/>
      <c r="J92" s="176">
        <f>BK92</f>
        <v>0</v>
      </c>
      <c r="K92" s="63"/>
      <c r="L92" s="61"/>
      <c r="M92" s="84"/>
      <c r="N92" s="85"/>
      <c r="O92" s="85"/>
      <c r="P92" s="177">
        <f>P93+P126+P129+P136</f>
        <v>0</v>
      </c>
      <c r="Q92" s="85"/>
      <c r="R92" s="177">
        <f>R93+R126+R129+R136</f>
        <v>0</v>
      </c>
      <c r="S92" s="85"/>
      <c r="T92" s="178">
        <f>T93+T126+T129+T136</f>
        <v>0</v>
      </c>
      <c r="AT92" s="24" t="s">
        <v>71</v>
      </c>
      <c r="AU92" s="24" t="s">
        <v>175</v>
      </c>
      <c r="BK92" s="179">
        <f>BK93+BK126+BK129+BK136</f>
        <v>0</v>
      </c>
    </row>
    <row r="93" spans="2:65" s="10" customFormat="1" ht="37.35" customHeight="1">
      <c r="B93" s="180"/>
      <c r="C93" s="181"/>
      <c r="D93" s="182" t="s">
        <v>71</v>
      </c>
      <c r="E93" s="183" t="s">
        <v>79</v>
      </c>
      <c r="F93" s="183" t="s">
        <v>383</v>
      </c>
      <c r="G93" s="181"/>
      <c r="H93" s="181"/>
      <c r="I93" s="184"/>
      <c r="J93" s="185">
        <f>BK93</f>
        <v>0</v>
      </c>
      <c r="K93" s="181"/>
      <c r="L93" s="186"/>
      <c r="M93" s="187"/>
      <c r="N93" s="188"/>
      <c r="O93" s="188"/>
      <c r="P93" s="189">
        <f>SUM(P94:P125)</f>
        <v>0</v>
      </c>
      <c r="Q93" s="188"/>
      <c r="R93" s="189">
        <f>SUM(R94:R125)</f>
        <v>0</v>
      </c>
      <c r="S93" s="188"/>
      <c r="T93" s="190">
        <f>SUM(T94:T125)</f>
        <v>0</v>
      </c>
      <c r="AR93" s="191" t="s">
        <v>79</v>
      </c>
      <c r="AT93" s="192" t="s">
        <v>71</v>
      </c>
      <c r="AU93" s="192" t="s">
        <v>72</v>
      </c>
      <c r="AY93" s="191" t="s">
        <v>195</v>
      </c>
      <c r="BK93" s="193">
        <f>SUM(BK94:BK125)</f>
        <v>0</v>
      </c>
    </row>
    <row r="94" spans="2:65" s="1" customFormat="1" ht="22.5" customHeight="1">
      <c r="B94" s="41"/>
      <c r="C94" s="194" t="s">
        <v>79</v>
      </c>
      <c r="D94" s="194" t="s">
        <v>196</v>
      </c>
      <c r="E94" s="195" t="s">
        <v>3023</v>
      </c>
      <c r="F94" s="196" t="s">
        <v>3024</v>
      </c>
      <c r="G94" s="197" t="s">
        <v>390</v>
      </c>
      <c r="H94" s="198">
        <v>181.9</v>
      </c>
      <c r="I94" s="199"/>
      <c r="J94" s="198">
        <f>ROUND(I94*H94,1)</f>
        <v>0</v>
      </c>
      <c r="K94" s="196" t="s">
        <v>387</v>
      </c>
      <c r="L94" s="61"/>
      <c r="M94" s="200" t="s">
        <v>20</v>
      </c>
      <c r="N94" s="201" t="s">
        <v>43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194</v>
      </c>
      <c r="AT94" s="24" t="s">
        <v>196</v>
      </c>
      <c r="AU94" s="24" t="s">
        <v>79</v>
      </c>
      <c r="AY94" s="24" t="s">
        <v>195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79</v>
      </c>
      <c r="BK94" s="204">
        <f>ROUND(I94*H94,1)</f>
        <v>0</v>
      </c>
      <c r="BL94" s="24" t="s">
        <v>194</v>
      </c>
      <c r="BM94" s="24" t="s">
        <v>81</v>
      </c>
    </row>
    <row r="95" spans="2:65" s="1" customFormat="1" ht="13.5">
      <c r="B95" s="41"/>
      <c r="C95" s="63"/>
      <c r="D95" s="205" t="s">
        <v>202</v>
      </c>
      <c r="E95" s="63"/>
      <c r="F95" s="206" t="s">
        <v>3024</v>
      </c>
      <c r="G95" s="63"/>
      <c r="H95" s="63"/>
      <c r="I95" s="165"/>
      <c r="J95" s="63"/>
      <c r="K95" s="63"/>
      <c r="L95" s="61"/>
      <c r="M95" s="207"/>
      <c r="N95" s="42"/>
      <c r="O95" s="42"/>
      <c r="P95" s="42"/>
      <c r="Q95" s="42"/>
      <c r="R95" s="42"/>
      <c r="S95" s="42"/>
      <c r="T95" s="78"/>
      <c r="AT95" s="24" t="s">
        <v>202</v>
      </c>
      <c r="AU95" s="24" t="s">
        <v>79</v>
      </c>
    </row>
    <row r="96" spans="2:65" s="1" customFormat="1" ht="22.5" customHeight="1">
      <c r="B96" s="41"/>
      <c r="C96" s="194" t="s">
        <v>81</v>
      </c>
      <c r="D96" s="194" t="s">
        <v>196</v>
      </c>
      <c r="E96" s="195" t="s">
        <v>3045</v>
      </c>
      <c r="F96" s="196" t="s">
        <v>3046</v>
      </c>
      <c r="G96" s="197" t="s">
        <v>390</v>
      </c>
      <c r="H96" s="198">
        <v>36.4</v>
      </c>
      <c r="I96" s="199"/>
      <c r="J96" s="198">
        <f>ROUND(I96*H96,1)</f>
        <v>0</v>
      </c>
      <c r="K96" s="196" t="s">
        <v>387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194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194</v>
      </c>
      <c r="BM96" s="24" t="s">
        <v>194</v>
      </c>
    </row>
    <row r="97" spans="2:65" s="1" customFormat="1" ht="13.5">
      <c r="B97" s="41"/>
      <c r="C97" s="63"/>
      <c r="D97" s="205" t="s">
        <v>202</v>
      </c>
      <c r="E97" s="63"/>
      <c r="F97" s="206" t="s">
        <v>3046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" customFormat="1" ht="22.5" customHeight="1">
      <c r="B98" s="41"/>
      <c r="C98" s="194" t="s">
        <v>86</v>
      </c>
      <c r="D98" s="194" t="s">
        <v>196</v>
      </c>
      <c r="E98" s="195" t="s">
        <v>3065</v>
      </c>
      <c r="F98" s="196" t="s">
        <v>3066</v>
      </c>
      <c r="G98" s="197" t="s">
        <v>390</v>
      </c>
      <c r="H98" s="198">
        <v>23.1</v>
      </c>
      <c r="I98" s="199"/>
      <c r="J98" s="198">
        <f>ROUND(I98*H98,1)</f>
        <v>0</v>
      </c>
      <c r="K98" s="196" t="s">
        <v>387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194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194</v>
      </c>
      <c r="BM98" s="24" t="s">
        <v>217</v>
      </c>
    </row>
    <row r="99" spans="2:65" s="1" customFormat="1" ht="13.5">
      <c r="B99" s="41"/>
      <c r="C99" s="63"/>
      <c r="D99" s="205" t="s">
        <v>202</v>
      </c>
      <c r="E99" s="63"/>
      <c r="F99" s="206" t="s">
        <v>3066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194</v>
      </c>
      <c r="D100" s="194" t="s">
        <v>196</v>
      </c>
      <c r="E100" s="195" t="s">
        <v>3067</v>
      </c>
      <c r="F100" s="196" t="s">
        <v>3068</v>
      </c>
      <c r="G100" s="197" t="s">
        <v>390</v>
      </c>
      <c r="H100" s="198">
        <v>4.5999999999999996</v>
      </c>
      <c r="I100" s="199"/>
      <c r="J100" s="198">
        <f>ROUND(I100*H100,1)</f>
        <v>0</v>
      </c>
      <c r="K100" s="196" t="s">
        <v>387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194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194</v>
      </c>
      <c r="BM100" s="24" t="s">
        <v>225</v>
      </c>
    </row>
    <row r="101" spans="2:65" s="1" customFormat="1" ht="13.5">
      <c r="B101" s="41"/>
      <c r="C101" s="63"/>
      <c r="D101" s="205" t="s">
        <v>202</v>
      </c>
      <c r="E101" s="63"/>
      <c r="F101" s="206" t="s">
        <v>3068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213</v>
      </c>
      <c r="D102" s="194" t="s">
        <v>196</v>
      </c>
      <c r="E102" s="195" t="s">
        <v>3069</v>
      </c>
      <c r="F102" s="196" t="s">
        <v>3070</v>
      </c>
      <c r="G102" s="197" t="s">
        <v>404</v>
      </c>
      <c r="H102" s="198">
        <v>43.9</v>
      </c>
      <c r="I102" s="199"/>
      <c r="J102" s="198">
        <f>ROUND(I102*H102,1)</f>
        <v>0</v>
      </c>
      <c r="K102" s="196" t="s">
        <v>387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194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194</v>
      </c>
      <c r="BM102" s="24" t="s">
        <v>226</v>
      </c>
    </row>
    <row r="103" spans="2:65" s="1" customFormat="1" ht="13.5">
      <c r="B103" s="41"/>
      <c r="C103" s="63"/>
      <c r="D103" s="205" t="s">
        <v>202</v>
      </c>
      <c r="E103" s="63"/>
      <c r="F103" s="206" t="s">
        <v>3070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217</v>
      </c>
      <c r="D104" s="194" t="s">
        <v>196</v>
      </c>
      <c r="E104" s="195" t="s">
        <v>3071</v>
      </c>
      <c r="F104" s="196" t="s">
        <v>3072</v>
      </c>
      <c r="G104" s="197" t="s">
        <v>404</v>
      </c>
      <c r="H104" s="198">
        <v>43.9</v>
      </c>
      <c r="I104" s="199"/>
      <c r="J104" s="198">
        <f>ROUND(I104*H104,1)</f>
        <v>0</v>
      </c>
      <c r="K104" s="196" t="s">
        <v>387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194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194</v>
      </c>
      <c r="BM104" s="24" t="s">
        <v>240</v>
      </c>
    </row>
    <row r="105" spans="2:65" s="1" customFormat="1" ht="13.5">
      <c r="B105" s="41"/>
      <c r="C105" s="63"/>
      <c r="D105" s="205" t="s">
        <v>202</v>
      </c>
      <c r="E105" s="63"/>
      <c r="F105" s="206" t="s">
        <v>3072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194" t="s">
        <v>221</v>
      </c>
      <c r="D106" s="194" t="s">
        <v>196</v>
      </c>
      <c r="E106" s="195" t="s">
        <v>3073</v>
      </c>
      <c r="F106" s="196" t="s">
        <v>3074</v>
      </c>
      <c r="G106" s="197" t="s">
        <v>390</v>
      </c>
      <c r="H106" s="198">
        <v>23.1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194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194</v>
      </c>
      <c r="BM106" s="24" t="s">
        <v>248</v>
      </c>
    </row>
    <row r="107" spans="2:65" s="1" customFormat="1" ht="13.5">
      <c r="B107" s="41"/>
      <c r="C107" s="63"/>
      <c r="D107" s="205" t="s">
        <v>202</v>
      </c>
      <c r="E107" s="63"/>
      <c r="F107" s="206" t="s">
        <v>3074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225</v>
      </c>
      <c r="D108" s="194" t="s">
        <v>196</v>
      </c>
      <c r="E108" s="195" t="s">
        <v>3075</v>
      </c>
      <c r="F108" s="196" t="s">
        <v>3076</v>
      </c>
      <c r="G108" s="197" t="s">
        <v>390</v>
      </c>
      <c r="H108" s="198">
        <v>23.1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194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194</v>
      </c>
      <c r="BM108" s="24" t="s">
        <v>255</v>
      </c>
    </row>
    <row r="109" spans="2:65" s="1" customFormat="1" ht="13.5">
      <c r="B109" s="41"/>
      <c r="C109" s="63"/>
      <c r="D109" s="205" t="s">
        <v>202</v>
      </c>
      <c r="E109" s="63"/>
      <c r="F109" s="206" t="s">
        <v>3076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230</v>
      </c>
      <c r="D110" s="194" t="s">
        <v>196</v>
      </c>
      <c r="E110" s="195" t="s">
        <v>407</v>
      </c>
      <c r="F110" s="196" t="s">
        <v>408</v>
      </c>
      <c r="G110" s="197" t="s">
        <v>390</v>
      </c>
      <c r="H110" s="198">
        <v>205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194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194</v>
      </c>
      <c r="BM110" s="24" t="s">
        <v>264</v>
      </c>
    </row>
    <row r="111" spans="2:65" s="1" customFormat="1" ht="13.5">
      <c r="B111" s="41"/>
      <c r="C111" s="63"/>
      <c r="D111" s="205" t="s">
        <v>202</v>
      </c>
      <c r="E111" s="63"/>
      <c r="F111" s="206" t="s">
        <v>408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226</v>
      </c>
      <c r="D112" s="194" t="s">
        <v>196</v>
      </c>
      <c r="E112" s="195" t="s">
        <v>412</v>
      </c>
      <c r="F112" s="196" t="s">
        <v>413</v>
      </c>
      <c r="G112" s="197" t="s">
        <v>390</v>
      </c>
      <c r="H112" s="198">
        <v>119.3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194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194</v>
      </c>
      <c r="BM112" s="24" t="s">
        <v>271</v>
      </c>
    </row>
    <row r="113" spans="2:65" s="1" customFormat="1" ht="13.5">
      <c r="B113" s="41"/>
      <c r="C113" s="63"/>
      <c r="D113" s="205" t="s">
        <v>202</v>
      </c>
      <c r="E113" s="63"/>
      <c r="F113" s="206" t="s">
        <v>413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231</v>
      </c>
      <c r="D114" s="194" t="s">
        <v>196</v>
      </c>
      <c r="E114" s="195" t="s">
        <v>414</v>
      </c>
      <c r="F114" s="196" t="s">
        <v>415</v>
      </c>
      <c r="G114" s="197" t="s">
        <v>390</v>
      </c>
      <c r="H114" s="198">
        <v>119.3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194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194</v>
      </c>
      <c r="BM114" s="24" t="s">
        <v>278</v>
      </c>
    </row>
    <row r="115" spans="2:65" s="1" customFormat="1" ht="13.5">
      <c r="B115" s="41"/>
      <c r="C115" s="63"/>
      <c r="D115" s="205" t="s">
        <v>202</v>
      </c>
      <c r="E115" s="63"/>
      <c r="F115" s="206" t="s">
        <v>415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194" t="s">
        <v>240</v>
      </c>
      <c r="D116" s="194" t="s">
        <v>196</v>
      </c>
      <c r="E116" s="195" t="s">
        <v>422</v>
      </c>
      <c r="F116" s="196" t="s">
        <v>423</v>
      </c>
      <c r="G116" s="197" t="s">
        <v>390</v>
      </c>
      <c r="H116" s="198">
        <v>119.3</v>
      </c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194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194</v>
      </c>
      <c r="BM116" s="24" t="s">
        <v>286</v>
      </c>
    </row>
    <row r="117" spans="2:65" s="1" customFormat="1" ht="13.5">
      <c r="B117" s="41"/>
      <c r="C117" s="63"/>
      <c r="D117" s="205" t="s">
        <v>202</v>
      </c>
      <c r="E117" s="63"/>
      <c r="F117" s="206" t="s">
        <v>423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22.5" customHeight="1">
      <c r="B118" s="41"/>
      <c r="C118" s="194" t="s">
        <v>244</v>
      </c>
      <c r="D118" s="194" t="s">
        <v>196</v>
      </c>
      <c r="E118" s="195" t="s">
        <v>2702</v>
      </c>
      <c r="F118" s="196" t="s">
        <v>2703</v>
      </c>
      <c r="G118" s="197" t="s">
        <v>390</v>
      </c>
      <c r="H118" s="198">
        <v>18</v>
      </c>
      <c r="I118" s="199"/>
      <c r="J118" s="198">
        <f>ROUND(I118*H118,1)</f>
        <v>0</v>
      </c>
      <c r="K118" s="196" t="s">
        <v>387</v>
      </c>
      <c r="L118" s="61"/>
      <c r="M118" s="200" t="s">
        <v>20</v>
      </c>
      <c r="N118" s="201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194</v>
      </c>
      <c r="AT118" s="24" t="s">
        <v>196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194</v>
      </c>
      <c r="BM118" s="24" t="s">
        <v>294</v>
      </c>
    </row>
    <row r="119" spans="2:65" s="1" customFormat="1" ht="13.5">
      <c r="B119" s="41"/>
      <c r="C119" s="63"/>
      <c r="D119" s="205" t="s">
        <v>202</v>
      </c>
      <c r="E119" s="63"/>
      <c r="F119" s="206" t="s">
        <v>2703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22.5" customHeight="1">
      <c r="B120" s="41"/>
      <c r="C120" s="194" t="s">
        <v>248</v>
      </c>
      <c r="D120" s="194" t="s">
        <v>196</v>
      </c>
      <c r="E120" s="195" t="s">
        <v>3051</v>
      </c>
      <c r="F120" s="196" t="s">
        <v>3052</v>
      </c>
      <c r="G120" s="197" t="s">
        <v>390</v>
      </c>
      <c r="H120" s="198">
        <v>89.3</v>
      </c>
      <c r="I120" s="199"/>
      <c r="J120" s="198">
        <f>ROUND(I120*H120,1)</f>
        <v>0</v>
      </c>
      <c r="K120" s="196" t="s">
        <v>387</v>
      </c>
      <c r="L120" s="61"/>
      <c r="M120" s="200" t="s">
        <v>20</v>
      </c>
      <c r="N120" s="201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194</v>
      </c>
      <c r="AT120" s="24" t="s">
        <v>196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194</v>
      </c>
      <c r="BM120" s="24" t="s">
        <v>303</v>
      </c>
    </row>
    <row r="121" spans="2:65" s="1" customFormat="1" ht="13.5">
      <c r="B121" s="41"/>
      <c r="C121" s="63"/>
      <c r="D121" s="205" t="s">
        <v>202</v>
      </c>
      <c r="E121" s="63"/>
      <c r="F121" s="206" t="s">
        <v>3052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22.5" customHeight="1">
      <c r="B122" s="41"/>
      <c r="C122" s="194" t="s">
        <v>10</v>
      </c>
      <c r="D122" s="194" t="s">
        <v>196</v>
      </c>
      <c r="E122" s="195" t="s">
        <v>426</v>
      </c>
      <c r="F122" s="196" t="s">
        <v>2804</v>
      </c>
      <c r="G122" s="197" t="s">
        <v>390</v>
      </c>
      <c r="H122" s="198">
        <v>119.3</v>
      </c>
      <c r="I122" s="199"/>
      <c r="J122" s="198">
        <f>ROUND(I122*H122,1)</f>
        <v>0</v>
      </c>
      <c r="K122" s="196" t="s">
        <v>387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194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194</v>
      </c>
      <c r="BM122" s="24" t="s">
        <v>309</v>
      </c>
    </row>
    <row r="123" spans="2:65" s="1" customFormat="1" ht="13.5">
      <c r="B123" s="41"/>
      <c r="C123" s="63"/>
      <c r="D123" s="205" t="s">
        <v>202</v>
      </c>
      <c r="E123" s="63"/>
      <c r="F123" s="206" t="s">
        <v>2804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238" t="s">
        <v>255</v>
      </c>
      <c r="D124" s="238" t="s">
        <v>1041</v>
      </c>
      <c r="E124" s="239" t="s">
        <v>3053</v>
      </c>
      <c r="F124" s="240" t="s">
        <v>3054</v>
      </c>
      <c r="G124" s="241" t="s">
        <v>228</v>
      </c>
      <c r="H124" s="242">
        <v>160.69999999999999</v>
      </c>
      <c r="I124" s="243"/>
      <c r="J124" s="242">
        <f>ROUND(I124*H124,1)</f>
        <v>0</v>
      </c>
      <c r="K124" s="240" t="s">
        <v>387</v>
      </c>
      <c r="L124" s="244"/>
      <c r="M124" s="245" t="s">
        <v>20</v>
      </c>
      <c r="N124" s="246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225</v>
      </c>
      <c r="AT124" s="24" t="s">
        <v>1041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315</v>
      </c>
    </row>
    <row r="125" spans="2:65" s="1" customFormat="1" ht="13.5">
      <c r="B125" s="41"/>
      <c r="C125" s="63"/>
      <c r="D125" s="208" t="s">
        <v>202</v>
      </c>
      <c r="E125" s="63"/>
      <c r="F125" s="209" t="s">
        <v>3054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0" customFormat="1" ht="37.35" customHeight="1">
      <c r="B126" s="180"/>
      <c r="C126" s="181"/>
      <c r="D126" s="182" t="s">
        <v>71</v>
      </c>
      <c r="E126" s="183" t="s">
        <v>194</v>
      </c>
      <c r="F126" s="183" t="s">
        <v>577</v>
      </c>
      <c r="G126" s="181"/>
      <c r="H126" s="181"/>
      <c r="I126" s="184"/>
      <c r="J126" s="185">
        <f>BK126</f>
        <v>0</v>
      </c>
      <c r="K126" s="181"/>
      <c r="L126" s="186"/>
      <c r="M126" s="187"/>
      <c r="N126" s="188"/>
      <c r="O126" s="188"/>
      <c r="P126" s="189">
        <f>SUM(P127:P128)</f>
        <v>0</v>
      </c>
      <c r="Q126" s="188"/>
      <c r="R126" s="189">
        <f>SUM(R127:R128)</f>
        <v>0</v>
      </c>
      <c r="S126" s="188"/>
      <c r="T126" s="190">
        <f>SUM(T127:T128)</f>
        <v>0</v>
      </c>
      <c r="AR126" s="191" t="s">
        <v>79</v>
      </c>
      <c r="AT126" s="192" t="s">
        <v>71</v>
      </c>
      <c r="AU126" s="192" t="s">
        <v>72</v>
      </c>
      <c r="AY126" s="191" t="s">
        <v>195</v>
      </c>
      <c r="BK126" s="193">
        <f>SUM(BK127:BK128)</f>
        <v>0</v>
      </c>
    </row>
    <row r="127" spans="2:65" s="1" customFormat="1" ht="22.5" customHeight="1">
      <c r="B127" s="41"/>
      <c r="C127" s="194" t="s">
        <v>260</v>
      </c>
      <c r="D127" s="194" t="s">
        <v>196</v>
      </c>
      <c r="E127" s="195" t="s">
        <v>3055</v>
      </c>
      <c r="F127" s="196" t="s">
        <v>3056</v>
      </c>
      <c r="G127" s="197" t="s">
        <v>390</v>
      </c>
      <c r="H127" s="198">
        <v>19.100000000000001</v>
      </c>
      <c r="I127" s="199"/>
      <c r="J127" s="198">
        <f>ROUND(I127*H127,1)</f>
        <v>0</v>
      </c>
      <c r="K127" s="196" t="s">
        <v>387</v>
      </c>
      <c r="L127" s="61"/>
      <c r="M127" s="200" t="s">
        <v>20</v>
      </c>
      <c r="N127" s="201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194</v>
      </c>
      <c r="AT127" s="24" t="s">
        <v>196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194</v>
      </c>
      <c r="BM127" s="24" t="s">
        <v>321</v>
      </c>
    </row>
    <row r="128" spans="2:65" s="1" customFormat="1" ht="13.5">
      <c r="B128" s="41"/>
      <c r="C128" s="63"/>
      <c r="D128" s="208" t="s">
        <v>202</v>
      </c>
      <c r="E128" s="63"/>
      <c r="F128" s="209" t="s">
        <v>3056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202</v>
      </c>
      <c r="AU128" s="24" t="s">
        <v>79</v>
      </c>
    </row>
    <row r="129" spans="2:65" s="10" customFormat="1" ht="37.35" customHeight="1">
      <c r="B129" s="180"/>
      <c r="C129" s="181"/>
      <c r="D129" s="182" t="s">
        <v>71</v>
      </c>
      <c r="E129" s="183" t="s">
        <v>225</v>
      </c>
      <c r="F129" s="183" t="s">
        <v>3057</v>
      </c>
      <c r="G129" s="181"/>
      <c r="H129" s="181"/>
      <c r="I129" s="184"/>
      <c r="J129" s="185">
        <f>BK129</f>
        <v>0</v>
      </c>
      <c r="K129" s="181"/>
      <c r="L129" s="186"/>
      <c r="M129" s="187"/>
      <c r="N129" s="188"/>
      <c r="O129" s="188"/>
      <c r="P129" s="189">
        <f>SUM(P130:P135)</f>
        <v>0</v>
      </c>
      <c r="Q129" s="188"/>
      <c r="R129" s="189">
        <f>SUM(R130:R135)</f>
        <v>0</v>
      </c>
      <c r="S129" s="188"/>
      <c r="T129" s="190">
        <f>SUM(T130:T135)</f>
        <v>0</v>
      </c>
      <c r="AR129" s="191" t="s">
        <v>79</v>
      </c>
      <c r="AT129" s="192" t="s">
        <v>71</v>
      </c>
      <c r="AU129" s="192" t="s">
        <v>72</v>
      </c>
      <c r="AY129" s="191" t="s">
        <v>195</v>
      </c>
      <c r="BK129" s="193">
        <f>SUM(BK130:BK135)</f>
        <v>0</v>
      </c>
    </row>
    <row r="130" spans="2:65" s="1" customFormat="1" ht="31.5" customHeight="1">
      <c r="B130" s="41"/>
      <c r="C130" s="194" t="s">
        <v>264</v>
      </c>
      <c r="D130" s="194" t="s">
        <v>196</v>
      </c>
      <c r="E130" s="195" t="s">
        <v>3077</v>
      </c>
      <c r="F130" s="196" t="s">
        <v>3078</v>
      </c>
      <c r="G130" s="197" t="s">
        <v>440</v>
      </c>
      <c r="H130" s="198">
        <v>195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194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194</v>
      </c>
      <c r="BM130" s="24" t="s">
        <v>330</v>
      </c>
    </row>
    <row r="131" spans="2:65" s="1" customFormat="1" ht="13.5">
      <c r="B131" s="41"/>
      <c r="C131" s="63"/>
      <c r="D131" s="205" t="s">
        <v>202</v>
      </c>
      <c r="E131" s="63"/>
      <c r="F131" s="206" t="s">
        <v>3078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194" t="s">
        <v>268</v>
      </c>
      <c r="D132" s="194" t="s">
        <v>196</v>
      </c>
      <c r="E132" s="195" t="s">
        <v>3060</v>
      </c>
      <c r="F132" s="196" t="s">
        <v>3061</v>
      </c>
      <c r="G132" s="197" t="s">
        <v>440</v>
      </c>
      <c r="H132" s="198">
        <v>193.1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338</v>
      </c>
    </row>
    <row r="133" spans="2:65" s="1" customFormat="1" ht="13.5">
      <c r="B133" s="41"/>
      <c r="C133" s="63"/>
      <c r="D133" s="205" t="s">
        <v>202</v>
      </c>
      <c r="E133" s="63"/>
      <c r="F133" s="206" t="s">
        <v>3061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271</v>
      </c>
      <c r="D134" s="194" t="s">
        <v>196</v>
      </c>
      <c r="E134" s="195" t="s">
        <v>3079</v>
      </c>
      <c r="F134" s="196" t="s">
        <v>3080</v>
      </c>
      <c r="G134" s="197" t="s">
        <v>504</v>
      </c>
      <c r="H134" s="198">
        <v>3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346</v>
      </c>
    </row>
    <row r="135" spans="2:65" s="1" customFormat="1" ht="13.5">
      <c r="B135" s="41"/>
      <c r="C135" s="63"/>
      <c r="D135" s="208" t="s">
        <v>202</v>
      </c>
      <c r="E135" s="63"/>
      <c r="F135" s="209" t="s">
        <v>3080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0" customFormat="1" ht="37.35" customHeight="1">
      <c r="B136" s="180"/>
      <c r="C136" s="181"/>
      <c r="D136" s="182" t="s">
        <v>71</v>
      </c>
      <c r="E136" s="183" t="s">
        <v>702</v>
      </c>
      <c r="F136" s="183" t="s">
        <v>804</v>
      </c>
      <c r="G136" s="181"/>
      <c r="H136" s="181"/>
      <c r="I136" s="184"/>
      <c r="J136" s="185">
        <f>BK136</f>
        <v>0</v>
      </c>
      <c r="K136" s="181"/>
      <c r="L136" s="186"/>
      <c r="M136" s="187"/>
      <c r="N136" s="188"/>
      <c r="O136" s="188"/>
      <c r="P136" s="189">
        <f>SUM(P137:P138)</f>
        <v>0</v>
      </c>
      <c r="Q136" s="188"/>
      <c r="R136" s="189">
        <f>SUM(R137:R138)</f>
        <v>0</v>
      </c>
      <c r="S136" s="188"/>
      <c r="T136" s="190">
        <f>SUM(T137:T138)</f>
        <v>0</v>
      </c>
      <c r="AR136" s="191" t="s">
        <v>79</v>
      </c>
      <c r="AT136" s="192" t="s">
        <v>71</v>
      </c>
      <c r="AU136" s="192" t="s">
        <v>72</v>
      </c>
      <c r="AY136" s="191" t="s">
        <v>195</v>
      </c>
      <c r="BK136" s="193">
        <f>SUM(BK137:BK138)</f>
        <v>0</v>
      </c>
    </row>
    <row r="137" spans="2:65" s="1" customFormat="1" ht="22.5" customHeight="1">
      <c r="B137" s="41"/>
      <c r="C137" s="194" t="s">
        <v>9</v>
      </c>
      <c r="D137" s="194" t="s">
        <v>196</v>
      </c>
      <c r="E137" s="195" t="s">
        <v>3062</v>
      </c>
      <c r="F137" s="196" t="s">
        <v>3063</v>
      </c>
      <c r="G137" s="197" t="s">
        <v>228</v>
      </c>
      <c r="H137" s="198">
        <v>182.9</v>
      </c>
      <c r="I137" s="199"/>
      <c r="J137" s="198">
        <f>ROUND(I137*H137,1)</f>
        <v>0</v>
      </c>
      <c r="K137" s="196" t="s">
        <v>387</v>
      </c>
      <c r="L137" s="61"/>
      <c r="M137" s="200" t="s">
        <v>20</v>
      </c>
      <c r="N137" s="201" t="s">
        <v>43</v>
      </c>
      <c r="O137" s="4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AR137" s="24" t="s">
        <v>194</v>
      </c>
      <c r="AT137" s="24" t="s">
        <v>196</v>
      </c>
      <c r="AU137" s="24" t="s">
        <v>79</v>
      </c>
      <c r="AY137" s="24" t="s">
        <v>195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24" t="s">
        <v>79</v>
      </c>
      <c r="BK137" s="204">
        <f>ROUND(I137*H137,1)</f>
        <v>0</v>
      </c>
      <c r="BL137" s="24" t="s">
        <v>194</v>
      </c>
      <c r="BM137" s="24" t="s">
        <v>441</v>
      </c>
    </row>
    <row r="138" spans="2:65" s="1" customFormat="1" ht="13.5">
      <c r="B138" s="41"/>
      <c r="C138" s="63"/>
      <c r="D138" s="208" t="s">
        <v>202</v>
      </c>
      <c r="E138" s="63"/>
      <c r="F138" s="209" t="s">
        <v>3063</v>
      </c>
      <c r="G138" s="63"/>
      <c r="H138" s="63"/>
      <c r="I138" s="165"/>
      <c r="J138" s="63"/>
      <c r="K138" s="63"/>
      <c r="L138" s="61"/>
      <c r="M138" s="210"/>
      <c r="N138" s="211"/>
      <c r="O138" s="211"/>
      <c r="P138" s="211"/>
      <c r="Q138" s="211"/>
      <c r="R138" s="211"/>
      <c r="S138" s="211"/>
      <c r="T138" s="212"/>
      <c r="AT138" s="24" t="s">
        <v>202</v>
      </c>
      <c r="AU138" s="24" t="s">
        <v>79</v>
      </c>
    </row>
    <row r="139" spans="2:65" s="1" customFormat="1" ht="6.95" customHeight="1">
      <c r="B139" s="56"/>
      <c r="C139" s="57"/>
      <c r="D139" s="57"/>
      <c r="E139" s="57"/>
      <c r="F139" s="57"/>
      <c r="G139" s="57"/>
      <c r="H139" s="57"/>
      <c r="I139" s="148"/>
      <c r="J139" s="57"/>
      <c r="K139" s="57"/>
      <c r="L139" s="61"/>
    </row>
  </sheetData>
  <sheetProtection algorithmName="SHA-512" hashValue="0eQf7fmCD1heIp6QSEjC+ulSd1UqBsl3WOK2sI0kY4PofgoWQ1A9PIrA2aKOxm/8vxN6JmgOplyvRHncIk/E7w==" saltValue="FH6kuwg7H6CMrP+5oDceew==" spinCount="100000" sheet="1" objects="1" scenarios="1" formatCells="0" formatColumns="0" formatRows="0" sort="0" autoFilter="0"/>
  <autoFilter ref="C91:K138"/>
  <mergeCells count="15">
    <mergeCell ref="E82:H82"/>
    <mergeCell ref="E80:H80"/>
    <mergeCell ref="E84:H84"/>
    <mergeCell ref="G1:H1"/>
    <mergeCell ref="L2:V2"/>
    <mergeCell ref="E49:H49"/>
    <mergeCell ref="E53:H53"/>
    <mergeCell ref="E51:H51"/>
    <mergeCell ref="E55:H55"/>
    <mergeCell ref="E78:H78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9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147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3042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3042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3081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ROUND(J93,1)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ROUND(SUM(BE93:BE190), 1)</f>
        <v>0</v>
      </c>
      <c r="G34" s="42"/>
      <c r="H34" s="42"/>
      <c r="I34" s="140">
        <v>0.21</v>
      </c>
      <c r="J34" s="139">
        <f>ROUND(ROUND((SUM(BE93:BE190)),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ROUND(SUM(BF93:BF190), 1)</f>
        <v>0</v>
      </c>
      <c r="G35" s="42"/>
      <c r="H35" s="42"/>
      <c r="I35" s="140">
        <v>0.15</v>
      </c>
      <c r="J35" s="139">
        <f>ROUND(ROUND((SUM(BF93:BF190)),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ROUND(SUM(BG93:BG190),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ROUND(SUM(BH93:BH190),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ROUND(SUM(BI93:BI190),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3042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3042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SO.06.3 - Přípojka vodovod podzemní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J93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J94</f>
        <v>0</v>
      </c>
      <c r="K65" s="164"/>
    </row>
    <row r="66" spans="2:12" s="8" customFormat="1" ht="24.95" customHeight="1">
      <c r="B66" s="158"/>
      <c r="C66" s="159"/>
      <c r="D66" s="160" t="s">
        <v>2701</v>
      </c>
      <c r="E66" s="161"/>
      <c r="F66" s="161"/>
      <c r="G66" s="161"/>
      <c r="H66" s="161"/>
      <c r="I66" s="162"/>
      <c r="J66" s="163">
        <f>J131</f>
        <v>0</v>
      </c>
      <c r="K66" s="164"/>
    </row>
    <row r="67" spans="2:12" s="8" customFormat="1" ht="24.95" customHeight="1">
      <c r="B67" s="158"/>
      <c r="C67" s="159"/>
      <c r="D67" s="160" t="s">
        <v>3044</v>
      </c>
      <c r="E67" s="161"/>
      <c r="F67" s="161"/>
      <c r="G67" s="161"/>
      <c r="H67" s="161"/>
      <c r="I67" s="162"/>
      <c r="J67" s="163">
        <f>J148</f>
        <v>0</v>
      </c>
      <c r="K67" s="164"/>
    </row>
    <row r="68" spans="2:12" s="8" customFormat="1" ht="24.95" customHeight="1">
      <c r="B68" s="158"/>
      <c r="C68" s="159"/>
      <c r="D68" s="160" t="s">
        <v>3082</v>
      </c>
      <c r="E68" s="161"/>
      <c r="F68" s="161"/>
      <c r="G68" s="161"/>
      <c r="H68" s="161"/>
      <c r="I68" s="162"/>
      <c r="J68" s="163">
        <f>J179</f>
        <v>0</v>
      </c>
      <c r="K68" s="164"/>
    </row>
    <row r="69" spans="2:12" s="8" customFormat="1" ht="24.95" customHeight="1">
      <c r="B69" s="158"/>
      <c r="C69" s="159"/>
      <c r="D69" s="160" t="s">
        <v>3083</v>
      </c>
      <c r="E69" s="161"/>
      <c r="F69" s="161"/>
      <c r="G69" s="161"/>
      <c r="H69" s="161"/>
      <c r="I69" s="162"/>
      <c r="J69" s="163">
        <f>J186</f>
        <v>0</v>
      </c>
      <c r="K69" s="164"/>
    </row>
    <row r="70" spans="2:12" s="1" customFormat="1" ht="21.75" customHeight="1">
      <c r="B70" s="41"/>
      <c r="C70" s="42"/>
      <c r="D70" s="42"/>
      <c r="E70" s="42"/>
      <c r="F70" s="42"/>
      <c r="G70" s="42"/>
      <c r="H70" s="42"/>
      <c r="I70" s="127"/>
      <c r="J70" s="42"/>
      <c r="K70" s="4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48"/>
      <c r="J71" s="57"/>
      <c r="K71" s="58"/>
    </row>
    <row r="75" spans="2:12" s="1" customFormat="1" ht="6.95" customHeight="1">
      <c r="B75" s="59"/>
      <c r="C75" s="60"/>
      <c r="D75" s="60"/>
      <c r="E75" s="60"/>
      <c r="F75" s="60"/>
      <c r="G75" s="60"/>
      <c r="H75" s="60"/>
      <c r="I75" s="151"/>
      <c r="J75" s="60"/>
      <c r="K75" s="60"/>
      <c r="L75" s="61"/>
    </row>
    <row r="76" spans="2:12" s="1" customFormat="1" ht="36.950000000000003" customHeight="1">
      <c r="B76" s="41"/>
      <c r="C76" s="62" t="s">
        <v>178</v>
      </c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14.45" customHeight="1">
      <c r="B78" s="41"/>
      <c r="C78" s="65" t="s">
        <v>17</v>
      </c>
      <c r="D78" s="63"/>
      <c r="E78" s="63"/>
      <c r="F78" s="63"/>
      <c r="G78" s="63"/>
      <c r="H78" s="63"/>
      <c r="I78" s="165"/>
      <c r="J78" s="63"/>
      <c r="K78" s="63"/>
      <c r="L78" s="61"/>
    </row>
    <row r="79" spans="2:12" s="1" customFormat="1" ht="22.5" customHeight="1">
      <c r="B79" s="41"/>
      <c r="C79" s="63"/>
      <c r="D79" s="63"/>
      <c r="E79" s="400" t="str">
        <f>E7</f>
        <v>Revitalizace autobusového nádraží v Mohelnici</v>
      </c>
      <c r="F79" s="401"/>
      <c r="G79" s="401"/>
      <c r="H79" s="401"/>
      <c r="I79" s="165"/>
      <c r="J79" s="63"/>
      <c r="K79" s="63"/>
      <c r="L79" s="61"/>
    </row>
    <row r="80" spans="2:12">
      <c r="B80" s="28"/>
      <c r="C80" s="65" t="s">
        <v>166</v>
      </c>
      <c r="D80" s="166"/>
      <c r="E80" s="166"/>
      <c r="F80" s="166"/>
      <c r="G80" s="166"/>
      <c r="H80" s="166"/>
      <c r="J80" s="166"/>
      <c r="K80" s="166"/>
      <c r="L80" s="167"/>
    </row>
    <row r="81" spans="2:65" ht="22.5" customHeight="1">
      <c r="B81" s="28"/>
      <c r="C81" s="166"/>
      <c r="D81" s="166"/>
      <c r="E81" s="400" t="s">
        <v>3042</v>
      </c>
      <c r="F81" s="404"/>
      <c r="G81" s="404"/>
      <c r="H81" s="404"/>
      <c r="J81" s="166"/>
      <c r="K81" s="166"/>
      <c r="L81" s="167"/>
    </row>
    <row r="82" spans="2:65">
      <c r="B82" s="28"/>
      <c r="C82" s="65" t="s">
        <v>168</v>
      </c>
      <c r="D82" s="166"/>
      <c r="E82" s="166"/>
      <c r="F82" s="166"/>
      <c r="G82" s="166"/>
      <c r="H82" s="166"/>
      <c r="J82" s="166"/>
      <c r="K82" s="166"/>
      <c r="L82" s="167"/>
    </row>
    <row r="83" spans="2:65" s="1" customFormat="1" ht="22.5" customHeight="1">
      <c r="B83" s="41"/>
      <c r="C83" s="63"/>
      <c r="D83" s="63"/>
      <c r="E83" s="402" t="s">
        <v>3042</v>
      </c>
      <c r="F83" s="403"/>
      <c r="G83" s="403"/>
      <c r="H83" s="403"/>
      <c r="I83" s="165"/>
      <c r="J83" s="63"/>
      <c r="K83" s="63"/>
      <c r="L83" s="61"/>
    </row>
    <row r="84" spans="2:65" s="1" customFormat="1" ht="14.45" customHeight="1">
      <c r="B84" s="41"/>
      <c r="C84" s="65" t="s">
        <v>170</v>
      </c>
      <c r="D84" s="63"/>
      <c r="E84" s="63"/>
      <c r="F84" s="63"/>
      <c r="G84" s="63"/>
      <c r="H84" s="63"/>
      <c r="I84" s="165"/>
      <c r="J84" s="63"/>
      <c r="K84" s="63"/>
      <c r="L84" s="61"/>
    </row>
    <row r="85" spans="2:65" s="1" customFormat="1" ht="23.25" customHeight="1">
      <c r="B85" s="41"/>
      <c r="C85" s="63"/>
      <c r="D85" s="63"/>
      <c r="E85" s="371" t="str">
        <f>E13</f>
        <v>SO.06.3 - Přípojka vodovod podzemní</v>
      </c>
      <c r="F85" s="403"/>
      <c r="G85" s="403"/>
      <c r="H85" s="403"/>
      <c r="I85" s="165"/>
      <c r="J85" s="63"/>
      <c r="K85" s="63"/>
      <c r="L85" s="61"/>
    </row>
    <row r="86" spans="2:65" s="1" customFormat="1" ht="6.95" customHeight="1">
      <c r="B86" s="41"/>
      <c r="C86" s="63"/>
      <c r="D86" s="63"/>
      <c r="E86" s="63"/>
      <c r="F86" s="63"/>
      <c r="G86" s="63"/>
      <c r="H86" s="63"/>
      <c r="I86" s="165"/>
      <c r="J86" s="63"/>
      <c r="K86" s="63"/>
      <c r="L86" s="61"/>
    </row>
    <row r="87" spans="2:65" s="1" customFormat="1" ht="18" customHeight="1">
      <c r="B87" s="41"/>
      <c r="C87" s="65" t="s">
        <v>22</v>
      </c>
      <c r="D87" s="63"/>
      <c r="E87" s="63"/>
      <c r="F87" s="168" t="str">
        <f>F16</f>
        <v>Mohelnice</v>
      </c>
      <c r="G87" s="63"/>
      <c r="H87" s="63"/>
      <c r="I87" s="169" t="s">
        <v>24</v>
      </c>
      <c r="J87" s="73" t="str">
        <f>IF(J16="","",J16)</f>
        <v>27.1.2017</v>
      </c>
      <c r="K87" s="63"/>
      <c r="L87" s="61"/>
    </row>
    <row r="88" spans="2:65" s="1" customFormat="1" ht="6.9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1" customFormat="1">
      <c r="B89" s="41"/>
      <c r="C89" s="65" t="s">
        <v>26</v>
      </c>
      <c r="D89" s="63"/>
      <c r="E89" s="63"/>
      <c r="F89" s="168" t="str">
        <f>E19</f>
        <v>Město Mohelnice, U Brány 916/2, 789 85 Mohelnice</v>
      </c>
      <c r="G89" s="63"/>
      <c r="H89" s="63"/>
      <c r="I89" s="169" t="s">
        <v>34</v>
      </c>
      <c r="J89" s="168" t="str">
        <f>E25</f>
        <v xml:space="preserve"> </v>
      </c>
      <c r="K89" s="63"/>
      <c r="L89" s="61"/>
    </row>
    <row r="90" spans="2:65" s="1" customFormat="1" ht="14.45" customHeight="1">
      <c r="B90" s="41"/>
      <c r="C90" s="65" t="s">
        <v>32</v>
      </c>
      <c r="D90" s="63"/>
      <c r="E90" s="63"/>
      <c r="F90" s="168" t="str">
        <f>IF(E22="","",E22)</f>
        <v/>
      </c>
      <c r="G90" s="63"/>
      <c r="H90" s="63"/>
      <c r="I90" s="165"/>
      <c r="J90" s="63"/>
      <c r="K90" s="63"/>
      <c r="L90" s="61"/>
    </row>
    <row r="91" spans="2:65" s="1" customFormat="1" ht="10.3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5" s="9" customFormat="1" ht="29.25" customHeight="1">
      <c r="B92" s="170"/>
      <c r="C92" s="171" t="s">
        <v>179</v>
      </c>
      <c r="D92" s="172" t="s">
        <v>57</v>
      </c>
      <c r="E92" s="172" t="s">
        <v>53</v>
      </c>
      <c r="F92" s="172" t="s">
        <v>180</v>
      </c>
      <c r="G92" s="172" t="s">
        <v>181</v>
      </c>
      <c r="H92" s="172" t="s">
        <v>182</v>
      </c>
      <c r="I92" s="173" t="s">
        <v>183</v>
      </c>
      <c r="J92" s="172" t="s">
        <v>173</v>
      </c>
      <c r="K92" s="174" t="s">
        <v>184</v>
      </c>
      <c r="L92" s="175"/>
      <c r="M92" s="81" t="s">
        <v>185</v>
      </c>
      <c r="N92" s="82" t="s">
        <v>42</v>
      </c>
      <c r="O92" s="82" t="s">
        <v>186</v>
      </c>
      <c r="P92" s="82" t="s">
        <v>187</v>
      </c>
      <c r="Q92" s="82" t="s">
        <v>188</v>
      </c>
      <c r="R92" s="82" t="s">
        <v>189</v>
      </c>
      <c r="S92" s="82" t="s">
        <v>190</v>
      </c>
      <c r="T92" s="83" t="s">
        <v>191</v>
      </c>
    </row>
    <row r="93" spans="2:65" s="1" customFormat="1" ht="29.25" customHeight="1">
      <c r="B93" s="41"/>
      <c r="C93" s="87" t="s">
        <v>174</v>
      </c>
      <c r="D93" s="63"/>
      <c r="E93" s="63"/>
      <c r="F93" s="63"/>
      <c r="G93" s="63"/>
      <c r="H93" s="63"/>
      <c r="I93" s="165"/>
      <c r="J93" s="176">
        <f>BK93</f>
        <v>0</v>
      </c>
      <c r="K93" s="63"/>
      <c r="L93" s="61"/>
      <c r="M93" s="84"/>
      <c r="N93" s="85"/>
      <c r="O93" s="85"/>
      <c r="P93" s="177">
        <f>P94+P131+P148+P179+P186</f>
        <v>0</v>
      </c>
      <c r="Q93" s="85"/>
      <c r="R93" s="177">
        <f>R94+R131+R148+R179+R186</f>
        <v>0</v>
      </c>
      <c r="S93" s="85"/>
      <c r="T93" s="178">
        <f>T94+T131+T148+T179+T186</f>
        <v>0</v>
      </c>
      <c r="AT93" s="24" t="s">
        <v>71</v>
      </c>
      <c r="AU93" s="24" t="s">
        <v>175</v>
      </c>
      <c r="BK93" s="179">
        <f>BK94+BK131+BK148+BK179+BK186</f>
        <v>0</v>
      </c>
    </row>
    <row r="94" spans="2:65" s="10" customFormat="1" ht="37.35" customHeight="1">
      <c r="B94" s="180"/>
      <c r="C94" s="181"/>
      <c r="D94" s="182" t="s">
        <v>71</v>
      </c>
      <c r="E94" s="183" t="s">
        <v>79</v>
      </c>
      <c r="F94" s="183" t="s">
        <v>383</v>
      </c>
      <c r="G94" s="181"/>
      <c r="H94" s="181"/>
      <c r="I94" s="184"/>
      <c r="J94" s="185">
        <f>BK94</f>
        <v>0</v>
      </c>
      <c r="K94" s="181"/>
      <c r="L94" s="186"/>
      <c r="M94" s="187"/>
      <c r="N94" s="188"/>
      <c r="O94" s="188"/>
      <c r="P94" s="189">
        <f>SUM(P95:P130)</f>
        <v>0</v>
      </c>
      <c r="Q94" s="188"/>
      <c r="R94" s="189">
        <f>SUM(R95:R130)</f>
        <v>0</v>
      </c>
      <c r="S94" s="188"/>
      <c r="T94" s="190">
        <f>SUM(T95:T130)</f>
        <v>0</v>
      </c>
      <c r="AR94" s="191" t="s">
        <v>79</v>
      </c>
      <c r="AT94" s="192" t="s">
        <v>71</v>
      </c>
      <c r="AU94" s="192" t="s">
        <v>72</v>
      </c>
      <c r="AY94" s="191" t="s">
        <v>195</v>
      </c>
      <c r="BK94" s="193">
        <f>SUM(BK95:BK130)</f>
        <v>0</v>
      </c>
    </row>
    <row r="95" spans="2:65" s="1" customFormat="1" ht="22.5" customHeight="1">
      <c r="B95" s="41"/>
      <c r="C95" s="194" t="s">
        <v>79</v>
      </c>
      <c r="D95" s="194" t="s">
        <v>196</v>
      </c>
      <c r="E95" s="195" t="s">
        <v>3084</v>
      </c>
      <c r="F95" s="196" t="s">
        <v>3085</v>
      </c>
      <c r="G95" s="197" t="s">
        <v>440</v>
      </c>
      <c r="H95" s="198">
        <v>2</v>
      </c>
      <c r="I95" s="199"/>
      <c r="J95" s="198">
        <f>ROUND(I95*H95,1)</f>
        <v>0</v>
      </c>
      <c r="K95" s="196" t="s">
        <v>387</v>
      </c>
      <c r="L95" s="61"/>
      <c r="M95" s="200" t="s">
        <v>20</v>
      </c>
      <c r="N95" s="201" t="s">
        <v>43</v>
      </c>
      <c r="O95" s="42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4" t="s">
        <v>194</v>
      </c>
      <c r="AT95" s="24" t="s">
        <v>196</v>
      </c>
      <c r="AU95" s="24" t="s">
        <v>79</v>
      </c>
      <c r="AY95" s="24" t="s">
        <v>195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4" t="s">
        <v>79</v>
      </c>
      <c r="BK95" s="204">
        <f>ROUND(I95*H95,1)</f>
        <v>0</v>
      </c>
      <c r="BL95" s="24" t="s">
        <v>194</v>
      </c>
      <c r="BM95" s="24" t="s">
        <v>81</v>
      </c>
    </row>
    <row r="96" spans="2:65" s="1" customFormat="1" ht="13.5">
      <c r="B96" s="41"/>
      <c r="C96" s="63"/>
      <c r="D96" s="205" t="s">
        <v>202</v>
      </c>
      <c r="E96" s="63"/>
      <c r="F96" s="206" t="s">
        <v>3085</v>
      </c>
      <c r="G96" s="63"/>
      <c r="H96" s="63"/>
      <c r="I96" s="165"/>
      <c r="J96" s="63"/>
      <c r="K96" s="63"/>
      <c r="L96" s="61"/>
      <c r="M96" s="207"/>
      <c r="N96" s="42"/>
      <c r="O96" s="42"/>
      <c r="P96" s="42"/>
      <c r="Q96" s="42"/>
      <c r="R96" s="42"/>
      <c r="S96" s="42"/>
      <c r="T96" s="78"/>
      <c r="AT96" s="24" t="s">
        <v>202</v>
      </c>
      <c r="AU96" s="24" t="s">
        <v>79</v>
      </c>
    </row>
    <row r="97" spans="2:65" s="1" customFormat="1" ht="22.5" customHeight="1">
      <c r="B97" s="41"/>
      <c r="C97" s="194" t="s">
        <v>81</v>
      </c>
      <c r="D97" s="194" t="s">
        <v>196</v>
      </c>
      <c r="E97" s="195" t="s">
        <v>3086</v>
      </c>
      <c r="F97" s="196" t="s">
        <v>3087</v>
      </c>
      <c r="G97" s="197" t="s">
        <v>390</v>
      </c>
      <c r="H97" s="198">
        <v>0.3</v>
      </c>
      <c r="I97" s="199"/>
      <c r="J97" s="198">
        <f>ROUND(I97*H97,1)</f>
        <v>0</v>
      </c>
      <c r="K97" s="196" t="s">
        <v>387</v>
      </c>
      <c r="L97" s="61"/>
      <c r="M97" s="200" t="s">
        <v>20</v>
      </c>
      <c r="N97" s="201" t="s">
        <v>43</v>
      </c>
      <c r="O97" s="42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4" t="s">
        <v>194</v>
      </c>
      <c r="AT97" s="24" t="s">
        <v>196</v>
      </c>
      <c r="AU97" s="24" t="s">
        <v>79</v>
      </c>
      <c r="AY97" s="24" t="s">
        <v>195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79</v>
      </c>
      <c r="BK97" s="204">
        <f>ROUND(I97*H97,1)</f>
        <v>0</v>
      </c>
      <c r="BL97" s="24" t="s">
        <v>194</v>
      </c>
      <c r="BM97" s="24" t="s">
        <v>194</v>
      </c>
    </row>
    <row r="98" spans="2:65" s="1" customFormat="1" ht="13.5">
      <c r="B98" s="41"/>
      <c r="C98" s="63"/>
      <c r="D98" s="205" t="s">
        <v>202</v>
      </c>
      <c r="E98" s="63"/>
      <c r="F98" s="206" t="s">
        <v>3087</v>
      </c>
      <c r="G98" s="63"/>
      <c r="H98" s="63"/>
      <c r="I98" s="165"/>
      <c r="J98" s="63"/>
      <c r="K98" s="63"/>
      <c r="L98" s="61"/>
      <c r="M98" s="207"/>
      <c r="N98" s="42"/>
      <c r="O98" s="42"/>
      <c r="P98" s="42"/>
      <c r="Q98" s="42"/>
      <c r="R98" s="42"/>
      <c r="S98" s="42"/>
      <c r="T98" s="78"/>
      <c r="AT98" s="24" t="s">
        <v>202</v>
      </c>
      <c r="AU98" s="24" t="s">
        <v>79</v>
      </c>
    </row>
    <row r="99" spans="2:65" s="1" customFormat="1" ht="22.5" customHeight="1">
      <c r="B99" s="41"/>
      <c r="C99" s="194" t="s">
        <v>86</v>
      </c>
      <c r="D99" s="194" t="s">
        <v>196</v>
      </c>
      <c r="E99" s="195" t="s">
        <v>3088</v>
      </c>
      <c r="F99" s="196" t="s">
        <v>3089</v>
      </c>
      <c r="G99" s="197" t="s">
        <v>440</v>
      </c>
      <c r="H99" s="198">
        <v>1</v>
      </c>
      <c r="I99" s="199"/>
      <c r="J99" s="198">
        <f>ROUND(I99*H99,1)</f>
        <v>0</v>
      </c>
      <c r="K99" s="196" t="s">
        <v>387</v>
      </c>
      <c r="L99" s="61"/>
      <c r="M99" s="200" t="s">
        <v>20</v>
      </c>
      <c r="N99" s="201" t="s">
        <v>43</v>
      </c>
      <c r="O99" s="42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4" t="s">
        <v>194</v>
      </c>
      <c r="AT99" s="24" t="s">
        <v>196</v>
      </c>
      <c r="AU99" s="24" t="s">
        <v>79</v>
      </c>
      <c r="AY99" s="24" t="s">
        <v>195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79</v>
      </c>
      <c r="BK99" s="204">
        <f>ROUND(I99*H99,1)</f>
        <v>0</v>
      </c>
      <c r="BL99" s="24" t="s">
        <v>194</v>
      </c>
      <c r="BM99" s="24" t="s">
        <v>217</v>
      </c>
    </row>
    <row r="100" spans="2:65" s="1" customFormat="1" ht="13.5">
      <c r="B100" s="41"/>
      <c r="C100" s="63"/>
      <c r="D100" s="205" t="s">
        <v>202</v>
      </c>
      <c r="E100" s="63"/>
      <c r="F100" s="206" t="s">
        <v>3089</v>
      </c>
      <c r="G100" s="63"/>
      <c r="H100" s="63"/>
      <c r="I100" s="165"/>
      <c r="J100" s="63"/>
      <c r="K100" s="63"/>
      <c r="L100" s="61"/>
      <c r="M100" s="207"/>
      <c r="N100" s="42"/>
      <c r="O100" s="42"/>
      <c r="P100" s="42"/>
      <c r="Q100" s="42"/>
      <c r="R100" s="42"/>
      <c r="S100" s="42"/>
      <c r="T100" s="78"/>
      <c r="AT100" s="24" t="s">
        <v>202</v>
      </c>
      <c r="AU100" s="24" t="s">
        <v>79</v>
      </c>
    </row>
    <row r="101" spans="2:65" s="1" customFormat="1" ht="22.5" customHeight="1">
      <c r="B101" s="41"/>
      <c r="C101" s="194" t="s">
        <v>194</v>
      </c>
      <c r="D101" s="194" t="s">
        <v>196</v>
      </c>
      <c r="E101" s="195" t="s">
        <v>3090</v>
      </c>
      <c r="F101" s="196" t="s">
        <v>3091</v>
      </c>
      <c r="G101" s="197" t="s">
        <v>440</v>
      </c>
      <c r="H101" s="198">
        <v>1</v>
      </c>
      <c r="I101" s="199"/>
      <c r="J101" s="198">
        <f>ROUND(I101*H101,1)</f>
        <v>0</v>
      </c>
      <c r="K101" s="196" t="s">
        <v>387</v>
      </c>
      <c r="L101" s="61"/>
      <c r="M101" s="200" t="s">
        <v>20</v>
      </c>
      <c r="N101" s="201" t="s">
        <v>43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194</v>
      </c>
      <c r="AT101" s="24" t="s">
        <v>196</v>
      </c>
      <c r="AU101" s="24" t="s">
        <v>79</v>
      </c>
      <c r="AY101" s="24" t="s">
        <v>195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79</v>
      </c>
      <c r="BK101" s="204">
        <f>ROUND(I101*H101,1)</f>
        <v>0</v>
      </c>
      <c r="BL101" s="24" t="s">
        <v>194</v>
      </c>
      <c r="BM101" s="24" t="s">
        <v>225</v>
      </c>
    </row>
    <row r="102" spans="2:65" s="1" customFormat="1" ht="13.5">
      <c r="B102" s="41"/>
      <c r="C102" s="63"/>
      <c r="D102" s="205" t="s">
        <v>202</v>
      </c>
      <c r="E102" s="63"/>
      <c r="F102" s="206" t="s">
        <v>3091</v>
      </c>
      <c r="G102" s="63"/>
      <c r="H102" s="63"/>
      <c r="I102" s="165"/>
      <c r="J102" s="63"/>
      <c r="K102" s="63"/>
      <c r="L102" s="61"/>
      <c r="M102" s="207"/>
      <c r="N102" s="42"/>
      <c r="O102" s="42"/>
      <c r="P102" s="42"/>
      <c r="Q102" s="42"/>
      <c r="R102" s="42"/>
      <c r="S102" s="42"/>
      <c r="T102" s="78"/>
      <c r="AT102" s="24" t="s">
        <v>202</v>
      </c>
      <c r="AU102" s="24" t="s">
        <v>79</v>
      </c>
    </row>
    <row r="103" spans="2:65" s="1" customFormat="1" ht="22.5" customHeight="1">
      <c r="B103" s="41"/>
      <c r="C103" s="194" t="s">
        <v>213</v>
      </c>
      <c r="D103" s="194" t="s">
        <v>196</v>
      </c>
      <c r="E103" s="195" t="s">
        <v>3092</v>
      </c>
      <c r="F103" s="196" t="s">
        <v>3093</v>
      </c>
      <c r="G103" s="197" t="s">
        <v>390</v>
      </c>
      <c r="H103" s="198">
        <v>2.1</v>
      </c>
      <c r="I103" s="199"/>
      <c r="J103" s="198">
        <f>ROUND(I103*H103,1)</f>
        <v>0</v>
      </c>
      <c r="K103" s="196" t="s">
        <v>387</v>
      </c>
      <c r="L103" s="61"/>
      <c r="M103" s="200" t="s">
        <v>20</v>
      </c>
      <c r="N103" s="201" t="s">
        <v>43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194</v>
      </c>
      <c r="AT103" s="24" t="s">
        <v>196</v>
      </c>
      <c r="AU103" s="24" t="s">
        <v>79</v>
      </c>
      <c r="AY103" s="24" t="s">
        <v>195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79</v>
      </c>
      <c r="BK103" s="204">
        <f>ROUND(I103*H103,1)</f>
        <v>0</v>
      </c>
      <c r="BL103" s="24" t="s">
        <v>194</v>
      </c>
      <c r="BM103" s="24" t="s">
        <v>226</v>
      </c>
    </row>
    <row r="104" spans="2:65" s="1" customFormat="1" ht="13.5">
      <c r="B104" s="41"/>
      <c r="C104" s="63"/>
      <c r="D104" s="205" t="s">
        <v>202</v>
      </c>
      <c r="E104" s="63"/>
      <c r="F104" s="206" t="s">
        <v>3093</v>
      </c>
      <c r="G104" s="63"/>
      <c r="H104" s="63"/>
      <c r="I104" s="165"/>
      <c r="J104" s="63"/>
      <c r="K104" s="63"/>
      <c r="L104" s="61"/>
      <c r="M104" s="207"/>
      <c r="N104" s="42"/>
      <c r="O104" s="42"/>
      <c r="P104" s="42"/>
      <c r="Q104" s="42"/>
      <c r="R104" s="42"/>
      <c r="S104" s="42"/>
      <c r="T104" s="78"/>
      <c r="AT104" s="24" t="s">
        <v>202</v>
      </c>
      <c r="AU104" s="24" t="s">
        <v>79</v>
      </c>
    </row>
    <row r="105" spans="2:65" s="1" customFormat="1" ht="22.5" customHeight="1">
      <c r="B105" s="41"/>
      <c r="C105" s="194" t="s">
        <v>217</v>
      </c>
      <c r="D105" s="194" t="s">
        <v>196</v>
      </c>
      <c r="E105" s="195" t="s">
        <v>3094</v>
      </c>
      <c r="F105" s="196" t="s">
        <v>3095</v>
      </c>
      <c r="G105" s="197" t="s">
        <v>390</v>
      </c>
      <c r="H105" s="198">
        <v>10.5</v>
      </c>
      <c r="I105" s="199"/>
      <c r="J105" s="198">
        <f>ROUND(I105*H105,1)</f>
        <v>0</v>
      </c>
      <c r="K105" s="196" t="s">
        <v>387</v>
      </c>
      <c r="L105" s="61"/>
      <c r="M105" s="200" t="s">
        <v>20</v>
      </c>
      <c r="N105" s="201" t="s">
        <v>43</v>
      </c>
      <c r="O105" s="42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4" t="s">
        <v>194</v>
      </c>
      <c r="AT105" s="24" t="s">
        <v>196</v>
      </c>
      <c r="AU105" s="24" t="s">
        <v>79</v>
      </c>
      <c r="AY105" s="24" t="s">
        <v>195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4" t="s">
        <v>79</v>
      </c>
      <c r="BK105" s="204">
        <f>ROUND(I105*H105,1)</f>
        <v>0</v>
      </c>
      <c r="BL105" s="24" t="s">
        <v>194</v>
      </c>
      <c r="BM105" s="24" t="s">
        <v>240</v>
      </c>
    </row>
    <row r="106" spans="2:65" s="1" customFormat="1" ht="13.5">
      <c r="B106" s="41"/>
      <c r="C106" s="63"/>
      <c r="D106" s="205" t="s">
        <v>202</v>
      </c>
      <c r="E106" s="63"/>
      <c r="F106" s="206" t="s">
        <v>3095</v>
      </c>
      <c r="G106" s="63"/>
      <c r="H106" s="63"/>
      <c r="I106" s="165"/>
      <c r="J106" s="63"/>
      <c r="K106" s="63"/>
      <c r="L106" s="61"/>
      <c r="M106" s="207"/>
      <c r="N106" s="42"/>
      <c r="O106" s="42"/>
      <c r="P106" s="42"/>
      <c r="Q106" s="42"/>
      <c r="R106" s="42"/>
      <c r="S106" s="42"/>
      <c r="T106" s="78"/>
      <c r="AT106" s="24" t="s">
        <v>202</v>
      </c>
      <c r="AU106" s="24" t="s">
        <v>79</v>
      </c>
    </row>
    <row r="107" spans="2:65" s="1" customFormat="1" ht="22.5" customHeight="1">
      <c r="B107" s="41"/>
      <c r="C107" s="194" t="s">
        <v>221</v>
      </c>
      <c r="D107" s="194" t="s">
        <v>196</v>
      </c>
      <c r="E107" s="195" t="s">
        <v>3096</v>
      </c>
      <c r="F107" s="196" t="s">
        <v>3097</v>
      </c>
      <c r="G107" s="197" t="s">
        <v>390</v>
      </c>
      <c r="H107" s="198">
        <v>10.5</v>
      </c>
      <c r="I107" s="199"/>
      <c r="J107" s="198">
        <f>ROUND(I107*H107,1)</f>
        <v>0</v>
      </c>
      <c r="K107" s="196" t="s">
        <v>387</v>
      </c>
      <c r="L107" s="61"/>
      <c r="M107" s="200" t="s">
        <v>20</v>
      </c>
      <c r="N107" s="201" t="s">
        <v>43</v>
      </c>
      <c r="O107" s="42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4" t="s">
        <v>194</v>
      </c>
      <c r="AT107" s="24" t="s">
        <v>196</v>
      </c>
      <c r="AU107" s="24" t="s">
        <v>79</v>
      </c>
      <c r="AY107" s="24" t="s">
        <v>195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79</v>
      </c>
      <c r="BK107" s="204">
        <f>ROUND(I107*H107,1)</f>
        <v>0</v>
      </c>
      <c r="BL107" s="24" t="s">
        <v>194</v>
      </c>
      <c r="BM107" s="24" t="s">
        <v>248</v>
      </c>
    </row>
    <row r="108" spans="2:65" s="1" customFormat="1" ht="13.5">
      <c r="B108" s="41"/>
      <c r="C108" s="63"/>
      <c r="D108" s="205" t="s">
        <v>202</v>
      </c>
      <c r="E108" s="63"/>
      <c r="F108" s="206" t="s">
        <v>3097</v>
      </c>
      <c r="G108" s="63"/>
      <c r="H108" s="63"/>
      <c r="I108" s="165"/>
      <c r="J108" s="63"/>
      <c r="K108" s="63"/>
      <c r="L108" s="61"/>
      <c r="M108" s="207"/>
      <c r="N108" s="42"/>
      <c r="O108" s="42"/>
      <c r="P108" s="42"/>
      <c r="Q108" s="42"/>
      <c r="R108" s="42"/>
      <c r="S108" s="42"/>
      <c r="T108" s="78"/>
      <c r="AT108" s="24" t="s">
        <v>202</v>
      </c>
      <c r="AU108" s="24" t="s">
        <v>79</v>
      </c>
    </row>
    <row r="109" spans="2:65" s="1" customFormat="1" ht="22.5" customHeight="1">
      <c r="B109" s="41"/>
      <c r="C109" s="194" t="s">
        <v>225</v>
      </c>
      <c r="D109" s="194" t="s">
        <v>196</v>
      </c>
      <c r="E109" s="195" t="s">
        <v>3098</v>
      </c>
      <c r="F109" s="196" t="s">
        <v>3099</v>
      </c>
      <c r="G109" s="197" t="s">
        <v>390</v>
      </c>
      <c r="H109" s="198">
        <v>4.8</v>
      </c>
      <c r="I109" s="199"/>
      <c r="J109" s="198">
        <f>ROUND(I109*H109,1)</f>
        <v>0</v>
      </c>
      <c r="K109" s="196" t="s">
        <v>387</v>
      </c>
      <c r="L109" s="61"/>
      <c r="M109" s="200" t="s">
        <v>20</v>
      </c>
      <c r="N109" s="201" t="s">
        <v>43</v>
      </c>
      <c r="O109" s="42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4" t="s">
        <v>194</v>
      </c>
      <c r="AT109" s="24" t="s">
        <v>196</v>
      </c>
      <c r="AU109" s="24" t="s">
        <v>79</v>
      </c>
      <c r="AY109" s="24" t="s">
        <v>195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79</v>
      </c>
      <c r="BK109" s="204">
        <f>ROUND(I109*H109,1)</f>
        <v>0</v>
      </c>
      <c r="BL109" s="24" t="s">
        <v>194</v>
      </c>
      <c r="BM109" s="24" t="s">
        <v>255</v>
      </c>
    </row>
    <row r="110" spans="2:65" s="1" customFormat="1" ht="13.5">
      <c r="B110" s="41"/>
      <c r="C110" s="63"/>
      <c r="D110" s="205" t="s">
        <v>202</v>
      </c>
      <c r="E110" s="63"/>
      <c r="F110" s="206" t="s">
        <v>3099</v>
      </c>
      <c r="G110" s="63"/>
      <c r="H110" s="63"/>
      <c r="I110" s="165"/>
      <c r="J110" s="63"/>
      <c r="K110" s="63"/>
      <c r="L110" s="61"/>
      <c r="M110" s="207"/>
      <c r="N110" s="42"/>
      <c r="O110" s="42"/>
      <c r="P110" s="42"/>
      <c r="Q110" s="42"/>
      <c r="R110" s="42"/>
      <c r="S110" s="42"/>
      <c r="T110" s="78"/>
      <c r="AT110" s="24" t="s">
        <v>202</v>
      </c>
      <c r="AU110" s="24" t="s">
        <v>79</v>
      </c>
    </row>
    <row r="111" spans="2:65" s="1" customFormat="1" ht="22.5" customHeight="1">
      <c r="B111" s="41"/>
      <c r="C111" s="194" t="s">
        <v>230</v>
      </c>
      <c r="D111" s="194" t="s">
        <v>196</v>
      </c>
      <c r="E111" s="195" t="s">
        <v>3069</v>
      </c>
      <c r="F111" s="196" t="s">
        <v>3100</v>
      </c>
      <c r="G111" s="197" t="s">
        <v>404</v>
      </c>
      <c r="H111" s="198">
        <v>28.5</v>
      </c>
      <c r="I111" s="199"/>
      <c r="J111" s="198">
        <f>ROUND(I111*H111,1)</f>
        <v>0</v>
      </c>
      <c r="K111" s="196" t="s">
        <v>387</v>
      </c>
      <c r="L111" s="61"/>
      <c r="M111" s="200" t="s">
        <v>20</v>
      </c>
      <c r="N111" s="201" t="s">
        <v>43</v>
      </c>
      <c r="O111" s="42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4" t="s">
        <v>194</v>
      </c>
      <c r="AT111" s="24" t="s">
        <v>196</v>
      </c>
      <c r="AU111" s="24" t="s">
        <v>79</v>
      </c>
      <c r="AY111" s="24" t="s">
        <v>195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79</v>
      </c>
      <c r="BK111" s="204">
        <f>ROUND(I111*H111,1)</f>
        <v>0</v>
      </c>
      <c r="BL111" s="24" t="s">
        <v>194</v>
      </c>
      <c r="BM111" s="24" t="s">
        <v>264</v>
      </c>
    </row>
    <row r="112" spans="2:65" s="1" customFormat="1" ht="13.5">
      <c r="B112" s="41"/>
      <c r="C112" s="63"/>
      <c r="D112" s="205" t="s">
        <v>202</v>
      </c>
      <c r="E112" s="63"/>
      <c r="F112" s="206" t="s">
        <v>3100</v>
      </c>
      <c r="G112" s="63"/>
      <c r="H112" s="63"/>
      <c r="I112" s="165"/>
      <c r="J112" s="63"/>
      <c r="K112" s="63"/>
      <c r="L112" s="61"/>
      <c r="M112" s="207"/>
      <c r="N112" s="42"/>
      <c r="O112" s="42"/>
      <c r="P112" s="42"/>
      <c r="Q112" s="42"/>
      <c r="R112" s="42"/>
      <c r="S112" s="42"/>
      <c r="T112" s="78"/>
      <c r="AT112" s="24" t="s">
        <v>202</v>
      </c>
      <c r="AU112" s="24" t="s">
        <v>79</v>
      </c>
    </row>
    <row r="113" spans="2:65" s="1" customFormat="1" ht="22.5" customHeight="1">
      <c r="B113" s="41"/>
      <c r="C113" s="194" t="s">
        <v>226</v>
      </c>
      <c r="D113" s="194" t="s">
        <v>196</v>
      </c>
      <c r="E113" s="195" t="s">
        <v>3071</v>
      </c>
      <c r="F113" s="196" t="s">
        <v>3101</v>
      </c>
      <c r="G113" s="197" t="s">
        <v>404</v>
      </c>
      <c r="H113" s="198">
        <v>28.5</v>
      </c>
      <c r="I113" s="199"/>
      <c r="J113" s="198">
        <f>ROUND(I113*H113,1)</f>
        <v>0</v>
      </c>
      <c r="K113" s="196" t="s">
        <v>387</v>
      </c>
      <c r="L113" s="61"/>
      <c r="M113" s="200" t="s">
        <v>20</v>
      </c>
      <c r="N113" s="201" t="s">
        <v>43</v>
      </c>
      <c r="O113" s="42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4" t="s">
        <v>194</v>
      </c>
      <c r="AT113" s="24" t="s">
        <v>196</v>
      </c>
      <c r="AU113" s="24" t="s">
        <v>79</v>
      </c>
      <c r="AY113" s="24" t="s">
        <v>195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79</v>
      </c>
      <c r="BK113" s="204">
        <f>ROUND(I113*H113,1)</f>
        <v>0</v>
      </c>
      <c r="BL113" s="24" t="s">
        <v>194</v>
      </c>
      <c r="BM113" s="24" t="s">
        <v>271</v>
      </c>
    </row>
    <row r="114" spans="2:65" s="1" customFormat="1" ht="13.5">
      <c r="B114" s="41"/>
      <c r="C114" s="63"/>
      <c r="D114" s="205" t="s">
        <v>202</v>
      </c>
      <c r="E114" s="63"/>
      <c r="F114" s="206" t="s">
        <v>3101</v>
      </c>
      <c r="G114" s="63"/>
      <c r="H114" s="63"/>
      <c r="I114" s="165"/>
      <c r="J114" s="63"/>
      <c r="K114" s="63"/>
      <c r="L114" s="61"/>
      <c r="M114" s="207"/>
      <c r="N114" s="42"/>
      <c r="O114" s="42"/>
      <c r="P114" s="42"/>
      <c r="Q114" s="42"/>
      <c r="R114" s="42"/>
      <c r="S114" s="42"/>
      <c r="T114" s="78"/>
      <c r="AT114" s="24" t="s">
        <v>202</v>
      </c>
      <c r="AU114" s="24" t="s">
        <v>79</v>
      </c>
    </row>
    <row r="115" spans="2:65" s="1" customFormat="1" ht="22.5" customHeight="1">
      <c r="B115" s="41"/>
      <c r="C115" s="194" t="s">
        <v>231</v>
      </c>
      <c r="D115" s="194" t="s">
        <v>196</v>
      </c>
      <c r="E115" s="195" t="s">
        <v>407</v>
      </c>
      <c r="F115" s="196" t="s">
        <v>3102</v>
      </c>
      <c r="G115" s="197" t="s">
        <v>390</v>
      </c>
      <c r="H115" s="198">
        <v>15.2</v>
      </c>
      <c r="I115" s="199"/>
      <c r="J115" s="198">
        <f>ROUND(I115*H115,1)</f>
        <v>0</v>
      </c>
      <c r="K115" s="196" t="s">
        <v>387</v>
      </c>
      <c r="L115" s="61"/>
      <c r="M115" s="200" t="s">
        <v>20</v>
      </c>
      <c r="N115" s="201" t="s">
        <v>43</v>
      </c>
      <c r="O115" s="42"/>
      <c r="P115" s="202">
        <f>O115*H115</f>
        <v>0</v>
      </c>
      <c r="Q115" s="202">
        <v>0</v>
      </c>
      <c r="R115" s="202">
        <f>Q115*H115</f>
        <v>0</v>
      </c>
      <c r="S115" s="202">
        <v>0</v>
      </c>
      <c r="T115" s="203">
        <f>S115*H115</f>
        <v>0</v>
      </c>
      <c r="AR115" s="24" t="s">
        <v>194</v>
      </c>
      <c r="AT115" s="24" t="s">
        <v>196</v>
      </c>
      <c r="AU115" s="24" t="s">
        <v>79</v>
      </c>
      <c r="AY115" s="24" t="s">
        <v>195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79</v>
      </c>
      <c r="BK115" s="204">
        <f>ROUND(I115*H115,1)</f>
        <v>0</v>
      </c>
      <c r="BL115" s="24" t="s">
        <v>194</v>
      </c>
      <c r="BM115" s="24" t="s">
        <v>278</v>
      </c>
    </row>
    <row r="116" spans="2:65" s="1" customFormat="1" ht="13.5">
      <c r="B116" s="41"/>
      <c r="C116" s="63"/>
      <c r="D116" s="205" t="s">
        <v>202</v>
      </c>
      <c r="E116" s="63"/>
      <c r="F116" s="206" t="s">
        <v>3102</v>
      </c>
      <c r="G116" s="63"/>
      <c r="H116" s="63"/>
      <c r="I116" s="165"/>
      <c r="J116" s="63"/>
      <c r="K116" s="63"/>
      <c r="L116" s="61"/>
      <c r="M116" s="207"/>
      <c r="N116" s="42"/>
      <c r="O116" s="42"/>
      <c r="P116" s="42"/>
      <c r="Q116" s="42"/>
      <c r="R116" s="42"/>
      <c r="S116" s="42"/>
      <c r="T116" s="78"/>
      <c r="AT116" s="24" t="s">
        <v>202</v>
      </c>
      <c r="AU116" s="24" t="s">
        <v>79</v>
      </c>
    </row>
    <row r="117" spans="2:65" s="1" customFormat="1" ht="22.5" customHeight="1">
      <c r="B117" s="41"/>
      <c r="C117" s="194" t="s">
        <v>240</v>
      </c>
      <c r="D117" s="194" t="s">
        <v>196</v>
      </c>
      <c r="E117" s="195" t="s">
        <v>3103</v>
      </c>
      <c r="F117" s="196" t="s">
        <v>3104</v>
      </c>
      <c r="G117" s="197" t="s">
        <v>390</v>
      </c>
      <c r="H117" s="198">
        <v>15.2</v>
      </c>
      <c r="I117" s="199"/>
      <c r="J117" s="198">
        <f>ROUND(I117*H117,1)</f>
        <v>0</v>
      </c>
      <c r="K117" s="196" t="s">
        <v>387</v>
      </c>
      <c r="L117" s="61"/>
      <c r="M117" s="200" t="s">
        <v>20</v>
      </c>
      <c r="N117" s="201" t="s">
        <v>43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194</v>
      </c>
      <c r="AT117" s="24" t="s">
        <v>196</v>
      </c>
      <c r="AU117" s="24" t="s">
        <v>79</v>
      </c>
      <c r="AY117" s="24" t="s">
        <v>195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79</v>
      </c>
      <c r="BK117" s="204">
        <f>ROUND(I117*H117,1)</f>
        <v>0</v>
      </c>
      <c r="BL117" s="24" t="s">
        <v>194</v>
      </c>
      <c r="BM117" s="24" t="s">
        <v>286</v>
      </c>
    </row>
    <row r="118" spans="2:65" s="1" customFormat="1" ht="13.5">
      <c r="B118" s="41"/>
      <c r="C118" s="63"/>
      <c r="D118" s="205" t="s">
        <v>202</v>
      </c>
      <c r="E118" s="63"/>
      <c r="F118" s="206" t="s">
        <v>3104</v>
      </c>
      <c r="G118" s="63"/>
      <c r="H118" s="63"/>
      <c r="I118" s="165"/>
      <c r="J118" s="63"/>
      <c r="K118" s="63"/>
      <c r="L118" s="61"/>
      <c r="M118" s="207"/>
      <c r="N118" s="42"/>
      <c r="O118" s="42"/>
      <c r="P118" s="42"/>
      <c r="Q118" s="42"/>
      <c r="R118" s="42"/>
      <c r="S118" s="42"/>
      <c r="T118" s="78"/>
      <c r="AT118" s="24" t="s">
        <v>202</v>
      </c>
      <c r="AU118" s="24" t="s">
        <v>79</v>
      </c>
    </row>
    <row r="119" spans="2:65" s="1" customFormat="1" ht="22.5" customHeight="1">
      <c r="B119" s="41"/>
      <c r="C119" s="194" t="s">
        <v>244</v>
      </c>
      <c r="D119" s="194" t="s">
        <v>196</v>
      </c>
      <c r="E119" s="195" t="s">
        <v>422</v>
      </c>
      <c r="F119" s="196" t="s">
        <v>3105</v>
      </c>
      <c r="G119" s="197" t="s">
        <v>390</v>
      </c>
      <c r="H119" s="198">
        <v>15.2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294</v>
      </c>
    </row>
    <row r="120" spans="2:65" s="1" customFormat="1" ht="13.5">
      <c r="B120" s="41"/>
      <c r="C120" s="63"/>
      <c r="D120" s="205" t="s">
        <v>202</v>
      </c>
      <c r="E120" s="63"/>
      <c r="F120" s="206" t="s">
        <v>3105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" customFormat="1" ht="22.5" customHeight="1">
      <c r="B121" s="41"/>
      <c r="C121" s="194" t="s">
        <v>248</v>
      </c>
      <c r="D121" s="194" t="s">
        <v>196</v>
      </c>
      <c r="E121" s="195" t="s">
        <v>2702</v>
      </c>
      <c r="F121" s="196" t="s">
        <v>3106</v>
      </c>
      <c r="G121" s="197" t="s">
        <v>390</v>
      </c>
      <c r="H121" s="198">
        <v>6.2</v>
      </c>
      <c r="I121" s="199"/>
      <c r="J121" s="198">
        <f>ROUND(I121*H121,1)</f>
        <v>0</v>
      </c>
      <c r="K121" s="196" t="s">
        <v>387</v>
      </c>
      <c r="L121" s="61"/>
      <c r="M121" s="200" t="s">
        <v>20</v>
      </c>
      <c r="N121" s="201" t="s">
        <v>43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194</v>
      </c>
      <c r="AT121" s="24" t="s">
        <v>196</v>
      </c>
      <c r="AU121" s="24" t="s">
        <v>79</v>
      </c>
      <c r="AY121" s="24" t="s">
        <v>195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79</v>
      </c>
      <c r="BK121" s="204">
        <f>ROUND(I121*H121,1)</f>
        <v>0</v>
      </c>
      <c r="BL121" s="24" t="s">
        <v>194</v>
      </c>
      <c r="BM121" s="24" t="s">
        <v>303</v>
      </c>
    </row>
    <row r="122" spans="2:65" s="1" customFormat="1" ht="13.5">
      <c r="B122" s="41"/>
      <c r="C122" s="63"/>
      <c r="D122" s="205" t="s">
        <v>202</v>
      </c>
      <c r="E122" s="63"/>
      <c r="F122" s="206" t="s">
        <v>3106</v>
      </c>
      <c r="G122" s="63"/>
      <c r="H122" s="63"/>
      <c r="I122" s="165"/>
      <c r="J122" s="63"/>
      <c r="K122" s="63"/>
      <c r="L122" s="61"/>
      <c r="M122" s="207"/>
      <c r="N122" s="42"/>
      <c r="O122" s="42"/>
      <c r="P122" s="42"/>
      <c r="Q122" s="42"/>
      <c r="R122" s="42"/>
      <c r="S122" s="42"/>
      <c r="T122" s="78"/>
      <c r="AT122" s="24" t="s">
        <v>202</v>
      </c>
      <c r="AU122" s="24" t="s">
        <v>79</v>
      </c>
    </row>
    <row r="123" spans="2:65" s="1" customFormat="1" ht="22.5" customHeight="1">
      <c r="B123" s="41"/>
      <c r="C123" s="194" t="s">
        <v>10</v>
      </c>
      <c r="D123" s="194" t="s">
        <v>196</v>
      </c>
      <c r="E123" s="195" t="s">
        <v>3107</v>
      </c>
      <c r="F123" s="196" t="s">
        <v>3108</v>
      </c>
      <c r="G123" s="197" t="s">
        <v>404</v>
      </c>
      <c r="H123" s="198">
        <v>9.5</v>
      </c>
      <c r="I123" s="199"/>
      <c r="J123" s="198">
        <f>ROUND(I123*H123,1)</f>
        <v>0</v>
      </c>
      <c r="K123" s="196" t="s">
        <v>387</v>
      </c>
      <c r="L123" s="61"/>
      <c r="M123" s="200" t="s">
        <v>20</v>
      </c>
      <c r="N123" s="201" t="s">
        <v>43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194</v>
      </c>
      <c r="AT123" s="24" t="s">
        <v>196</v>
      </c>
      <c r="AU123" s="24" t="s">
        <v>79</v>
      </c>
      <c r="AY123" s="24" t="s">
        <v>195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79</v>
      </c>
      <c r="BK123" s="204">
        <f>ROUND(I123*H123,1)</f>
        <v>0</v>
      </c>
      <c r="BL123" s="24" t="s">
        <v>194</v>
      </c>
      <c r="BM123" s="24" t="s">
        <v>309</v>
      </c>
    </row>
    <row r="124" spans="2:65" s="1" customFormat="1" ht="13.5">
      <c r="B124" s="41"/>
      <c r="C124" s="63"/>
      <c r="D124" s="205" t="s">
        <v>202</v>
      </c>
      <c r="E124" s="63"/>
      <c r="F124" s="206" t="s">
        <v>3108</v>
      </c>
      <c r="G124" s="63"/>
      <c r="H124" s="63"/>
      <c r="I124" s="165"/>
      <c r="J124" s="63"/>
      <c r="K124" s="63"/>
      <c r="L124" s="61"/>
      <c r="M124" s="207"/>
      <c r="N124" s="42"/>
      <c r="O124" s="42"/>
      <c r="P124" s="42"/>
      <c r="Q124" s="42"/>
      <c r="R124" s="42"/>
      <c r="S124" s="42"/>
      <c r="T124" s="78"/>
      <c r="AT124" s="24" t="s">
        <v>202</v>
      </c>
      <c r="AU124" s="24" t="s">
        <v>79</v>
      </c>
    </row>
    <row r="125" spans="2:65" s="1" customFormat="1" ht="22.5" customHeight="1">
      <c r="B125" s="41"/>
      <c r="C125" s="194" t="s">
        <v>255</v>
      </c>
      <c r="D125" s="194" t="s">
        <v>196</v>
      </c>
      <c r="E125" s="195" t="s">
        <v>3109</v>
      </c>
      <c r="F125" s="196" t="s">
        <v>3110</v>
      </c>
      <c r="G125" s="197" t="s">
        <v>404</v>
      </c>
      <c r="H125" s="198">
        <v>9.5</v>
      </c>
      <c r="I125" s="199"/>
      <c r="J125" s="198">
        <f>ROUND(I125*H125,1)</f>
        <v>0</v>
      </c>
      <c r="K125" s="196" t="s">
        <v>387</v>
      </c>
      <c r="L125" s="61"/>
      <c r="M125" s="200" t="s">
        <v>20</v>
      </c>
      <c r="N125" s="201" t="s">
        <v>43</v>
      </c>
      <c r="O125" s="4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4" t="s">
        <v>194</v>
      </c>
      <c r="AT125" s="24" t="s">
        <v>196</v>
      </c>
      <c r="AU125" s="24" t="s">
        <v>79</v>
      </c>
      <c r="AY125" s="24" t="s">
        <v>195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79</v>
      </c>
      <c r="BK125" s="204">
        <f>ROUND(I125*H125,1)</f>
        <v>0</v>
      </c>
      <c r="BL125" s="24" t="s">
        <v>194</v>
      </c>
      <c r="BM125" s="24" t="s">
        <v>315</v>
      </c>
    </row>
    <row r="126" spans="2:65" s="1" customFormat="1" ht="13.5">
      <c r="B126" s="41"/>
      <c r="C126" s="63"/>
      <c r="D126" s="205" t="s">
        <v>202</v>
      </c>
      <c r="E126" s="63"/>
      <c r="F126" s="206" t="s">
        <v>3110</v>
      </c>
      <c r="G126" s="63"/>
      <c r="H126" s="63"/>
      <c r="I126" s="165"/>
      <c r="J126" s="63"/>
      <c r="K126" s="63"/>
      <c r="L126" s="61"/>
      <c r="M126" s="207"/>
      <c r="N126" s="42"/>
      <c r="O126" s="42"/>
      <c r="P126" s="42"/>
      <c r="Q126" s="42"/>
      <c r="R126" s="42"/>
      <c r="S126" s="42"/>
      <c r="T126" s="78"/>
      <c r="AT126" s="24" t="s">
        <v>202</v>
      </c>
      <c r="AU126" s="24" t="s">
        <v>79</v>
      </c>
    </row>
    <row r="127" spans="2:65" s="1" customFormat="1" ht="22.5" customHeight="1">
      <c r="B127" s="41"/>
      <c r="C127" s="238" t="s">
        <v>260</v>
      </c>
      <c r="D127" s="238" t="s">
        <v>1041</v>
      </c>
      <c r="E127" s="239" t="s">
        <v>3111</v>
      </c>
      <c r="F127" s="240" t="s">
        <v>3112</v>
      </c>
      <c r="G127" s="241" t="s">
        <v>228</v>
      </c>
      <c r="H127" s="242">
        <v>10</v>
      </c>
      <c r="I127" s="243"/>
      <c r="J127" s="242">
        <f>ROUND(I127*H127,1)</f>
        <v>0</v>
      </c>
      <c r="K127" s="240" t="s">
        <v>387</v>
      </c>
      <c r="L127" s="244"/>
      <c r="M127" s="245" t="s">
        <v>20</v>
      </c>
      <c r="N127" s="246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225</v>
      </c>
      <c r="AT127" s="24" t="s">
        <v>1041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194</v>
      </c>
      <c r="BM127" s="24" t="s">
        <v>321</v>
      </c>
    </row>
    <row r="128" spans="2:65" s="1" customFormat="1" ht="13.5">
      <c r="B128" s="41"/>
      <c r="C128" s="63"/>
      <c r="D128" s="205" t="s">
        <v>202</v>
      </c>
      <c r="E128" s="63"/>
      <c r="F128" s="206" t="s">
        <v>3112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202</v>
      </c>
      <c r="AU128" s="24" t="s">
        <v>79</v>
      </c>
    </row>
    <row r="129" spans="2:65" s="1" customFormat="1" ht="22.5" customHeight="1">
      <c r="B129" s="41"/>
      <c r="C129" s="194" t="s">
        <v>264</v>
      </c>
      <c r="D129" s="194" t="s">
        <v>196</v>
      </c>
      <c r="E129" s="195" t="s">
        <v>3113</v>
      </c>
      <c r="F129" s="196" t="s">
        <v>3114</v>
      </c>
      <c r="G129" s="197" t="s">
        <v>228</v>
      </c>
      <c r="H129" s="198">
        <v>10.1</v>
      </c>
      <c r="I129" s="199"/>
      <c r="J129" s="198">
        <f>ROUND(I129*H129,1)</f>
        <v>0</v>
      </c>
      <c r="K129" s="196" t="s">
        <v>387</v>
      </c>
      <c r="L129" s="61"/>
      <c r="M129" s="200" t="s">
        <v>20</v>
      </c>
      <c r="N129" s="201" t="s">
        <v>43</v>
      </c>
      <c r="O129" s="42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AR129" s="24" t="s">
        <v>194</v>
      </c>
      <c r="AT129" s="24" t="s">
        <v>196</v>
      </c>
      <c r="AU129" s="24" t="s">
        <v>79</v>
      </c>
      <c r="AY129" s="24" t="s">
        <v>195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79</v>
      </c>
      <c r="BK129" s="204">
        <f>ROUND(I129*H129,1)</f>
        <v>0</v>
      </c>
      <c r="BL129" s="24" t="s">
        <v>194</v>
      </c>
      <c r="BM129" s="24" t="s">
        <v>330</v>
      </c>
    </row>
    <row r="130" spans="2:65" s="1" customFormat="1" ht="13.5">
      <c r="B130" s="41"/>
      <c r="C130" s="63"/>
      <c r="D130" s="208" t="s">
        <v>202</v>
      </c>
      <c r="E130" s="63"/>
      <c r="F130" s="209" t="s">
        <v>3114</v>
      </c>
      <c r="G130" s="63"/>
      <c r="H130" s="63"/>
      <c r="I130" s="165"/>
      <c r="J130" s="63"/>
      <c r="K130" s="63"/>
      <c r="L130" s="61"/>
      <c r="M130" s="207"/>
      <c r="N130" s="42"/>
      <c r="O130" s="42"/>
      <c r="P130" s="42"/>
      <c r="Q130" s="42"/>
      <c r="R130" s="42"/>
      <c r="S130" s="42"/>
      <c r="T130" s="78"/>
      <c r="AT130" s="24" t="s">
        <v>202</v>
      </c>
      <c r="AU130" s="24" t="s">
        <v>79</v>
      </c>
    </row>
    <row r="131" spans="2:65" s="10" customFormat="1" ht="37.35" customHeight="1">
      <c r="B131" s="180"/>
      <c r="C131" s="181"/>
      <c r="D131" s="182" t="s">
        <v>71</v>
      </c>
      <c r="E131" s="183" t="s">
        <v>213</v>
      </c>
      <c r="F131" s="183" t="s">
        <v>2722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SUM(P132:P147)</f>
        <v>0</v>
      </c>
      <c r="Q131" s="188"/>
      <c r="R131" s="189">
        <f>SUM(R132:R147)</f>
        <v>0</v>
      </c>
      <c r="S131" s="188"/>
      <c r="T131" s="190">
        <f>SUM(T132:T147)</f>
        <v>0</v>
      </c>
      <c r="AR131" s="191" t="s">
        <v>79</v>
      </c>
      <c r="AT131" s="192" t="s">
        <v>71</v>
      </c>
      <c r="AU131" s="192" t="s">
        <v>72</v>
      </c>
      <c r="AY131" s="191" t="s">
        <v>195</v>
      </c>
      <c r="BK131" s="193">
        <f>SUM(BK132:BK147)</f>
        <v>0</v>
      </c>
    </row>
    <row r="132" spans="2:65" s="1" customFormat="1" ht="22.5" customHeight="1">
      <c r="B132" s="41"/>
      <c r="C132" s="194" t="s">
        <v>268</v>
      </c>
      <c r="D132" s="194" t="s">
        <v>196</v>
      </c>
      <c r="E132" s="195" t="s">
        <v>3115</v>
      </c>
      <c r="F132" s="196" t="s">
        <v>3116</v>
      </c>
      <c r="G132" s="197" t="s">
        <v>390</v>
      </c>
      <c r="H132" s="198">
        <v>3.8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338</v>
      </c>
    </row>
    <row r="133" spans="2:65" s="1" customFormat="1" ht="13.5">
      <c r="B133" s="41"/>
      <c r="C133" s="63"/>
      <c r="D133" s="205" t="s">
        <v>202</v>
      </c>
      <c r="E133" s="63"/>
      <c r="F133" s="206" t="s">
        <v>3116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271</v>
      </c>
      <c r="D134" s="194" t="s">
        <v>196</v>
      </c>
      <c r="E134" s="195" t="s">
        <v>3117</v>
      </c>
      <c r="F134" s="196" t="s">
        <v>3118</v>
      </c>
      <c r="G134" s="197" t="s">
        <v>404</v>
      </c>
      <c r="H134" s="198">
        <v>1.7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346</v>
      </c>
    </row>
    <row r="135" spans="2:65" s="1" customFormat="1" ht="13.5">
      <c r="B135" s="41"/>
      <c r="C135" s="63"/>
      <c r="D135" s="205" t="s">
        <v>202</v>
      </c>
      <c r="E135" s="63"/>
      <c r="F135" s="206" t="s">
        <v>3118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194" t="s">
        <v>9</v>
      </c>
      <c r="D136" s="194" t="s">
        <v>196</v>
      </c>
      <c r="E136" s="195" t="s">
        <v>2725</v>
      </c>
      <c r="F136" s="196" t="s">
        <v>3119</v>
      </c>
      <c r="G136" s="197" t="s">
        <v>404</v>
      </c>
      <c r="H136" s="198">
        <v>1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441</v>
      </c>
    </row>
    <row r="137" spans="2:65" s="1" customFormat="1" ht="13.5">
      <c r="B137" s="41"/>
      <c r="C137" s="63"/>
      <c r="D137" s="205" t="s">
        <v>202</v>
      </c>
      <c r="E137" s="63"/>
      <c r="F137" s="206" t="s">
        <v>3119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278</v>
      </c>
      <c r="D138" s="194" t="s">
        <v>196</v>
      </c>
      <c r="E138" s="195" t="s">
        <v>2769</v>
      </c>
      <c r="F138" s="196" t="s">
        <v>3120</v>
      </c>
      <c r="G138" s="197" t="s">
        <v>440</v>
      </c>
      <c r="H138" s="198">
        <v>2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444</v>
      </c>
    </row>
    <row r="139" spans="2:65" s="1" customFormat="1" ht="13.5">
      <c r="B139" s="41"/>
      <c r="C139" s="63"/>
      <c r="D139" s="205" t="s">
        <v>202</v>
      </c>
      <c r="E139" s="63"/>
      <c r="F139" s="206" t="s">
        <v>3120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194" t="s">
        <v>282</v>
      </c>
      <c r="D140" s="194" t="s">
        <v>196</v>
      </c>
      <c r="E140" s="195" t="s">
        <v>3121</v>
      </c>
      <c r="F140" s="196" t="s">
        <v>3122</v>
      </c>
      <c r="G140" s="197" t="s">
        <v>440</v>
      </c>
      <c r="H140" s="198">
        <v>3.4</v>
      </c>
      <c r="I140" s="199"/>
      <c r="J140" s="198">
        <f>ROUND(I140*H140,1)</f>
        <v>0</v>
      </c>
      <c r="K140" s="196" t="s">
        <v>387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194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194</v>
      </c>
      <c r="BM140" s="24" t="s">
        <v>447</v>
      </c>
    </row>
    <row r="141" spans="2:65" s="1" customFormat="1" ht="13.5">
      <c r="B141" s="41"/>
      <c r="C141" s="63"/>
      <c r="D141" s="205" t="s">
        <v>202</v>
      </c>
      <c r="E141" s="63"/>
      <c r="F141" s="206" t="s">
        <v>3122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194" t="s">
        <v>286</v>
      </c>
      <c r="D142" s="194" t="s">
        <v>196</v>
      </c>
      <c r="E142" s="195" t="s">
        <v>3123</v>
      </c>
      <c r="F142" s="196" t="s">
        <v>3124</v>
      </c>
      <c r="G142" s="197" t="s">
        <v>440</v>
      </c>
      <c r="H142" s="198">
        <v>2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450</v>
      </c>
    </row>
    <row r="143" spans="2:65" s="1" customFormat="1" ht="13.5">
      <c r="B143" s="41"/>
      <c r="C143" s="63"/>
      <c r="D143" s="205" t="s">
        <v>202</v>
      </c>
      <c r="E143" s="63"/>
      <c r="F143" s="206" t="s">
        <v>3124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22.5" customHeight="1">
      <c r="B144" s="41"/>
      <c r="C144" s="194" t="s">
        <v>290</v>
      </c>
      <c r="D144" s="194" t="s">
        <v>196</v>
      </c>
      <c r="E144" s="195" t="s">
        <v>3125</v>
      </c>
      <c r="F144" s="196" t="s">
        <v>3126</v>
      </c>
      <c r="G144" s="197" t="s">
        <v>404</v>
      </c>
      <c r="H144" s="198">
        <v>1</v>
      </c>
      <c r="I144" s="199"/>
      <c r="J144" s="198">
        <f>ROUND(I144*H144,1)</f>
        <v>0</v>
      </c>
      <c r="K144" s="196" t="s">
        <v>387</v>
      </c>
      <c r="L144" s="61"/>
      <c r="M144" s="200" t="s">
        <v>20</v>
      </c>
      <c r="N144" s="201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194</v>
      </c>
      <c r="AT144" s="24" t="s">
        <v>196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194</v>
      </c>
      <c r="BM144" s="24" t="s">
        <v>453</v>
      </c>
    </row>
    <row r="145" spans="2:65" s="1" customFormat="1" ht="13.5">
      <c r="B145" s="41"/>
      <c r="C145" s="63"/>
      <c r="D145" s="205" t="s">
        <v>202</v>
      </c>
      <c r="E145" s="63"/>
      <c r="F145" s="206" t="s">
        <v>3126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" customFormat="1" ht="22.5" customHeight="1">
      <c r="B146" s="41"/>
      <c r="C146" s="194" t="s">
        <v>294</v>
      </c>
      <c r="D146" s="194" t="s">
        <v>196</v>
      </c>
      <c r="E146" s="195" t="s">
        <v>2781</v>
      </c>
      <c r="F146" s="196" t="s">
        <v>3127</v>
      </c>
      <c r="G146" s="197" t="s">
        <v>228</v>
      </c>
      <c r="H146" s="198">
        <v>7.1</v>
      </c>
      <c r="I146" s="199"/>
      <c r="J146" s="198">
        <f>ROUND(I146*H146,1)</f>
        <v>0</v>
      </c>
      <c r="K146" s="196" t="s">
        <v>387</v>
      </c>
      <c r="L146" s="61"/>
      <c r="M146" s="200" t="s">
        <v>20</v>
      </c>
      <c r="N146" s="201" t="s">
        <v>43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194</v>
      </c>
      <c r="AT146" s="24" t="s">
        <v>196</v>
      </c>
      <c r="AU146" s="24" t="s">
        <v>79</v>
      </c>
      <c r="AY146" s="24" t="s">
        <v>195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79</v>
      </c>
      <c r="BK146" s="204">
        <f>ROUND(I146*H146,1)</f>
        <v>0</v>
      </c>
      <c r="BL146" s="24" t="s">
        <v>194</v>
      </c>
      <c r="BM146" s="24" t="s">
        <v>456</v>
      </c>
    </row>
    <row r="147" spans="2:65" s="1" customFormat="1" ht="13.5">
      <c r="B147" s="41"/>
      <c r="C147" s="63"/>
      <c r="D147" s="208" t="s">
        <v>202</v>
      </c>
      <c r="E147" s="63"/>
      <c r="F147" s="209" t="s">
        <v>3127</v>
      </c>
      <c r="G147" s="63"/>
      <c r="H147" s="63"/>
      <c r="I147" s="165"/>
      <c r="J147" s="63"/>
      <c r="K147" s="63"/>
      <c r="L147" s="61"/>
      <c r="M147" s="207"/>
      <c r="N147" s="42"/>
      <c r="O147" s="42"/>
      <c r="P147" s="42"/>
      <c r="Q147" s="42"/>
      <c r="R147" s="42"/>
      <c r="S147" s="42"/>
      <c r="T147" s="78"/>
      <c r="AT147" s="24" t="s">
        <v>202</v>
      </c>
      <c r="AU147" s="24" t="s">
        <v>79</v>
      </c>
    </row>
    <row r="148" spans="2:65" s="10" customFormat="1" ht="37.35" customHeight="1">
      <c r="B148" s="180"/>
      <c r="C148" s="181"/>
      <c r="D148" s="182" t="s">
        <v>71</v>
      </c>
      <c r="E148" s="183" t="s">
        <v>225</v>
      </c>
      <c r="F148" s="183" t="s">
        <v>3057</v>
      </c>
      <c r="G148" s="181"/>
      <c r="H148" s="181"/>
      <c r="I148" s="184"/>
      <c r="J148" s="185">
        <f>BK148</f>
        <v>0</v>
      </c>
      <c r="K148" s="181"/>
      <c r="L148" s="186"/>
      <c r="M148" s="187"/>
      <c r="N148" s="188"/>
      <c r="O148" s="188"/>
      <c r="P148" s="189">
        <f>SUM(P149:P178)</f>
        <v>0</v>
      </c>
      <c r="Q148" s="188"/>
      <c r="R148" s="189">
        <f>SUM(R149:R178)</f>
        <v>0</v>
      </c>
      <c r="S148" s="188"/>
      <c r="T148" s="190">
        <f>SUM(T149:T178)</f>
        <v>0</v>
      </c>
      <c r="AR148" s="191" t="s">
        <v>79</v>
      </c>
      <c r="AT148" s="192" t="s">
        <v>71</v>
      </c>
      <c r="AU148" s="192" t="s">
        <v>72</v>
      </c>
      <c r="AY148" s="191" t="s">
        <v>195</v>
      </c>
      <c r="BK148" s="193">
        <f>SUM(BK149:BK178)</f>
        <v>0</v>
      </c>
    </row>
    <row r="149" spans="2:65" s="1" customFormat="1" ht="22.5" customHeight="1">
      <c r="B149" s="41"/>
      <c r="C149" s="194" t="s">
        <v>298</v>
      </c>
      <c r="D149" s="194" t="s">
        <v>196</v>
      </c>
      <c r="E149" s="195" t="s">
        <v>3128</v>
      </c>
      <c r="F149" s="196" t="s">
        <v>3129</v>
      </c>
      <c r="G149" s="197" t="s">
        <v>440</v>
      </c>
      <c r="H149" s="198">
        <v>9.5</v>
      </c>
      <c r="I149" s="199"/>
      <c r="J149" s="198">
        <f>ROUND(I149*H149,1)</f>
        <v>0</v>
      </c>
      <c r="K149" s="196" t="s">
        <v>387</v>
      </c>
      <c r="L149" s="61"/>
      <c r="M149" s="200" t="s">
        <v>20</v>
      </c>
      <c r="N149" s="201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194</v>
      </c>
      <c r="AT149" s="24" t="s">
        <v>196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194</v>
      </c>
      <c r="BM149" s="24" t="s">
        <v>459</v>
      </c>
    </row>
    <row r="150" spans="2:65" s="1" customFormat="1" ht="13.5">
      <c r="B150" s="41"/>
      <c r="C150" s="63"/>
      <c r="D150" s="205" t="s">
        <v>202</v>
      </c>
      <c r="E150" s="63"/>
      <c r="F150" s="206" t="s">
        <v>3129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194" t="s">
        <v>303</v>
      </c>
      <c r="D151" s="194" t="s">
        <v>196</v>
      </c>
      <c r="E151" s="195" t="s">
        <v>3130</v>
      </c>
      <c r="F151" s="196" t="s">
        <v>3131</v>
      </c>
      <c r="G151" s="197" t="s">
        <v>440</v>
      </c>
      <c r="H151" s="198">
        <v>9.5</v>
      </c>
      <c r="I151" s="199"/>
      <c r="J151" s="198">
        <f>ROUND(I151*H151,1)</f>
        <v>0</v>
      </c>
      <c r="K151" s="196" t="s">
        <v>387</v>
      </c>
      <c r="L151" s="61"/>
      <c r="M151" s="200" t="s">
        <v>20</v>
      </c>
      <c r="N151" s="201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194</v>
      </c>
      <c r="AT151" s="24" t="s">
        <v>196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194</v>
      </c>
      <c r="BM151" s="24" t="s">
        <v>462</v>
      </c>
    </row>
    <row r="152" spans="2:65" s="1" customFormat="1" ht="13.5">
      <c r="B152" s="41"/>
      <c r="C152" s="63"/>
      <c r="D152" s="205" t="s">
        <v>202</v>
      </c>
      <c r="E152" s="63"/>
      <c r="F152" s="206" t="s">
        <v>3131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194" t="s">
        <v>306</v>
      </c>
      <c r="D153" s="194" t="s">
        <v>196</v>
      </c>
      <c r="E153" s="195" t="s">
        <v>3132</v>
      </c>
      <c r="F153" s="196" t="s">
        <v>3133</v>
      </c>
      <c r="G153" s="197" t="s">
        <v>440</v>
      </c>
      <c r="H153" s="198">
        <v>9.5</v>
      </c>
      <c r="I153" s="199"/>
      <c r="J153" s="198">
        <f>ROUND(I153*H153,1)</f>
        <v>0</v>
      </c>
      <c r="K153" s="196" t="s">
        <v>387</v>
      </c>
      <c r="L153" s="61"/>
      <c r="M153" s="200" t="s">
        <v>20</v>
      </c>
      <c r="N153" s="201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194</v>
      </c>
      <c r="AT153" s="24" t="s">
        <v>196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194</v>
      </c>
      <c r="BM153" s="24" t="s">
        <v>465</v>
      </c>
    </row>
    <row r="154" spans="2:65" s="1" customFormat="1" ht="13.5">
      <c r="B154" s="41"/>
      <c r="C154" s="63"/>
      <c r="D154" s="205" t="s">
        <v>202</v>
      </c>
      <c r="E154" s="63"/>
      <c r="F154" s="206" t="s">
        <v>3133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194" t="s">
        <v>309</v>
      </c>
      <c r="D155" s="194" t="s">
        <v>196</v>
      </c>
      <c r="E155" s="195" t="s">
        <v>3134</v>
      </c>
      <c r="F155" s="196" t="s">
        <v>3135</v>
      </c>
      <c r="G155" s="197" t="s">
        <v>504</v>
      </c>
      <c r="H155" s="198">
        <v>1</v>
      </c>
      <c r="I155" s="199"/>
      <c r="J155" s="198">
        <f>ROUND(I155*H155,1)</f>
        <v>0</v>
      </c>
      <c r="K155" s="196" t="s">
        <v>387</v>
      </c>
      <c r="L155" s="61"/>
      <c r="M155" s="200" t="s">
        <v>20</v>
      </c>
      <c r="N155" s="201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194</v>
      </c>
      <c r="AT155" s="24" t="s">
        <v>196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194</v>
      </c>
      <c r="BM155" s="24" t="s">
        <v>468</v>
      </c>
    </row>
    <row r="156" spans="2:65" s="1" customFormat="1" ht="13.5">
      <c r="B156" s="41"/>
      <c r="C156" s="63"/>
      <c r="D156" s="205" t="s">
        <v>202</v>
      </c>
      <c r="E156" s="63"/>
      <c r="F156" s="206" t="s">
        <v>3135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" customFormat="1" ht="22.5" customHeight="1">
      <c r="B157" s="41"/>
      <c r="C157" s="194" t="s">
        <v>312</v>
      </c>
      <c r="D157" s="194" t="s">
        <v>196</v>
      </c>
      <c r="E157" s="195" t="s">
        <v>3136</v>
      </c>
      <c r="F157" s="196" t="s">
        <v>3137</v>
      </c>
      <c r="G157" s="197" t="s">
        <v>504</v>
      </c>
      <c r="H157" s="198">
        <v>1</v>
      </c>
      <c r="I157" s="199"/>
      <c r="J157" s="198">
        <f>ROUND(I157*H157,1)</f>
        <v>0</v>
      </c>
      <c r="K157" s="196" t="s">
        <v>387</v>
      </c>
      <c r="L157" s="61"/>
      <c r="M157" s="200" t="s">
        <v>20</v>
      </c>
      <c r="N157" s="201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194</v>
      </c>
      <c r="AT157" s="24" t="s">
        <v>196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194</v>
      </c>
      <c r="BM157" s="24" t="s">
        <v>471</v>
      </c>
    </row>
    <row r="158" spans="2:65" s="1" customFormat="1" ht="13.5">
      <c r="B158" s="41"/>
      <c r="C158" s="63"/>
      <c r="D158" s="205" t="s">
        <v>202</v>
      </c>
      <c r="E158" s="63"/>
      <c r="F158" s="206" t="s">
        <v>3137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194" t="s">
        <v>315</v>
      </c>
      <c r="D159" s="194" t="s">
        <v>196</v>
      </c>
      <c r="E159" s="195" t="s">
        <v>3138</v>
      </c>
      <c r="F159" s="196" t="s">
        <v>3139</v>
      </c>
      <c r="G159" s="197" t="s">
        <v>504</v>
      </c>
      <c r="H159" s="198">
        <v>1</v>
      </c>
      <c r="I159" s="199"/>
      <c r="J159" s="198">
        <f>ROUND(I159*H159,1)</f>
        <v>0</v>
      </c>
      <c r="K159" s="196" t="s">
        <v>387</v>
      </c>
      <c r="L159" s="61"/>
      <c r="M159" s="200" t="s">
        <v>20</v>
      </c>
      <c r="N159" s="201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194</v>
      </c>
      <c r="AT159" s="24" t="s">
        <v>196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194</v>
      </c>
      <c r="BM159" s="24" t="s">
        <v>474</v>
      </c>
    </row>
    <row r="160" spans="2:65" s="1" customFormat="1" ht="13.5">
      <c r="B160" s="41"/>
      <c r="C160" s="63"/>
      <c r="D160" s="205" t="s">
        <v>202</v>
      </c>
      <c r="E160" s="63"/>
      <c r="F160" s="206" t="s">
        <v>3139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194" t="s">
        <v>318</v>
      </c>
      <c r="D161" s="194" t="s">
        <v>196</v>
      </c>
      <c r="E161" s="195" t="s">
        <v>3140</v>
      </c>
      <c r="F161" s="196" t="s">
        <v>3141</v>
      </c>
      <c r="G161" s="197" t="s">
        <v>504</v>
      </c>
      <c r="H161" s="198">
        <v>1</v>
      </c>
      <c r="I161" s="199"/>
      <c r="J161" s="198">
        <f>ROUND(I161*H161,1)</f>
        <v>0</v>
      </c>
      <c r="K161" s="196" t="s">
        <v>387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194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477</v>
      </c>
    </row>
    <row r="162" spans="2:65" s="1" customFormat="1" ht="13.5">
      <c r="B162" s="41"/>
      <c r="C162" s="63"/>
      <c r="D162" s="205" t="s">
        <v>202</v>
      </c>
      <c r="E162" s="63"/>
      <c r="F162" s="206" t="s">
        <v>3141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238" t="s">
        <v>321</v>
      </c>
      <c r="D163" s="238" t="s">
        <v>1041</v>
      </c>
      <c r="E163" s="239" t="s">
        <v>3142</v>
      </c>
      <c r="F163" s="240" t="s">
        <v>3143</v>
      </c>
      <c r="G163" s="241" t="s">
        <v>504</v>
      </c>
      <c r="H163" s="242">
        <v>1</v>
      </c>
      <c r="I163" s="243"/>
      <c r="J163" s="242">
        <f>ROUND(I163*H163,1)</f>
        <v>0</v>
      </c>
      <c r="K163" s="240" t="s">
        <v>387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225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194</v>
      </c>
      <c r="BM163" s="24" t="s">
        <v>481</v>
      </c>
    </row>
    <row r="164" spans="2:65" s="1" customFormat="1" ht="13.5">
      <c r="B164" s="41"/>
      <c r="C164" s="63"/>
      <c r="D164" s="205" t="s">
        <v>202</v>
      </c>
      <c r="E164" s="63"/>
      <c r="F164" s="206" t="s">
        <v>3143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238" t="s">
        <v>326</v>
      </c>
      <c r="D165" s="238" t="s">
        <v>1041</v>
      </c>
      <c r="E165" s="239" t="s">
        <v>3144</v>
      </c>
      <c r="F165" s="240" t="s">
        <v>3145</v>
      </c>
      <c r="G165" s="241" t="s">
        <v>440</v>
      </c>
      <c r="H165" s="242">
        <v>9.5</v>
      </c>
      <c r="I165" s="243"/>
      <c r="J165" s="242">
        <f>ROUND(I165*H165,1)</f>
        <v>0</v>
      </c>
      <c r="K165" s="240" t="s">
        <v>387</v>
      </c>
      <c r="L165" s="244"/>
      <c r="M165" s="245" t="s">
        <v>20</v>
      </c>
      <c r="N165" s="246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225</v>
      </c>
      <c r="AT165" s="24" t="s">
        <v>1041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194</v>
      </c>
      <c r="BM165" s="24" t="s">
        <v>484</v>
      </c>
    </row>
    <row r="166" spans="2:65" s="1" customFormat="1" ht="13.5">
      <c r="B166" s="41"/>
      <c r="C166" s="63"/>
      <c r="D166" s="205" t="s">
        <v>202</v>
      </c>
      <c r="E166" s="63"/>
      <c r="F166" s="206" t="s">
        <v>3145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" customFormat="1" ht="22.5" customHeight="1">
      <c r="B167" s="41"/>
      <c r="C167" s="238" t="s">
        <v>330</v>
      </c>
      <c r="D167" s="238" t="s">
        <v>1041</v>
      </c>
      <c r="E167" s="239" t="s">
        <v>3146</v>
      </c>
      <c r="F167" s="240" t="s">
        <v>3147</v>
      </c>
      <c r="G167" s="241" t="s">
        <v>440</v>
      </c>
      <c r="H167" s="242">
        <v>9.5</v>
      </c>
      <c r="I167" s="243"/>
      <c r="J167" s="242">
        <f>ROUND(I167*H167,1)</f>
        <v>0</v>
      </c>
      <c r="K167" s="240" t="s">
        <v>387</v>
      </c>
      <c r="L167" s="244"/>
      <c r="M167" s="245" t="s">
        <v>20</v>
      </c>
      <c r="N167" s="246" t="s">
        <v>43</v>
      </c>
      <c r="O167" s="42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4" t="s">
        <v>225</v>
      </c>
      <c r="AT167" s="24" t="s">
        <v>1041</v>
      </c>
      <c r="AU167" s="24" t="s">
        <v>79</v>
      </c>
      <c r="AY167" s="24" t="s">
        <v>195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4" t="s">
        <v>79</v>
      </c>
      <c r="BK167" s="204">
        <f>ROUND(I167*H167,1)</f>
        <v>0</v>
      </c>
      <c r="BL167" s="24" t="s">
        <v>194</v>
      </c>
      <c r="BM167" s="24" t="s">
        <v>487</v>
      </c>
    </row>
    <row r="168" spans="2:65" s="1" customFormat="1" ht="13.5">
      <c r="B168" s="41"/>
      <c r="C168" s="63"/>
      <c r="D168" s="205" t="s">
        <v>202</v>
      </c>
      <c r="E168" s="63"/>
      <c r="F168" s="206" t="s">
        <v>3147</v>
      </c>
      <c r="G168" s="63"/>
      <c r="H168" s="63"/>
      <c r="I168" s="165"/>
      <c r="J168" s="63"/>
      <c r="K168" s="63"/>
      <c r="L168" s="61"/>
      <c r="M168" s="207"/>
      <c r="N168" s="42"/>
      <c r="O168" s="42"/>
      <c r="P168" s="42"/>
      <c r="Q168" s="42"/>
      <c r="R168" s="42"/>
      <c r="S168" s="42"/>
      <c r="T168" s="78"/>
      <c r="AT168" s="24" t="s">
        <v>202</v>
      </c>
      <c r="AU168" s="24" t="s">
        <v>79</v>
      </c>
    </row>
    <row r="169" spans="2:65" s="1" customFormat="1" ht="22.5" customHeight="1">
      <c r="B169" s="41"/>
      <c r="C169" s="238" t="s">
        <v>334</v>
      </c>
      <c r="D169" s="238" t="s">
        <v>1041</v>
      </c>
      <c r="E169" s="239" t="s">
        <v>3148</v>
      </c>
      <c r="F169" s="240" t="s">
        <v>3149</v>
      </c>
      <c r="G169" s="241" t="s">
        <v>729</v>
      </c>
      <c r="H169" s="242">
        <v>1</v>
      </c>
      <c r="I169" s="243"/>
      <c r="J169" s="242">
        <f>ROUND(I169*H169,1)</f>
        <v>0</v>
      </c>
      <c r="K169" s="240" t="s">
        <v>387</v>
      </c>
      <c r="L169" s="244"/>
      <c r="M169" s="245" t="s">
        <v>20</v>
      </c>
      <c r="N169" s="246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225</v>
      </c>
      <c r="AT169" s="24" t="s">
        <v>1041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194</v>
      </c>
      <c r="BM169" s="24" t="s">
        <v>491</v>
      </c>
    </row>
    <row r="170" spans="2:65" s="1" customFormat="1" ht="13.5">
      <c r="B170" s="41"/>
      <c r="C170" s="63"/>
      <c r="D170" s="205" t="s">
        <v>202</v>
      </c>
      <c r="E170" s="63"/>
      <c r="F170" s="206" t="s">
        <v>3149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238" t="s">
        <v>338</v>
      </c>
      <c r="D171" s="238" t="s">
        <v>1041</v>
      </c>
      <c r="E171" s="239" t="s">
        <v>3150</v>
      </c>
      <c r="F171" s="240" t="s">
        <v>3151</v>
      </c>
      <c r="G171" s="241" t="s">
        <v>729</v>
      </c>
      <c r="H171" s="242">
        <v>1</v>
      </c>
      <c r="I171" s="243"/>
      <c r="J171" s="242">
        <f>ROUND(I171*H171,1)</f>
        <v>0</v>
      </c>
      <c r="K171" s="240" t="s">
        <v>387</v>
      </c>
      <c r="L171" s="244"/>
      <c r="M171" s="245" t="s">
        <v>20</v>
      </c>
      <c r="N171" s="246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225</v>
      </c>
      <c r="AT171" s="24" t="s">
        <v>1041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194</v>
      </c>
      <c r="BM171" s="24" t="s">
        <v>494</v>
      </c>
    </row>
    <row r="172" spans="2:65" s="1" customFormat="1" ht="13.5">
      <c r="B172" s="41"/>
      <c r="C172" s="63"/>
      <c r="D172" s="205" t="s">
        <v>202</v>
      </c>
      <c r="E172" s="63"/>
      <c r="F172" s="206" t="s">
        <v>3151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194" t="s">
        <v>342</v>
      </c>
      <c r="D173" s="194" t="s">
        <v>196</v>
      </c>
      <c r="E173" s="195" t="s">
        <v>3152</v>
      </c>
      <c r="F173" s="196" t="s">
        <v>3153</v>
      </c>
      <c r="G173" s="197" t="s">
        <v>926</v>
      </c>
      <c r="H173" s="198">
        <v>1</v>
      </c>
      <c r="I173" s="199"/>
      <c r="J173" s="198">
        <f>ROUND(I173*H173,1)</f>
        <v>0</v>
      </c>
      <c r="K173" s="196" t="s">
        <v>387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194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194</v>
      </c>
      <c r="BM173" s="24" t="s">
        <v>497</v>
      </c>
    </row>
    <row r="174" spans="2:65" s="1" customFormat="1" ht="13.5">
      <c r="B174" s="41"/>
      <c r="C174" s="63"/>
      <c r="D174" s="205" t="s">
        <v>202</v>
      </c>
      <c r="E174" s="63"/>
      <c r="F174" s="206" t="s">
        <v>3153</v>
      </c>
      <c r="G174" s="63"/>
      <c r="H174" s="63"/>
      <c r="I174" s="165"/>
      <c r="J174" s="63"/>
      <c r="K174" s="63"/>
      <c r="L174" s="61"/>
      <c r="M174" s="207"/>
      <c r="N174" s="42"/>
      <c r="O174" s="42"/>
      <c r="P174" s="42"/>
      <c r="Q174" s="42"/>
      <c r="R174" s="42"/>
      <c r="S174" s="42"/>
      <c r="T174" s="78"/>
      <c r="AT174" s="24" t="s">
        <v>202</v>
      </c>
      <c r="AU174" s="24" t="s">
        <v>79</v>
      </c>
    </row>
    <row r="175" spans="2:65" s="1" customFormat="1" ht="22.5" customHeight="1">
      <c r="B175" s="41"/>
      <c r="C175" s="194" t="s">
        <v>346</v>
      </c>
      <c r="D175" s="194" t="s">
        <v>196</v>
      </c>
      <c r="E175" s="195" t="s">
        <v>3154</v>
      </c>
      <c r="F175" s="196" t="s">
        <v>3155</v>
      </c>
      <c r="G175" s="197" t="s">
        <v>440</v>
      </c>
      <c r="H175" s="198">
        <v>9.5</v>
      </c>
      <c r="I175" s="199"/>
      <c r="J175" s="198">
        <f>ROUND(I175*H175,1)</f>
        <v>0</v>
      </c>
      <c r="K175" s="196" t="s">
        <v>387</v>
      </c>
      <c r="L175" s="61"/>
      <c r="M175" s="200" t="s">
        <v>20</v>
      </c>
      <c r="N175" s="201" t="s">
        <v>43</v>
      </c>
      <c r="O175" s="42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24" t="s">
        <v>194</v>
      </c>
      <c r="AT175" s="24" t="s">
        <v>196</v>
      </c>
      <c r="AU175" s="24" t="s">
        <v>79</v>
      </c>
      <c r="AY175" s="24" t="s">
        <v>195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24" t="s">
        <v>79</v>
      </c>
      <c r="BK175" s="204">
        <f>ROUND(I175*H175,1)</f>
        <v>0</v>
      </c>
      <c r="BL175" s="24" t="s">
        <v>194</v>
      </c>
      <c r="BM175" s="24" t="s">
        <v>501</v>
      </c>
    </row>
    <row r="176" spans="2:65" s="1" customFormat="1" ht="13.5">
      <c r="B176" s="41"/>
      <c r="C176" s="63"/>
      <c r="D176" s="205" t="s">
        <v>202</v>
      </c>
      <c r="E176" s="63"/>
      <c r="F176" s="206" t="s">
        <v>3155</v>
      </c>
      <c r="G176" s="63"/>
      <c r="H176" s="63"/>
      <c r="I176" s="165"/>
      <c r="J176" s="63"/>
      <c r="K176" s="63"/>
      <c r="L176" s="61"/>
      <c r="M176" s="207"/>
      <c r="N176" s="42"/>
      <c r="O176" s="42"/>
      <c r="P176" s="42"/>
      <c r="Q176" s="42"/>
      <c r="R176" s="42"/>
      <c r="S176" s="42"/>
      <c r="T176" s="78"/>
      <c r="AT176" s="24" t="s">
        <v>202</v>
      </c>
      <c r="AU176" s="24" t="s">
        <v>79</v>
      </c>
    </row>
    <row r="177" spans="2:65" s="1" customFormat="1" ht="22.5" customHeight="1">
      <c r="B177" s="41"/>
      <c r="C177" s="194" t="s">
        <v>350</v>
      </c>
      <c r="D177" s="194" t="s">
        <v>196</v>
      </c>
      <c r="E177" s="195" t="s">
        <v>3156</v>
      </c>
      <c r="F177" s="196" t="s">
        <v>3157</v>
      </c>
      <c r="G177" s="197" t="s">
        <v>228</v>
      </c>
      <c r="H177" s="198">
        <v>0.2</v>
      </c>
      <c r="I177" s="199"/>
      <c r="J177" s="198">
        <f>ROUND(I177*H177,1)</f>
        <v>0</v>
      </c>
      <c r="K177" s="196" t="s">
        <v>387</v>
      </c>
      <c r="L177" s="61"/>
      <c r="M177" s="200" t="s">
        <v>20</v>
      </c>
      <c r="N177" s="201" t="s">
        <v>43</v>
      </c>
      <c r="O177" s="4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24" t="s">
        <v>194</v>
      </c>
      <c r="AT177" s="24" t="s">
        <v>196</v>
      </c>
      <c r="AU177" s="24" t="s">
        <v>79</v>
      </c>
      <c r="AY177" s="24" t="s">
        <v>195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24" t="s">
        <v>79</v>
      </c>
      <c r="BK177" s="204">
        <f>ROUND(I177*H177,1)</f>
        <v>0</v>
      </c>
      <c r="BL177" s="24" t="s">
        <v>194</v>
      </c>
      <c r="BM177" s="24" t="s">
        <v>505</v>
      </c>
    </row>
    <row r="178" spans="2:65" s="1" customFormat="1" ht="13.5">
      <c r="B178" s="41"/>
      <c r="C178" s="63"/>
      <c r="D178" s="208" t="s">
        <v>202</v>
      </c>
      <c r="E178" s="63"/>
      <c r="F178" s="209" t="s">
        <v>3157</v>
      </c>
      <c r="G178" s="63"/>
      <c r="H178" s="63"/>
      <c r="I178" s="165"/>
      <c r="J178" s="63"/>
      <c r="K178" s="63"/>
      <c r="L178" s="61"/>
      <c r="M178" s="207"/>
      <c r="N178" s="42"/>
      <c r="O178" s="42"/>
      <c r="P178" s="42"/>
      <c r="Q178" s="42"/>
      <c r="R178" s="42"/>
      <c r="S178" s="42"/>
      <c r="T178" s="78"/>
      <c r="AT178" s="24" t="s">
        <v>202</v>
      </c>
      <c r="AU178" s="24" t="s">
        <v>79</v>
      </c>
    </row>
    <row r="179" spans="2:65" s="10" customFormat="1" ht="37.35" customHeight="1">
      <c r="B179" s="180"/>
      <c r="C179" s="181"/>
      <c r="D179" s="182" t="s">
        <v>71</v>
      </c>
      <c r="E179" s="183" t="s">
        <v>1441</v>
      </c>
      <c r="F179" s="183" t="s">
        <v>3158</v>
      </c>
      <c r="G179" s="181"/>
      <c r="H179" s="181"/>
      <c r="I179" s="184"/>
      <c r="J179" s="185">
        <f>BK179</f>
        <v>0</v>
      </c>
      <c r="K179" s="181"/>
      <c r="L179" s="186"/>
      <c r="M179" s="187"/>
      <c r="N179" s="188"/>
      <c r="O179" s="188"/>
      <c r="P179" s="189">
        <f>SUM(P180:P185)</f>
        <v>0</v>
      </c>
      <c r="Q179" s="188"/>
      <c r="R179" s="189">
        <f>SUM(R180:R185)</f>
        <v>0</v>
      </c>
      <c r="S179" s="188"/>
      <c r="T179" s="190">
        <f>SUM(T180:T185)</f>
        <v>0</v>
      </c>
      <c r="AR179" s="191" t="s">
        <v>86</v>
      </c>
      <c r="AT179" s="192" t="s">
        <v>71</v>
      </c>
      <c r="AU179" s="192" t="s">
        <v>72</v>
      </c>
      <c r="AY179" s="191" t="s">
        <v>195</v>
      </c>
      <c r="BK179" s="193">
        <f>SUM(BK180:BK185)</f>
        <v>0</v>
      </c>
    </row>
    <row r="180" spans="2:65" s="1" customFormat="1" ht="22.5" customHeight="1">
      <c r="B180" s="41"/>
      <c r="C180" s="194" t="s">
        <v>441</v>
      </c>
      <c r="D180" s="194" t="s">
        <v>196</v>
      </c>
      <c r="E180" s="195" t="s">
        <v>3159</v>
      </c>
      <c r="F180" s="196" t="s">
        <v>3160</v>
      </c>
      <c r="G180" s="197" t="s">
        <v>1269</v>
      </c>
      <c r="H180" s="198">
        <v>1</v>
      </c>
      <c r="I180" s="199"/>
      <c r="J180" s="198">
        <f>ROUND(I180*H180,1)</f>
        <v>0</v>
      </c>
      <c r="K180" s="196" t="s">
        <v>387</v>
      </c>
      <c r="L180" s="61"/>
      <c r="M180" s="200" t="s">
        <v>20</v>
      </c>
      <c r="N180" s="201" t="s">
        <v>43</v>
      </c>
      <c r="O180" s="42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4" t="s">
        <v>474</v>
      </c>
      <c r="AT180" s="24" t="s">
        <v>196</v>
      </c>
      <c r="AU180" s="24" t="s">
        <v>79</v>
      </c>
      <c r="AY180" s="24" t="s">
        <v>195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79</v>
      </c>
      <c r="BK180" s="204">
        <f>ROUND(I180*H180,1)</f>
        <v>0</v>
      </c>
      <c r="BL180" s="24" t="s">
        <v>474</v>
      </c>
      <c r="BM180" s="24" t="s">
        <v>508</v>
      </c>
    </row>
    <row r="181" spans="2:65" s="1" customFormat="1" ht="13.5">
      <c r="B181" s="41"/>
      <c r="C181" s="63"/>
      <c r="D181" s="205" t="s">
        <v>202</v>
      </c>
      <c r="E181" s="63"/>
      <c r="F181" s="206" t="s">
        <v>3160</v>
      </c>
      <c r="G181" s="63"/>
      <c r="H181" s="63"/>
      <c r="I181" s="165"/>
      <c r="J181" s="63"/>
      <c r="K181" s="63"/>
      <c r="L181" s="61"/>
      <c r="M181" s="207"/>
      <c r="N181" s="42"/>
      <c r="O181" s="42"/>
      <c r="P181" s="42"/>
      <c r="Q181" s="42"/>
      <c r="R181" s="42"/>
      <c r="S181" s="42"/>
      <c r="T181" s="78"/>
      <c r="AT181" s="24" t="s">
        <v>202</v>
      </c>
      <c r="AU181" s="24" t="s">
        <v>79</v>
      </c>
    </row>
    <row r="182" spans="2:65" s="1" customFormat="1" ht="22.5" customHeight="1">
      <c r="B182" s="41"/>
      <c r="C182" s="194" t="s">
        <v>509</v>
      </c>
      <c r="D182" s="194" t="s">
        <v>196</v>
      </c>
      <c r="E182" s="195" t="s">
        <v>3161</v>
      </c>
      <c r="F182" s="196" t="s">
        <v>3162</v>
      </c>
      <c r="G182" s="197" t="s">
        <v>440</v>
      </c>
      <c r="H182" s="198">
        <v>9.5</v>
      </c>
      <c r="I182" s="199"/>
      <c r="J182" s="198">
        <f>ROUND(I182*H182,1)</f>
        <v>0</v>
      </c>
      <c r="K182" s="196" t="s">
        <v>387</v>
      </c>
      <c r="L182" s="61"/>
      <c r="M182" s="200" t="s">
        <v>20</v>
      </c>
      <c r="N182" s="201" t="s">
        <v>43</v>
      </c>
      <c r="O182" s="42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24" t="s">
        <v>474</v>
      </c>
      <c r="AT182" s="24" t="s">
        <v>196</v>
      </c>
      <c r="AU182" s="24" t="s">
        <v>79</v>
      </c>
      <c r="AY182" s="24" t="s">
        <v>195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24" t="s">
        <v>79</v>
      </c>
      <c r="BK182" s="204">
        <f>ROUND(I182*H182,1)</f>
        <v>0</v>
      </c>
      <c r="BL182" s="24" t="s">
        <v>474</v>
      </c>
      <c r="BM182" s="24" t="s">
        <v>512</v>
      </c>
    </row>
    <row r="183" spans="2:65" s="1" customFormat="1" ht="13.5">
      <c r="B183" s="41"/>
      <c r="C183" s="63"/>
      <c r="D183" s="205" t="s">
        <v>202</v>
      </c>
      <c r="E183" s="63"/>
      <c r="F183" s="206" t="s">
        <v>3162</v>
      </c>
      <c r="G183" s="63"/>
      <c r="H183" s="63"/>
      <c r="I183" s="165"/>
      <c r="J183" s="63"/>
      <c r="K183" s="63"/>
      <c r="L183" s="61"/>
      <c r="M183" s="207"/>
      <c r="N183" s="42"/>
      <c r="O183" s="42"/>
      <c r="P183" s="42"/>
      <c r="Q183" s="42"/>
      <c r="R183" s="42"/>
      <c r="S183" s="42"/>
      <c r="T183" s="78"/>
      <c r="AT183" s="24" t="s">
        <v>202</v>
      </c>
      <c r="AU183" s="24" t="s">
        <v>79</v>
      </c>
    </row>
    <row r="184" spans="2:65" s="1" customFormat="1" ht="22.5" customHeight="1">
      <c r="B184" s="41"/>
      <c r="C184" s="194" t="s">
        <v>444</v>
      </c>
      <c r="D184" s="194" t="s">
        <v>196</v>
      </c>
      <c r="E184" s="195" t="s">
        <v>3163</v>
      </c>
      <c r="F184" s="196" t="s">
        <v>3164</v>
      </c>
      <c r="G184" s="197" t="s">
        <v>440</v>
      </c>
      <c r="H184" s="198">
        <v>9.5</v>
      </c>
      <c r="I184" s="199"/>
      <c r="J184" s="198">
        <f>ROUND(I184*H184,1)</f>
        <v>0</v>
      </c>
      <c r="K184" s="196" t="s">
        <v>387</v>
      </c>
      <c r="L184" s="61"/>
      <c r="M184" s="200" t="s">
        <v>20</v>
      </c>
      <c r="N184" s="201" t="s">
        <v>43</v>
      </c>
      <c r="O184" s="42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AR184" s="24" t="s">
        <v>474</v>
      </c>
      <c r="AT184" s="24" t="s">
        <v>196</v>
      </c>
      <c r="AU184" s="24" t="s">
        <v>79</v>
      </c>
      <c r="AY184" s="24" t="s">
        <v>195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24" t="s">
        <v>79</v>
      </c>
      <c r="BK184" s="204">
        <f>ROUND(I184*H184,1)</f>
        <v>0</v>
      </c>
      <c r="BL184" s="24" t="s">
        <v>474</v>
      </c>
      <c r="BM184" s="24" t="s">
        <v>515</v>
      </c>
    </row>
    <row r="185" spans="2:65" s="1" customFormat="1" ht="13.5">
      <c r="B185" s="41"/>
      <c r="C185" s="63"/>
      <c r="D185" s="208" t="s">
        <v>202</v>
      </c>
      <c r="E185" s="63"/>
      <c r="F185" s="209" t="s">
        <v>3164</v>
      </c>
      <c r="G185" s="63"/>
      <c r="H185" s="63"/>
      <c r="I185" s="165"/>
      <c r="J185" s="63"/>
      <c r="K185" s="63"/>
      <c r="L185" s="61"/>
      <c r="M185" s="207"/>
      <c r="N185" s="42"/>
      <c r="O185" s="42"/>
      <c r="P185" s="42"/>
      <c r="Q185" s="42"/>
      <c r="R185" s="42"/>
      <c r="S185" s="42"/>
      <c r="T185" s="78"/>
      <c r="AT185" s="24" t="s">
        <v>202</v>
      </c>
      <c r="AU185" s="24" t="s">
        <v>79</v>
      </c>
    </row>
    <row r="186" spans="2:65" s="10" customFormat="1" ht="37.35" customHeight="1">
      <c r="B186" s="180"/>
      <c r="C186" s="181"/>
      <c r="D186" s="182" t="s">
        <v>71</v>
      </c>
      <c r="E186" s="183" t="s">
        <v>1949</v>
      </c>
      <c r="F186" s="183" t="s">
        <v>77</v>
      </c>
      <c r="G186" s="181"/>
      <c r="H186" s="181"/>
      <c r="I186" s="184"/>
      <c r="J186" s="185">
        <f>BK186</f>
        <v>0</v>
      </c>
      <c r="K186" s="181"/>
      <c r="L186" s="186"/>
      <c r="M186" s="187"/>
      <c r="N186" s="188"/>
      <c r="O186" s="188"/>
      <c r="P186" s="189">
        <f>SUM(P187:P190)</f>
        <v>0</v>
      </c>
      <c r="Q186" s="188"/>
      <c r="R186" s="189">
        <f>SUM(R187:R190)</f>
        <v>0</v>
      </c>
      <c r="S186" s="188"/>
      <c r="T186" s="190">
        <f>SUM(T187:T190)</f>
        <v>0</v>
      </c>
      <c r="AR186" s="191" t="s">
        <v>194</v>
      </c>
      <c r="AT186" s="192" t="s">
        <v>71</v>
      </c>
      <c r="AU186" s="192" t="s">
        <v>72</v>
      </c>
      <c r="AY186" s="191" t="s">
        <v>195</v>
      </c>
      <c r="BK186" s="193">
        <f>SUM(BK187:BK190)</f>
        <v>0</v>
      </c>
    </row>
    <row r="187" spans="2:65" s="1" customFormat="1" ht="22.5" customHeight="1">
      <c r="B187" s="41"/>
      <c r="C187" s="194" t="s">
        <v>516</v>
      </c>
      <c r="D187" s="194" t="s">
        <v>196</v>
      </c>
      <c r="E187" s="195" t="s">
        <v>221</v>
      </c>
      <c r="F187" s="196" t="s">
        <v>3165</v>
      </c>
      <c r="G187" s="197" t="s">
        <v>903</v>
      </c>
      <c r="H187" s="199"/>
      <c r="I187" s="199"/>
      <c r="J187" s="198">
        <f>ROUND(I187*H187,1)</f>
        <v>0</v>
      </c>
      <c r="K187" s="196" t="s">
        <v>387</v>
      </c>
      <c r="L187" s="61"/>
      <c r="M187" s="200" t="s">
        <v>20</v>
      </c>
      <c r="N187" s="201" t="s">
        <v>43</v>
      </c>
      <c r="O187" s="4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AR187" s="24" t="s">
        <v>200</v>
      </c>
      <c r="AT187" s="24" t="s">
        <v>196</v>
      </c>
      <c r="AU187" s="24" t="s">
        <v>79</v>
      </c>
      <c r="AY187" s="24" t="s">
        <v>195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24" t="s">
        <v>79</v>
      </c>
      <c r="BK187" s="204">
        <f>ROUND(I187*H187,1)</f>
        <v>0</v>
      </c>
      <c r="BL187" s="24" t="s">
        <v>200</v>
      </c>
      <c r="BM187" s="24" t="s">
        <v>519</v>
      </c>
    </row>
    <row r="188" spans="2:65" s="1" customFormat="1" ht="13.5">
      <c r="B188" s="41"/>
      <c r="C188" s="63"/>
      <c r="D188" s="205" t="s">
        <v>202</v>
      </c>
      <c r="E188" s="63"/>
      <c r="F188" s="206" t="s">
        <v>3165</v>
      </c>
      <c r="G188" s="63"/>
      <c r="H188" s="63"/>
      <c r="I188" s="165"/>
      <c r="J188" s="63"/>
      <c r="K188" s="63"/>
      <c r="L188" s="61"/>
      <c r="M188" s="207"/>
      <c r="N188" s="42"/>
      <c r="O188" s="42"/>
      <c r="P188" s="42"/>
      <c r="Q188" s="42"/>
      <c r="R188" s="42"/>
      <c r="S188" s="42"/>
      <c r="T188" s="78"/>
      <c r="AT188" s="24" t="s">
        <v>202</v>
      </c>
      <c r="AU188" s="24" t="s">
        <v>79</v>
      </c>
    </row>
    <row r="189" spans="2:65" s="1" customFormat="1" ht="22.5" customHeight="1">
      <c r="B189" s="41"/>
      <c r="C189" s="194" t="s">
        <v>447</v>
      </c>
      <c r="D189" s="194" t="s">
        <v>196</v>
      </c>
      <c r="E189" s="195" t="s">
        <v>260</v>
      </c>
      <c r="F189" s="196" t="s">
        <v>3166</v>
      </c>
      <c r="G189" s="197" t="s">
        <v>903</v>
      </c>
      <c r="H189" s="199"/>
      <c r="I189" s="199"/>
      <c r="J189" s="198">
        <f>ROUND(I189*H189,1)</f>
        <v>0</v>
      </c>
      <c r="K189" s="196" t="s">
        <v>387</v>
      </c>
      <c r="L189" s="61"/>
      <c r="M189" s="200" t="s">
        <v>20</v>
      </c>
      <c r="N189" s="201" t="s">
        <v>43</v>
      </c>
      <c r="O189" s="42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AR189" s="24" t="s">
        <v>200</v>
      </c>
      <c r="AT189" s="24" t="s">
        <v>196</v>
      </c>
      <c r="AU189" s="24" t="s">
        <v>79</v>
      </c>
      <c r="AY189" s="24" t="s">
        <v>195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24" t="s">
        <v>79</v>
      </c>
      <c r="BK189" s="204">
        <f>ROUND(I189*H189,1)</f>
        <v>0</v>
      </c>
      <c r="BL189" s="24" t="s">
        <v>200</v>
      </c>
      <c r="BM189" s="24" t="s">
        <v>522</v>
      </c>
    </row>
    <row r="190" spans="2:65" s="1" customFormat="1" ht="13.5">
      <c r="B190" s="41"/>
      <c r="C190" s="63"/>
      <c r="D190" s="208" t="s">
        <v>202</v>
      </c>
      <c r="E190" s="63"/>
      <c r="F190" s="209" t="s">
        <v>3166</v>
      </c>
      <c r="G190" s="63"/>
      <c r="H190" s="63"/>
      <c r="I190" s="165"/>
      <c r="J190" s="63"/>
      <c r="K190" s="63"/>
      <c r="L190" s="61"/>
      <c r="M190" s="210"/>
      <c r="N190" s="211"/>
      <c r="O190" s="211"/>
      <c r="P190" s="211"/>
      <c r="Q190" s="211"/>
      <c r="R190" s="211"/>
      <c r="S190" s="211"/>
      <c r="T190" s="212"/>
      <c r="AT190" s="24" t="s">
        <v>202</v>
      </c>
      <c r="AU190" s="24" t="s">
        <v>79</v>
      </c>
    </row>
    <row r="191" spans="2:65" s="1" customFormat="1" ht="6.95" customHeight="1">
      <c r="B191" s="56"/>
      <c r="C191" s="57"/>
      <c r="D191" s="57"/>
      <c r="E191" s="57"/>
      <c r="F191" s="57"/>
      <c r="G191" s="57"/>
      <c r="H191" s="57"/>
      <c r="I191" s="148"/>
      <c r="J191" s="57"/>
      <c r="K191" s="57"/>
      <c r="L191" s="61"/>
    </row>
  </sheetData>
  <sheetProtection algorithmName="SHA-512" hashValue="FjqJkeoBKrg7VByEmsHxDzdPtkSN4bcqGfZyHlpCAly/UH9W+UWaBZRucbyqi2t66RHA1F2fG/rDNVPEw7OS4A==" saltValue="/+C4H8cnzgzVtig6+6y4/Q==" spinCount="100000" sheet="1" objects="1" scenarios="1" formatCells="0" formatColumns="0" formatRows="0" sort="0" autoFilter="0"/>
  <autoFilter ref="C92:K190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150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3042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3042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3167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ROUND(J90,1)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ROUND(SUM(BE90:BE94), 1)</f>
        <v>0</v>
      </c>
      <c r="G34" s="42"/>
      <c r="H34" s="42"/>
      <c r="I34" s="140">
        <v>0.21</v>
      </c>
      <c r="J34" s="139">
        <f>ROUND(ROUND((SUM(BE90:BE94)),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ROUND(SUM(BF90:BF94), 1)</f>
        <v>0</v>
      </c>
      <c r="G35" s="42"/>
      <c r="H35" s="42"/>
      <c r="I35" s="140">
        <v>0.15</v>
      </c>
      <c r="J35" s="139">
        <f>ROUND(ROUND((SUM(BF90:BF94)),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ROUND(SUM(BG90:BG94),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ROUND(SUM(BH90:BH94),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ROUND(SUM(BI90:BI94),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3042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3042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SO.06.4 - Přípojka podzemní vedení  NN do 1kW, nenaceňovat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J90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3168</v>
      </c>
      <c r="E65" s="161"/>
      <c r="F65" s="161"/>
      <c r="G65" s="161"/>
      <c r="H65" s="161"/>
      <c r="I65" s="162"/>
      <c r="J65" s="163">
        <f>J91</f>
        <v>0</v>
      </c>
      <c r="K65" s="164"/>
    </row>
    <row r="66" spans="2:12" s="14" customFormat="1" ht="19.899999999999999" customHeight="1">
      <c r="B66" s="266"/>
      <c r="C66" s="267"/>
      <c r="D66" s="268" t="s">
        <v>3169</v>
      </c>
      <c r="E66" s="269"/>
      <c r="F66" s="269"/>
      <c r="G66" s="269"/>
      <c r="H66" s="269"/>
      <c r="I66" s="270"/>
      <c r="J66" s="271">
        <f>J92</f>
        <v>0</v>
      </c>
      <c r="K66" s="272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27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48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51"/>
      <c r="J72" s="60"/>
      <c r="K72" s="60"/>
      <c r="L72" s="61"/>
    </row>
    <row r="73" spans="2:12" s="1" customFormat="1" ht="36.950000000000003" customHeight="1">
      <c r="B73" s="41"/>
      <c r="C73" s="62" t="s">
        <v>178</v>
      </c>
      <c r="D73" s="63"/>
      <c r="E73" s="63"/>
      <c r="F73" s="63"/>
      <c r="G73" s="63"/>
      <c r="H73" s="63"/>
      <c r="I73" s="165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5"/>
      <c r="J74" s="63"/>
      <c r="K74" s="63"/>
      <c r="L74" s="61"/>
    </row>
    <row r="75" spans="2:12" s="1" customFormat="1" ht="14.45" customHeight="1">
      <c r="B75" s="41"/>
      <c r="C75" s="65" t="s">
        <v>17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22.5" customHeight="1">
      <c r="B76" s="41"/>
      <c r="C76" s="63"/>
      <c r="D76" s="63"/>
      <c r="E76" s="400" t="str">
        <f>E7</f>
        <v>Revitalizace autobusového nádraží v Mohelnici</v>
      </c>
      <c r="F76" s="401"/>
      <c r="G76" s="401"/>
      <c r="H76" s="401"/>
      <c r="I76" s="165"/>
      <c r="J76" s="63"/>
      <c r="K76" s="63"/>
      <c r="L76" s="61"/>
    </row>
    <row r="77" spans="2:12">
      <c r="B77" s="28"/>
      <c r="C77" s="65" t="s">
        <v>166</v>
      </c>
      <c r="D77" s="166"/>
      <c r="E77" s="166"/>
      <c r="F77" s="166"/>
      <c r="G77" s="166"/>
      <c r="H77" s="166"/>
      <c r="J77" s="166"/>
      <c r="K77" s="166"/>
      <c r="L77" s="167"/>
    </row>
    <row r="78" spans="2:12" ht="22.5" customHeight="1">
      <c r="B78" s="28"/>
      <c r="C78" s="166"/>
      <c r="D78" s="166"/>
      <c r="E78" s="400" t="s">
        <v>3042</v>
      </c>
      <c r="F78" s="404"/>
      <c r="G78" s="404"/>
      <c r="H78" s="404"/>
      <c r="J78" s="166"/>
      <c r="K78" s="166"/>
      <c r="L78" s="167"/>
    </row>
    <row r="79" spans="2:12">
      <c r="B79" s="28"/>
      <c r="C79" s="65" t="s">
        <v>168</v>
      </c>
      <c r="D79" s="166"/>
      <c r="E79" s="166"/>
      <c r="F79" s="166"/>
      <c r="G79" s="166"/>
      <c r="H79" s="166"/>
      <c r="J79" s="166"/>
      <c r="K79" s="166"/>
      <c r="L79" s="167"/>
    </row>
    <row r="80" spans="2:12" s="1" customFormat="1" ht="22.5" customHeight="1">
      <c r="B80" s="41"/>
      <c r="C80" s="63"/>
      <c r="D80" s="63"/>
      <c r="E80" s="402" t="s">
        <v>3042</v>
      </c>
      <c r="F80" s="403"/>
      <c r="G80" s="403"/>
      <c r="H80" s="403"/>
      <c r="I80" s="165"/>
      <c r="J80" s="63"/>
      <c r="K80" s="63"/>
      <c r="L80" s="61"/>
    </row>
    <row r="81" spans="2:65" s="1" customFormat="1" ht="14.45" customHeight="1">
      <c r="B81" s="41"/>
      <c r="C81" s="65" t="s">
        <v>170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5" s="1" customFormat="1" ht="23.25" customHeight="1">
      <c r="B82" s="41"/>
      <c r="C82" s="63"/>
      <c r="D82" s="63"/>
      <c r="E82" s="371" t="str">
        <f>E13</f>
        <v>SO.06.4 - Přípojka podzemní vedení  NN do 1kW, nenaceňovat</v>
      </c>
      <c r="F82" s="403"/>
      <c r="G82" s="403"/>
      <c r="H82" s="403"/>
      <c r="I82" s="165"/>
      <c r="J82" s="63"/>
      <c r="K82" s="63"/>
      <c r="L82" s="61"/>
    </row>
    <row r="83" spans="2:65" s="1" customFormat="1" ht="6.95" customHeight="1">
      <c r="B83" s="41"/>
      <c r="C83" s="63"/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18" customHeight="1">
      <c r="B84" s="41"/>
      <c r="C84" s="65" t="s">
        <v>22</v>
      </c>
      <c r="D84" s="63"/>
      <c r="E84" s="63"/>
      <c r="F84" s="168" t="str">
        <f>F16</f>
        <v>Mohelnice</v>
      </c>
      <c r="G84" s="63"/>
      <c r="H84" s="63"/>
      <c r="I84" s="169" t="s">
        <v>24</v>
      </c>
      <c r="J84" s="73" t="str">
        <f>IF(J16="","",J16)</f>
        <v>27.1.2017</v>
      </c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>
      <c r="B86" s="41"/>
      <c r="C86" s="65" t="s">
        <v>26</v>
      </c>
      <c r="D86" s="63"/>
      <c r="E86" s="63"/>
      <c r="F86" s="168" t="str">
        <f>E19</f>
        <v>Město Mohelnice, U Brány 916/2, 789 85 Mohelnice</v>
      </c>
      <c r="G86" s="63"/>
      <c r="H86" s="63"/>
      <c r="I86" s="169" t="s">
        <v>34</v>
      </c>
      <c r="J86" s="168" t="str">
        <f>E25</f>
        <v xml:space="preserve"> </v>
      </c>
      <c r="K86" s="63"/>
      <c r="L86" s="61"/>
    </row>
    <row r="87" spans="2:65" s="1" customFormat="1" ht="14.45" customHeight="1">
      <c r="B87" s="41"/>
      <c r="C87" s="65" t="s">
        <v>32</v>
      </c>
      <c r="D87" s="63"/>
      <c r="E87" s="63"/>
      <c r="F87" s="168" t="str">
        <f>IF(E22="","",E22)</f>
        <v/>
      </c>
      <c r="G87" s="63"/>
      <c r="H87" s="63"/>
      <c r="I87" s="165"/>
      <c r="J87" s="63"/>
      <c r="K87" s="63"/>
      <c r="L87" s="61"/>
    </row>
    <row r="88" spans="2:65" s="1" customFormat="1" ht="10.3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9" customFormat="1" ht="29.25" customHeight="1">
      <c r="B89" s="170"/>
      <c r="C89" s="171" t="s">
        <v>179</v>
      </c>
      <c r="D89" s="172" t="s">
        <v>57</v>
      </c>
      <c r="E89" s="172" t="s">
        <v>53</v>
      </c>
      <c r="F89" s="172" t="s">
        <v>180</v>
      </c>
      <c r="G89" s="172" t="s">
        <v>181</v>
      </c>
      <c r="H89" s="172" t="s">
        <v>182</v>
      </c>
      <c r="I89" s="173" t="s">
        <v>183</v>
      </c>
      <c r="J89" s="172" t="s">
        <v>173</v>
      </c>
      <c r="K89" s="174" t="s">
        <v>184</v>
      </c>
      <c r="L89" s="175"/>
      <c r="M89" s="81" t="s">
        <v>185</v>
      </c>
      <c r="N89" s="82" t="s">
        <v>42</v>
      </c>
      <c r="O89" s="82" t="s">
        <v>186</v>
      </c>
      <c r="P89" s="82" t="s">
        <v>187</v>
      </c>
      <c r="Q89" s="82" t="s">
        <v>188</v>
      </c>
      <c r="R89" s="82" t="s">
        <v>189</v>
      </c>
      <c r="S89" s="82" t="s">
        <v>190</v>
      </c>
      <c r="T89" s="83" t="s">
        <v>191</v>
      </c>
    </row>
    <row r="90" spans="2:65" s="1" customFormat="1" ht="29.25" customHeight="1">
      <c r="B90" s="41"/>
      <c r="C90" s="87" t="s">
        <v>174</v>
      </c>
      <c r="D90" s="63"/>
      <c r="E90" s="63"/>
      <c r="F90" s="63"/>
      <c r="G90" s="63"/>
      <c r="H90" s="63"/>
      <c r="I90" s="165"/>
      <c r="J90" s="176">
        <f>BK90</f>
        <v>0</v>
      </c>
      <c r="K90" s="63"/>
      <c r="L90" s="61"/>
      <c r="M90" s="84"/>
      <c r="N90" s="85"/>
      <c r="O90" s="85"/>
      <c r="P90" s="177">
        <f>P91</f>
        <v>0</v>
      </c>
      <c r="Q90" s="85"/>
      <c r="R90" s="177">
        <f>R91</f>
        <v>0</v>
      </c>
      <c r="S90" s="85"/>
      <c r="T90" s="178">
        <f>T91</f>
        <v>0</v>
      </c>
      <c r="AT90" s="24" t="s">
        <v>71</v>
      </c>
      <c r="AU90" s="24" t="s">
        <v>175</v>
      </c>
      <c r="BK90" s="179">
        <f>BK91</f>
        <v>0</v>
      </c>
    </row>
    <row r="91" spans="2:65" s="10" customFormat="1" ht="37.35" customHeight="1">
      <c r="B91" s="180"/>
      <c r="C91" s="181"/>
      <c r="D91" s="247" t="s">
        <v>71</v>
      </c>
      <c r="E91" s="248" t="s">
        <v>1041</v>
      </c>
      <c r="F91" s="248" t="s">
        <v>3170</v>
      </c>
      <c r="G91" s="181"/>
      <c r="H91" s="181"/>
      <c r="I91" s="184"/>
      <c r="J91" s="249">
        <f>BK91</f>
        <v>0</v>
      </c>
      <c r="K91" s="181"/>
      <c r="L91" s="186"/>
      <c r="M91" s="187"/>
      <c r="N91" s="188"/>
      <c r="O91" s="188"/>
      <c r="P91" s="189">
        <f>P92</f>
        <v>0</v>
      </c>
      <c r="Q91" s="188"/>
      <c r="R91" s="189">
        <f>R92</f>
        <v>0</v>
      </c>
      <c r="S91" s="188"/>
      <c r="T91" s="190">
        <f>T92</f>
        <v>0</v>
      </c>
      <c r="AR91" s="191" t="s">
        <v>86</v>
      </c>
      <c r="AT91" s="192" t="s">
        <v>71</v>
      </c>
      <c r="AU91" s="192" t="s">
        <v>72</v>
      </c>
      <c r="AY91" s="191" t="s">
        <v>195</v>
      </c>
      <c r="BK91" s="193">
        <f>BK92</f>
        <v>0</v>
      </c>
    </row>
    <row r="92" spans="2:65" s="10" customFormat="1" ht="19.899999999999999" customHeight="1">
      <c r="B92" s="180"/>
      <c r="C92" s="181"/>
      <c r="D92" s="182" t="s">
        <v>71</v>
      </c>
      <c r="E92" s="273" t="s">
        <v>3171</v>
      </c>
      <c r="F92" s="273" t="s">
        <v>3172</v>
      </c>
      <c r="G92" s="181"/>
      <c r="H92" s="181"/>
      <c r="I92" s="184"/>
      <c r="J92" s="274">
        <f>BK92</f>
        <v>0</v>
      </c>
      <c r="K92" s="181"/>
      <c r="L92" s="186"/>
      <c r="M92" s="187"/>
      <c r="N92" s="188"/>
      <c r="O92" s="188"/>
      <c r="P92" s="189">
        <f>SUM(P93:P94)</f>
        <v>0</v>
      </c>
      <c r="Q92" s="188"/>
      <c r="R92" s="189">
        <f>SUM(R93:R94)</f>
        <v>0</v>
      </c>
      <c r="S92" s="188"/>
      <c r="T92" s="190">
        <f>SUM(T93:T94)</f>
        <v>0</v>
      </c>
      <c r="AR92" s="191" t="s">
        <v>86</v>
      </c>
      <c r="AT92" s="192" t="s">
        <v>71</v>
      </c>
      <c r="AU92" s="192" t="s">
        <v>79</v>
      </c>
      <c r="AY92" s="191" t="s">
        <v>195</v>
      </c>
      <c r="BK92" s="193">
        <f>SUM(BK93:BK94)</f>
        <v>0</v>
      </c>
    </row>
    <row r="93" spans="2:65" s="1" customFormat="1" ht="22.5" customHeight="1">
      <c r="B93" s="41"/>
      <c r="C93" s="194" t="s">
        <v>79</v>
      </c>
      <c r="D93" s="194" t="s">
        <v>196</v>
      </c>
      <c r="E93" s="195" t="s">
        <v>3173</v>
      </c>
      <c r="F93" s="196" t="s">
        <v>3174</v>
      </c>
      <c r="G93" s="197" t="s">
        <v>440</v>
      </c>
      <c r="H93" s="198">
        <v>3.2</v>
      </c>
      <c r="I93" s="199"/>
      <c r="J93" s="198">
        <f>ROUND(I93*H93,1)</f>
        <v>0</v>
      </c>
      <c r="K93" s="196" t="s">
        <v>3175</v>
      </c>
      <c r="L93" s="61"/>
      <c r="M93" s="200" t="s">
        <v>20</v>
      </c>
      <c r="N93" s="201" t="s">
        <v>43</v>
      </c>
      <c r="O93" s="42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4" t="s">
        <v>474</v>
      </c>
      <c r="AT93" s="24" t="s">
        <v>196</v>
      </c>
      <c r="AU93" s="24" t="s">
        <v>81</v>
      </c>
      <c r="AY93" s="24" t="s">
        <v>195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4" t="s">
        <v>79</v>
      </c>
      <c r="BK93" s="204">
        <f>ROUND(I93*H93,1)</f>
        <v>0</v>
      </c>
      <c r="BL93" s="24" t="s">
        <v>474</v>
      </c>
      <c r="BM93" s="24" t="s">
        <v>3176</v>
      </c>
    </row>
    <row r="94" spans="2:65" s="1" customFormat="1" ht="13.5">
      <c r="B94" s="41"/>
      <c r="C94" s="63"/>
      <c r="D94" s="208" t="s">
        <v>202</v>
      </c>
      <c r="E94" s="63"/>
      <c r="F94" s="209" t="s">
        <v>3174</v>
      </c>
      <c r="G94" s="63"/>
      <c r="H94" s="63"/>
      <c r="I94" s="165"/>
      <c r="J94" s="63"/>
      <c r="K94" s="63"/>
      <c r="L94" s="61"/>
      <c r="M94" s="210"/>
      <c r="N94" s="211"/>
      <c r="O94" s="211"/>
      <c r="P94" s="211"/>
      <c r="Q94" s="211"/>
      <c r="R94" s="211"/>
      <c r="S94" s="211"/>
      <c r="T94" s="212"/>
      <c r="AT94" s="24" t="s">
        <v>202</v>
      </c>
      <c r="AU94" s="24" t="s">
        <v>81</v>
      </c>
    </row>
    <row r="95" spans="2:65" s="1" customFormat="1" ht="6.95" customHeight="1">
      <c r="B95" s="56"/>
      <c r="C95" s="57"/>
      <c r="D95" s="57"/>
      <c r="E95" s="57"/>
      <c r="F95" s="57"/>
      <c r="G95" s="57"/>
      <c r="H95" s="57"/>
      <c r="I95" s="148"/>
      <c r="J95" s="57"/>
      <c r="K95" s="57"/>
      <c r="L95" s="61"/>
    </row>
  </sheetData>
  <sheetProtection algorithmName="SHA-512" hashValue="HgV3I/uTxiwSpnbZgZMpHwfCbwOJ2To3KJO/Pw23cKUK6eK2OrIMvDWC96UJpF26fEhgSmJZS3h1KLapLpnSeQ==" saltValue="gFItwOcFwMmJcREQfIefcA==" spinCount="100000" sheet="1" objects="1" scenarios="1" formatCells="0" formatColumns="0" formatRows="0" sort="0" autoFilter="0"/>
  <autoFilter ref="C89:K94"/>
  <mergeCells count="15">
    <mergeCell ref="E80:H80"/>
    <mergeCell ref="E78:H78"/>
    <mergeCell ref="E82:H82"/>
    <mergeCell ref="G1:H1"/>
    <mergeCell ref="L2:V2"/>
    <mergeCell ref="E49:H49"/>
    <mergeCell ref="E53:H53"/>
    <mergeCell ref="E51:H51"/>
    <mergeCell ref="E55:H55"/>
    <mergeCell ref="E76:H76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4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153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3042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3042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3177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ROUND(J92,1)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ROUND(SUM(BE92:BE146), 1)</f>
        <v>0</v>
      </c>
      <c r="G34" s="42"/>
      <c r="H34" s="42"/>
      <c r="I34" s="140">
        <v>0.21</v>
      </c>
      <c r="J34" s="139">
        <f>ROUND(ROUND((SUM(BE92:BE146)),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ROUND(SUM(BF92:BF146), 1)</f>
        <v>0</v>
      </c>
      <c r="G35" s="42"/>
      <c r="H35" s="42"/>
      <c r="I35" s="140">
        <v>0.15</v>
      </c>
      <c r="J35" s="139">
        <f>ROUND(ROUND((SUM(BF92:BF146)),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ROUND(SUM(BG92:BG146),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ROUND(SUM(BH92:BH146),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ROUND(SUM(BI92:BI146),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3042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3042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SO.06.5 - Přeložka jednotné kanalizace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J92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J93</f>
        <v>0</v>
      </c>
      <c r="K65" s="164"/>
    </row>
    <row r="66" spans="2:12" s="8" customFormat="1" ht="24.95" customHeight="1">
      <c r="B66" s="158"/>
      <c r="C66" s="159"/>
      <c r="D66" s="160" t="s">
        <v>361</v>
      </c>
      <c r="E66" s="161"/>
      <c r="F66" s="161"/>
      <c r="G66" s="161"/>
      <c r="H66" s="161"/>
      <c r="I66" s="162"/>
      <c r="J66" s="163">
        <f>J130</f>
        <v>0</v>
      </c>
      <c r="K66" s="164"/>
    </row>
    <row r="67" spans="2:12" s="8" customFormat="1" ht="24.95" customHeight="1">
      <c r="B67" s="158"/>
      <c r="C67" s="159"/>
      <c r="D67" s="160" t="s">
        <v>3044</v>
      </c>
      <c r="E67" s="161"/>
      <c r="F67" s="161"/>
      <c r="G67" s="161"/>
      <c r="H67" s="161"/>
      <c r="I67" s="162"/>
      <c r="J67" s="163">
        <f>J133</f>
        <v>0</v>
      </c>
      <c r="K67" s="164"/>
    </row>
    <row r="68" spans="2:12" s="8" customFormat="1" ht="24.95" customHeight="1">
      <c r="B68" s="158"/>
      <c r="C68" s="159"/>
      <c r="D68" s="160" t="s">
        <v>369</v>
      </c>
      <c r="E68" s="161"/>
      <c r="F68" s="161"/>
      <c r="G68" s="161"/>
      <c r="H68" s="161"/>
      <c r="I68" s="162"/>
      <c r="J68" s="163">
        <f>J144</f>
        <v>0</v>
      </c>
      <c r="K68" s="164"/>
    </row>
    <row r="69" spans="2:12" s="1" customFormat="1" ht="21.75" customHeight="1">
      <c r="B69" s="41"/>
      <c r="C69" s="42"/>
      <c r="D69" s="42"/>
      <c r="E69" s="42"/>
      <c r="F69" s="42"/>
      <c r="G69" s="42"/>
      <c r="H69" s="42"/>
      <c r="I69" s="127"/>
      <c r="J69" s="42"/>
      <c r="K69" s="45"/>
    </row>
    <row r="70" spans="2:12" s="1" customFormat="1" ht="6.95" customHeight="1">
      <c r="B70" s="56"/>
      <c r="C70" s="57"/>
      <c r="D70" s="57"/>
      <c r="E70" s="57"/>
      <c r="F70" s="57"/>
      <c r="G70" s="57"/>
      <c r="H70" s="57"/>
      <c r="I70" s="148"/>
      <c r="J70" s="57"/>
      <c r="K70" s="58"/>
    </row>
    <row r="74" spans="2:12" s="1" customFormat="1" ht="6.95" customHeight="1">
      <c r="B74" s="59"/>
      <c r="C74" s="60"/>
      <c r="D74" s="60"/>
      <c r="E74" s="60"/>
      <c r="F74" s="60"/>
      <c r="G74" s="60"/>
      <c r="H74" s="60"/>
      <c r="I74" s="151"/>
      <c r="J74" s="60"/>
      <c r="K74" s="60"/>
      <c r="L74" s="61"/>
    </row>
    <row r="75" spans="2:12" s="1" customFormat="1" ht="36.950000000000003" customHeight="1">
      <c r="B75" s="41"/>
      <c r="C75" s="62" t="s">
        <v>178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6.95" customHeight="1">
      <c r="B76" s="41"/>
      <c r="C76" s="63"/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14.45" customHeight="1">
      <c r="B77" s="41"/>
      <c r="C77" s="65" t="s">
        <v>17</v>
      </c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22.5" customHeight="1">
      <c r="B78" s="41"/>
      <c r="C78" s="63"/>
      <c r="D78" s="63"/>
      <c r="E78" s="400" t="str">
        <f>E7</f>
        <v>Revitalizace autobusového nádraží v Mohelnici</v>
      </c>
      <c r="F78" s="401"/>
      <c r="G78" s="401"/>
      <c r="H78" s="401"/>
      <c r="I78" s="165"/>
      <c r="J78" s="63"/>
      <c r="K78" s="63"/>
      <c r="L78" s="61"/>
    </row>
    <row r="79" spans="2:12">
      <c r="B79" s="28"/>
      <c r="C79" s="65" t="s">
        <v>166</v>
      </c>
      <c r="D79" s="166"/>
      <c r="E79" s="166"/>
      <c r="F79" s="166"/>
      <c r="G79" s="166"/>
      <c r="H79" s="166"/>
      <c r="J79" s="166"/>
      <c r="K79" s="166"/>
      <c r="L79" s="167"/>
    </row>
    <row r="80" spans="2:12" ht="22.5" customHeight="1">
      <c r="B80" s="28"/>
      <c r="C80" s="166"/>
      <c r="D80" s="166"/>
      <c r="E80" s="400" t="s">
        <v>3042</v>
      </c>
      <c r="F80" s="404"/>
      <c r="G80" s="404"/>
      <c r="H80" s="404"/>
      <c r="J80" s="166"/>
      <c r="K80" s="166"/>
      <c r="L80" s="167"/>
    </row>
    <row r="81" spans="2:65">
      <c r="B81" s="28"/>
      <c r="C81" s="65" t="s">
        <v>168</v>
      </c>
      <c r="D81" s="166"/>
      <c r="E81" s="166"/>
      <c r="F81" s="166"/>
      <c r="G81" s="166"/>
      <c r="H81" s="166"/>
      <c r="J81" s="166"/>
      <c r="K81" s="166"/>
      <c r="L81" s="167"/>
    </row>
    <row r="82" spans="2:65" s="1" customFormat="1" ht="22.5" customHeight="1">
      <c r="B82" s="41"/>
      <c r="C82" s="63"/>
      <c r="D82" s="63"/>
      <c r="E82" s="402" t="s">
        <v>3042</v>
      </c>
      <c r="F82" s="403"/>
      <c r="G82" s="403"/>
      <c r="H82" s="403"/>
      <c r="I82" s="165"/>
      <c r="J82" s="63"/>
      <c r="K82" s="63"/>
      <c r="L82" s="61"/>
    </row>
    <row r="83" spans="2:65" s="1" customFormat="1" ht="14.45" customHeight="1">
      <c r="B83" s="41"/>
      <c r="C83" s="65" t="s">
        <v>170</v>
      </c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23.25" customHeight="1">
      <c r="B84" s="41"/>
      <c r="C84" s="63"/>
      <c r="D84" s="63"/>
      <c r="E84" s="371" t="str">
        <f>E13</f>
        <v>SO.06.5 - Přeložka jednotné kanalizace</v>
      </c>
      <c r="F84" s="403"/>
      <c r="G84" s="403"/>
      <c r="H84" s="403"/>
      <c r="I84" s="165"/>
      <c r="J84" s="63"/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 ht="18" customHeight="1">
      <c r="B86" s="41"/>
      <c r="C86" s="65" t="s">
        <v>22</v>
      </c>
      <c r="D86" s="63"/>
      <c r="E86" s="63"/>
      <c r="F86" s="168" t="str">
        <f>F16</f>
        <v>Mohelnice</v>
      </c>
      <c r="G86" s="63"/>
      <c r="H86" s="63"/>
      <c r="I86" s="169" t="s">
        <v>24</v>
      </c>
      <c r="J86" s="73" t="str">
        <f>IF(J16="","",J16)</f>
        <v>27.1.2017</v>
      </c>
      <c r="K86" s="63"/>
      <c r="L86" s="61"/>
    </row>
    <row r="87" spans="2:65" s="1" customFormat="1" ht="6.95" customHeight="1">
      <c r="B87" s="41"/>
      <c r="C87" s="63"/>
      <c r="D87" s="63"/>
      <c r="E87" s="63"/>
      <c r="F87" s="63"/>
      <c r="G87" s="63"/>
      <c r="H87" s="63"/>
      <c r="I87" s="165"/>
      <c r="J87" s="63"/>
      <c r="K87" s="63"/>
      <c r="L87" s="61"/>
    </row>
    <row r="88" spans="2:65" s="1" customFormat="1">
      <c r="B88" s="41"/>
      <c r="C88" s="65" t="s">
        <v>26</v>
      </c>
      <c r="D88" s="63"/>
      <c r="E88" s="63"/>
      <c r="F88" s="168" t="str">
        <f>E19</f>
        <v>Město Mohelnice, U Brány 916/2, 789 85 Mohelnice</v>
      </c>
      <c r="G88" s="63"/>
      <c r="H88" s="63"/>
      <c r="I88" s="169" t="s">
        <v>34</v>
      </c>
      <c r="J88" s="168" t="str">
        <f>E25</f>
        <v xml:space="preserve"> </v>
      </c>
      <c r="K88" s="63"/>
      <c r="L88" s="61"/>
    </row>
    <row r="89" spans="2:65" s="1" customFormat="1" ht="14.45" customHeight="1">
      <c r="B89" s="41"/>
      <c r="C89" s="65" t="s">
        <v>32</v>
      </c>
      <c r="D89" s="63"/>
      <c r="E89" s="63"/>
      <c r="F89" s="168" t="str">
        <f>IF(E22="","",E22)</f>
        <v/>
      </c>
      <c r="G89" s="63"/>
      <c r="H89" s="63"/>
      <c r="I89" s="165"/>
      <c r="J89" s="63"/>
      <c r="K89" s="63"/>
      <c r="L89" s="61"/>
    </row>
    <row r="90" spans="2:65" s="1" customFormat="1" ht="10.35" customHeight="1">
      <c r="B90" s="41"/>
      <c r="C90" s="63"/>
      <c r="D90" s="63"/>
      <c r="E90" s="63"/>
      <c r="F90" s="63"/>
      <c r="G90" s="63"/>
      <c r="H90" s="63"/>
      <c r="I90" s="165"/>
      <c r="J90" s="63"/>
      <c r="K90" s="63"/>
      <c r="L90" s="61"/>
    </row>
    <row r="91" spans="2:65" s="9" customFormat="1" ht="29.25" customHeight="1">
      <c r="B91" s="170"/>
      <c r="C91" s="171" t="s">
        <v>179</v>
      </c>
      <c r="D91" s="172" t="s">
        <v>57</v>
      </c>
      <c r="E91" s="172" t="s">
        <v>53</v>
      </c>
      <c r="F91" s="172" t="s">
        <v>180</v>
      </c>
      <c r="G91" s="172" t="s">
        <v>181</v>
      </c>
      <c r="H91" s="172" t="s">
        <v>182</v>
      </c>
      <c r="I91" s="173" t="s">
        <v>183</v>
      </c>
      <c r="J91" s="172" t="s">
        <v>173</v>
      </c>
      <c r="K91" s="174" t="s">
        <v>184</v>
      </c>
      <c r="L91" s="175"/>
      <c r="M91" s="81" t="s">
        <v>185</v>
      </c>
      <c r="N91" s="82" t="s">
        <v>42</v>
      </c>
      <c r="O91" s="82" t="s">
        <v>186</v>
      </c>
      <c r="P91" s="82" t="s">
        <v>187</v>
      </c>
      <c r="Q91" s="82" t="s">
        <v>188</v>
      </c>
      <c r="R91" s="82" t="s">
        <v>189</v>
      </c>
      <c r="S91" s="82" t="s">
        <v>190</v>
      </c>
      <c r="T91" s="83" t="s">
        <v>191</v>
      </c>
    </row>
    <row r="92" spans="2:65" s="1" customFormat="1" ht="29.25" customHeight="1">
      <c r="B92" s="41"/>
      <c r="C92" s="87" t="s">
        <v>174</v>
      </c>
      <c r="D92" s="63"/>
      <c r="E92" s="63"/>
      <c r="F92" s="63"/>
      <c r="G92" s="63"/>
      <c r="H92" s="63"/>
      <c r="I92" s="165"/>
      <c r="J92" s="176">
        <f>BK92</f>
        <v>0</v>
      </c>
      <c r="K92" s="63"/>
      <c r="L92" s="61"/>
      <c r="M92" s="84"/>
      <c r="N92" s="85"/>
      <c r="O92" s="85"/>
      <c r="P92" s="177">
        <f>P93+P130+P133+P144</f>
        <v>0</v>
      </c>
      <c r="Q92" s="85"/>
      <c r="R92" s="177">
        <f>R93+R130+R133+R144</f>
        <v>0</v>
      </c>
      <c r="S92" s="85"/>
      <c r="T92" s="178">
        <f>T93+T130+T133+T144</f>
        <v>0</v>
      </c>
      <c r="AT92" s="24" t="s">
        <v>71</v>
      </c>
      <c r="AU92" s="24" t="s">
        <v>175</v>
      </c>
      <c r="BK92" s="179">
        <f>BK93+BK130+BK133+BK144</f>
        <v>0</v>
      </c>
    </row>
    <row r="93" spans="2:65" s="10" customFormat="1" ht="37.35" customHeight="1">
      <c r="B93" s="180"/>
      <c r="C93" s="181"/>
      <c r="D93" s="182" t="s">
        <v>71</v>
      </c>
      <c r="E93" s="183" t="s">
        <v>79</v>
      </c>
      <c r="F93" s="183" t="s">
        <v>383</v>
      </c>
      <c r="G93" s="181"/>
      <c r="H93" s="181"/>
      <c r="I93" s="184"/>
      <c r="J93" s="185">
        <f>BK93</f>
        <v>0</v>
      </c>
      <c r="K93" s="181"/>
      <c r="L93" s="186"/>
      <c r="M93" s="187"/>
      <c r="N93" s="188"/>
      <c r="O93" s="188"/>
      <c r="P93" s="189">
        <f>SUM(P94:P129)</f>
        <v>0</v>
      </c>
      <c r="Q93" s="188"/>
      <c r="R93" s="189">
        <f>SUM(R94:R129)</f>
        <v>0</v>
      </c>
      <c r="S93" s="188"/>
      <c r="T93" s="190">
        <f>SUM(T94:T129)</f>
        <v>0</v>
      </c>
      <c r="AR93" s="191" t="s">
        <v>79</v>
      </c>
      <c r="AT93" s="192" t="s">
        <v>71</v>
      </c>
      <c r="AU93" s="192" t="s">
        <v>72</v>
      </c>
      <c r="AY93" s="191" t="s">
        <v>195</v>
      </c>
      <c r="BK93" s="193">
        <f>SUM(BK94:BK129)</f>
        <v>0</v>
      </c>
    </row>
    <row r="94" spans="2:65" s="1" customFormat="1" ht="22.5" customHeight="1">
      <c r="B94" s="41"/>
      <c r="C94" s="194" t="s">
        <v>79</v>
      </c>
      <c r="D94" s="194" t="s">
        <v>196</v>
      </c>
      <c r="E94" s="195" t="s">
        <v>3023</v>
      </c>
      <c r="F94" s="196" t="s">
        <v>3024</v>
      </c>
      <c r="G94" s="197" t="s">
        <v>390</v>
      </c>
      <c r="H94" s="198">
        <v>86.3</v>
      </c>
      <c r="I94" s="199"/>
      <c r="J94" s="198">
        <f>ROUND(I94*H94,1)</f>
        <v>0</v>
      </c>
      <c r="K94" s="196" t="s">
        <v>387</v>
      </c>
      <c r="L94" s="61"/>
      <c r="M94" s="200" t="s">
        <v>20</v>
      </c>
      <c r="N94" s="201" t="s">
        <v>43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194</v>
      </c>
      <c r="AT94" s="24" t="s">
        <v>196</v>
      </c>
      <c r="AU94" s="24" t="s">
        <v>79</v>
      </c>
      <c r="AY94" s="24" t="s">
        <v>195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79</v>
      </c>
      <c r="BK94" s="204">
        <f>ROUND(I94*H94,1)</f>
        <v>0</v>
      </c>
      <c r="BL94" s="24" t="s">
        <v>194</v>
      </c>
      <c r="BM94" s="24" t="s">
        <v>81</v>
      </c>
    </row>
    <row r="95" spans="2:65" s="1" customFormat="1" ht="13.5">
      <c r="B95" s="41"/>
      <c r="C95" s="63"/>
      <c r="D95" s="205" t="s">
        <v>202</v>
      </c>
      <c r="E95" s="63"/>
      <c r="F95" s="206" t="s">
        <v>3024</v>
      </c>
      <c r="G95" s="63"/>
      <c r="H95" s="63"/>
      <c r="I95" s="165"/>
      <c r="J95" s="63"/>
      <c r="K95" s="63"/>
      <c r="L95" s="61"/>
      <c r="M95" s="207"/>
      <c r="N95" s="42"/>
      <c r="O95" s="42"/>
      <c r="P95" s="42"/>
      <c r="Q95" s="42"/>
      <c r="R95" s="42"/>
      <c r="S95" s="42"/>
      <c r="T95" s="78"/>
      <c r="AT95" s="24" t="s">
        <v>202</v>
      </c>
      <c r="AU95" s="24" t="s">
        <v>79</v>
      </c>
    </row>
    <row r="96" spans="2:65" s="1" customFormat="1" ht="22.5" customHeight="1">
      <c r="B96" s="41"/>
      <c r="C96" s="194" t="s">
        <v>81</v>
      </c>
      <c r="D96" s="194" t="s">
        <v>196</v>
      </c>
      <c r="E96" s="195" t="s">
        <v>3045</v>
      </c>
      <c r="F96" s="196" t="s">
        <v>3046</v>
      </c>
      <c r="G96" s="197" t="s">
        <v>390</v>
      </c>
      <c r="H96" s="198">
        <v>17.3</v>
      </c>
      <c r="I96" s="199"/>
      <c r="J96" s="198">
        <f>ROUND(I96*H96,1)</f>
        <v>0</v>
      </c>
      <c r="K96" s="196" t="s">
        <v>387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194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194</v>
      </c>
      <c r="BM96" s="24" t="s">
        <v>194</v>
      </c>
    </row>
    <row r="97" spans="2:65" s="1" customFormat="1" ht="13.5">
      <c r="B97" s="41"/>
      <c r="C97" s="63"/>
      <c r="D97" s="205" t="s">
        <v>202</v>
      </c>
      <c r="E97" s="63"/>
      <c r="F97" s="206" t="s">
        <v>3046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" customFormat="1" ht="22.5" customHeight="1">
      <c r="B98" s="41"/>
      <c r="C98" s="194" t="s">
        <v>86</v>
      </c>
      <c r="D98" s="194" t="s">
        <v>196</v>
      </c>
      <c r="E98" s="195" t="s">
        <v>3065</v>
      </c>
      <c r="F98" s="196" t="s">
        <v>3066</v>
      </c>
      <c r="G98" s="197" t="s">
        <v>390</v>
      </c>
      <c r="H98" s="198">
        <v>61.1</v>
      </c>
      <c r="I98" s="199"/>
      <c r="J98" s="198">
        <f>ROUND(I98*H98,1)</f>
        <v>0</v>
      </c>
      <c r="K98" s="196" t="s">
        <v>387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194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194</v>
      </c>
      <c r="BM98" s="24" t="s">
        <v>217</v>
      </c>
    </row>
    <row r="99" spans="2:65" s="1" customFormat="1" ht="13.5">
      <c r="B99" s="41"/>
      <c r="C99" s="63"/>
      <c r="D99" s="205" t="s">
        <v>202</v>
      </c>
      <c r="E99" s="63"/>
      <c r="F99" s="206" t="s">
        <v>3066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194</v>
      </c>
      <c r="D100" s="194" t="s">
        <v>196</v>
      </c>
      <c r="E100" s="195" t="s">
        <v>3067</v>
      </c>
      <c r="F100" s="196" t="s">
        <v>3068</v>
      </c>
      <c r="G100" s="197" t="s">
        <v>390</v>
      </c>
      <c r="H100" s="198">
        <v>12.2</v>
      </c>
      <c r="I100" s="199"/>
      <c r="J100" s="198">
        <f>ROUND(I100*H100,1)</f>
        <v>0</v>
      </c>
      <c r="K100" s="196" t="s">
        <v>387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194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194</v>
      </c>
      <c r="BM100" s="24" t="s">
        <v>225</v>
      </c>
    </row>
    <row r="101" spans="2:65" s="1" customFormat="1" ht="13.5">
      <c r="B101" s="41"/>
      <c r="C101" s="63"/>
      <c r="D101" s="205" t="s">
        <v>202</v>
      </c>
      <c r="E101" s="63"/>
      <c r="F101" s="206" t="s">
        <v>3068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213</v>
      </c>
      <c r="D102" s="194" t="s">
        <v>196</v>
      </c>
      <c r="E102" s="195" t="s">
        <v>3047</v>
      </c>
      <c r="F102" s="196" t="s">
        <v>3048</v>
      </c>
      <c r="G102" s="197" t="s">
        <v>404</v>
      </c>
      <c r="H102" s="198">
        <v>286.2</v>
      </c>
      <c r="I102" s="199"/>
      <c r="J102" s="198">
        <f>ROUND(I102*H102,1)</f>
        <v>0</v>
      </c>
      <c r="K102" s="196" t="s">
        <v>387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194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194</v>
      </c>
      <c r="BM102" s="24" t="s">
        <v>226</v>
      </c>
    </row>
    <row r="103" spans="2:65" s="1" customFormat="1" ht="13.5">
      <c r="B103" s="41"/>
      <c r="C103" s="63"/>
      <c r="D103" s="205" t="s">
        <v>202</v>
      </c>
      <c r="E103" s="63"/>
      <c r="F103" s="206" t="s">
        <v>3048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217</v>
      </c>
      <c r="D104" s="194" t="s">
        <v>196</v>
      </c>
      <c r="E104" s="195" t="s">
        <v>3049</v>
      </c>
      <c r="F104" s="196" t="s">
        <v>3050</v>
      </c>
      <c r="G104" s="197" t="s">
        <v>404</v>
      </c>
      <c r="H104" s="198">
        <v>76.7</v>
      </c>
      <c r="I104" s="199"/>
      <c r="J104" s="198">
        <f>ROUND(I104*H104,1)</f>
        <v>0</v>
      </c>
      <c r="K104" s="196" t="s">
        <v>387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194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194</v>
      </c>
      <c r="BM104" s="24" t="s">
        <v>240</v>
      </c>
    </row>
    <row r="105" spans="2:65" s="1" customFormat="1" ht="13.5">
      <c r="B105" s="41"/>
      <c r="C105" s="63"/>
      <c r="D105" s="205" t="s">
        <v>202</v>
      </c>
      <c r="E105" s="63"/>
      <c r="F105" s="206" t="s">
        <v>3050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194" t="s">
        <v>221</v>
      </c>
      <c r="D106" s="194" t="s">
        <v>196</v>
      </c>
      <c r="E106" s="195" t="s">
        <v>402</v>
      </c>
      <c r="F106" s="196" t="s">
        <v>403</v>
      </c>
      <c r="G106" s="197" t="s">
        <v>404</v>
      </c>
      <c r="H106" s="198">
        <v>116.3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194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194</v>
      </c>
      <c r="BM106" s="24" t="s">
        <v>248</v>
      </c>
    </row>
    <row r="107" spans="2:65" s="1" customFormat="1" ht="13.5">
      <c r="B107" s="41"/>
      <c r="C107" s="63"/>
      <c r="D107" s="205" t="s">
        <v>202</v>
      </c>
      <c r="E107" s="63"/>
      <c r="F107" s="206" t="s">
        <v>403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225</v>
      </c>
      <c r="D108" s="194" t="s">
        <v>196</v>
      </c>
      <c r="E108" s="195" t="s">
        <v>405</v>
      </c>
      <c r="F108" s="196" t="s">
        <v>406</v>
      </c>
      <c r="G108" s="197" t="s">
        <v>404</v>
      </c>
      <c r="H108" s="198">
        <v>116.3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194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194</v>
      </c>
      <c r="BM108" s="24" t="s">
        <v>255</v>
      </c>
    </row>
    <row r="109" spans="2:65" s="1" customFormat="1" ht="13.5">
      <c r="B109" s="41"/>
      <c r="C109" s="63"/>
      <c r="D109" s="205" t="s">
        <v>202</v>
      </c>
      <c r="E109" s="63"/>
      <c r="F109" s="206" t="s">
        <v>406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230</v>
      </c>
      <c r="D110" s="194" t="s">
        <v>196</v>
      </c>
      <c r="E110" s="195" t="s">
        <v>3073</v>
      </c>
      <c r="F110" s="196" t="s">
        <v>3074</v>
      </c>
      <c r="G110" s="197" t="s">
        <v>390</v>
      </c>
      <c r="H110" s="198">
        <v>23.7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194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194</v>
      </c>
      <c r="BM110" s="24" t="s">
        <v>264</v>
      </c>
    </row>
    <row r="111" spans="2:65" s="1" customFormat="1" ht="13.5">
      <c r="B111" s="41"/>
      <c r="C111" s="63"/>
      <c r="D111" s="205" t="s">
        <v>202</v>
      </c>
      <c r="E111" s="63"/>
      <c r="F111" s="206" t="s">
        <v>3074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226</v>
      </c>
      <c r="D112" s="194" t="s">
        <v>196</v>
      </c>
      <c r="E112" s="195" t="s">
        <v>3075</v>
      </c>
      <c r="F112" s="196" t="s">
        <v>3076</v>
      </c>
      <c r="G112" s="197" t="s">
        <v>390</v>
      </c>
      <c r="H112" s="198">
        <v>23.7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194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194</v>
      </c>
      <c r="BM112" s="24" t="s">
        <v>271</v>
      </c>
    </row>
    <row r="113" spans="2:65" s="1" customFormat="1" ht="13.5">
      <c r="B113" s="41"/>
      <c r="C113" s="63"/>
      <c r="D113" s="205" t="s">
        <v>202</v>
      </c>
      <c r="E113" s="63"/>
      <c r="F113" s="206" t="s">
        <v>3076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231</v>
      </c>
      <c r="D114" s="194" t="s">
        <v>196</v>
      </c>
      <c r="E114" s="195" t="s">
        <v>407</v>
      </c>
      <c r="F114" s="196" t="s">
        <v>408</v>
      </c>
      <c r="G114" s="197" t="s">
        <v>390</v>
      </c>
      <c r="H114" s="198">
        <v>147.4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194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194</v>
      </c>
      <c r="BM114" s="24" t="s">
        <v>278</v>
      </c>
    </row>
    <row r="115" spans="2:65" s="1" customFormat="1" ht="13.5">
      <c r="B115" s="41"/>
      <c r="C115" s="63"/>
      <c r="D115" s="205" t="s">
        <v>202</v>
      </c>
      <c r="E115" s="63"/>
      <c r="F115" s="206" t="s">
        <v>408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194" t="s">
        <v>240</v>
      </c>
      <c r="D116" s="194" t="s">
        <v>196</v>
      </c>
      <c r="E116" s="195" t="s">
        <v>412</v>
      </c>
      <c r="F116" s="196" t="s">
        <v>413</v>
      </c>
      <c r="G116" s="197" t="s">
        <v>390</v>
      </c>
      <c r="H116" s="198">
        <v>62.1</v>
      </c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194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194</v>
      </c>
      <c r="BM116" s="24" t="s">
        <v>286</v>
      </c>
    </row>
    <row r="117" spans="2:65" s="1" customFormat="1" ht="13.5">
      <c r="B117" s="41"/>
      <c r="C117" s="63"/>
      <c r="D117" s="205" t="s">
        <v>202</v>
      </c>
      <c r="E117" s="63"/>
      <c r="F117" s="206" t="s">
        <v>413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22.5" customHeight="1">
      <c r="B118" s="41"/>
      <c r="C118" s="194" t="s">
        <v>244</v>
      </c>
      <c r="D118" s="194" t="s">
        <v>196</v>
      </c>
      <c r="E118" s="195" t="s">
        <v>414</v>
      </c>
      <c r="F118" s="196" t="s">
        <v>415</v>
      </c>
      <c r="G118" s="197" t="s">
        <v>390</v>
      </c>
      <c r="H118" s="198">
        <v>62.1</v>
      </c>
      <c r="I118" s="199"/>
      <c r="J118" s="198">
        <f>ROUND(I118*H118,1)</f>
        <v>0</v>
      </c>
      <c r="K118" s="196" t="s">
        <v>387</v>
      </c>
      <c r="L118" s="61"/>
      <c r="M118" s="200" t="s">
        <v>20</v>
      </c>
      <c r="N118" s="201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194</v>
      </c>
      <c r="AT118" s="24" t="s">
        <v>196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194</v>
      </c>
      <c r="BM118" s="24" t="s">
        <v>294</v>
      </c>
    </row>
    <row r="119" spans="2:65" s="1" customFormat="1" ht="13.5">
      <c r="B119" s="41"/>
      <c r="C119" s="63"/>
      <c r="D119" s="205" t="s">
        <v>202</v>
      </c>
      <c r="E119" s="63"/>
      <c r="F119" s="206" t="s">
        <v>415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22.5" customHeight="1">
      <c r="B120" s="41"/>
      <c r="C120" s="194" t="s">
        <v>248</v>
      </c>
      <c r="D120" s="194" t="s">
        <v>196</v>
      </c>
      <c r="E120" s="195" t="s">
        <v>422</v>
      </c>
      <c r="F120" s="196" t="s">
        <v>423</v>
      </c>
      <c r="G120" s="197" t="s">
        <v>390</v>
      </c>
      <c r="H120" s="198">
        <v>62.1</v>
      </c>
      <c r="I120" s="199"/>
      <c r="J120" s="198">
        <f>ROUND(I120*H120,1)</f>
        <v>0</v>
      </c>
      <c r="K120" s="196" t="s">
        <v>387</v>
      </c>
      <c r="L120" s="61"/>
      <c r="M120" s="200" t="s">
        <v>20</v>
      </c>
      <c r="N120" s="201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194</v>
      </c>
      <c r="AT120" s="24" t="s">
        <v>196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194</v>
      </c>
      <c r="BM120" s="24" t="s">
        <v>303</v>
      </c>
    </row>
    <row r="121" spans="2:65" s="1" customFormat="1" ht="13.5">
      <c r="B121" s="41"/>
      <c r="C121" s="63"/>
      <c r="D121" s="205" t="s">
        <v>202</v>
      </c>
      <c r="E121" s="63"/>
      <c r="F121" s="206" t="s">
        <v>423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22.5" customHeight="1">
      <c r="B122" s="41"/>
      <c r="C122" s="194" t="s">
        <v>10</v>
      </c>
      <c r="D122" s="194" t="s">
        <v>196</v>
      </c>
      <c r="E122" s="195" t="s">
        <v>2702</v>
      </c>
      <c r="F122" s="196" t="s">
        <v>2703</v>
      </c>
      <c r="G122" s="197" t="s">
        <v>390</v>
      </c>
      <c r="H122" s="198">
        <v>170.7</v>
      </c>
      <c r="I122" s="199"/>
      <c r="J122" s="198">
        <f>ROUND(I122*H122,1)</f>
        <v>0</v>
      </c>
      <c r="K122" s="196" t="s">
        <v>387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194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194</v>
      </c>
      <c r="BM122" s="24" t="s">
        <v>309</v>
      </c>
    </row>
    <row r="123" spans="2:65" s="1" customFormat="1" ht="13.5">
      <c r="B123" s="41"/>
      <c r="C123" s="63"/>
      <c r="D123" s="205" t="s">
        <v>202</v>
      </c>
      <c r="E123" s="63"/>
      <c r="F123" s="206" t="s">
        <v>2703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194" t="s">
        <v>255</v>
      </c>
      <c r="D124" s="194" t="s">
        <v>196</v>
      </c>
      <c r="E124" s="195" t="s">
        <v>3051</v>
      </c>
      <c r="F124" s="196" t="s">
        <v>3052</v>
      </c>
      <c r="G124" s="197" t="s">
        <v>390</v>
      </c>
      <c r="H124" s="198">
        <v>36.299999999999997</v>
      </c>
      <c r="I124" s="199"/>
      <c r="J124" s="198">
        <f>ROUND(I124*H124,1)</f>
        <v>0</v>
      </c>
      <c r="K124" s="196" t="s">
        <v>387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194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315</v>
      </c>
    </row>
    <row r="125" spans="2:65" s="1" customFormat="1" ht="13.5">
      <c r="B125" s="41"/>
      <c r="C125" s="63"/>
      <c r="D125" s="205" t="s">
        <v>202</v>
      </c>
      <c r="E125" s="63"/>
      <c r="F125" s="206" t="s">
        <v>3052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194" t="s">
        <v>260</v>
      </c>
      <c r="D126" s="194" t="s">
        <v>196</v>
      </c>
      <c r="E126" s="195" t="s">
        <v>426</v>
      </c>
      <c r="F126" s="196" t="s">
        <v>3178</v>
      </c>
      <c r="G126" s="197" t="s">
        <v>390</v>
      </c>
      <c r="H126" s="198">
        <v>62.1</v>
      </c>
      <c r="I126" s="199"/>
      <c r="J126" s="198">
        <f>ROUND(I126*H126,1)</f>
        <v>0</v>
      </c>
      <c r="K126" s="196" t="s">
        <v>387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194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194</v>
      </c>
      <c r="BM126" s="24" t="s">
        <v>321</v>
      </c>
    </row>
    <row r="127" spans="2:65" s="1" customFormat="1" ht="13.5">
      <c r="B127" s="41"/>
      <c r="C127" s="63"/>
      <c r="D127" s="205" t="s">
        <v>202</v>
      </c>
      <c r="E127" s="63"/>
      <c r="F127" s="206" t="s">
        <v>3178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238" t="s">
        <v>264</v>
      </c>
      <c r="D128" s="238" t="s">
        <v>1041</v>
      </c>
      <c r="E128" s="239" t="s">
        <v>3053</v>
      </c>
      <c r="F128" s="240" t="s">
        <v>3054</v>
      </c>
      <c r="G128" s="241" t="s">
        <v>228</v>
      </c>
      <c r="H128" s="242">
        <v>65.3</v>
      </c>
      <c r="I128" s="243"/>
      <c r="J128" s="242">
        <f>ROUND(I128*H128,1)</f>
        <v>0</v>
      </c>
      <c r="K128" s="240" t="s">
        <v>387</v>
      </c>
      <c r="L128" s="244"/>
      <c r="M128" s="245" t="s">
        <v>20</v>
      </c>
      <c r="N128" s="246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225</v>
      </c>
      <c r="AT128" s="24" t="s">
        <v>1041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194</v>
      </c>
      <c r="BM128" s="24" t="s">
        <v>330</v>
      </c>
    </row>
    <row r="129" spans="2:65" s="1" customFormat="1" ht="13.5">
      <c r="B129" s="41"/>
      <c r="C129" s="63"/>
      <c r="D129" s="208" t="s">
        <v>202</v>
      </c>
      <c r="E129" s="63"/>
      <c r="F129" s="209" t="s">
        <v>3054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0" customFormat="1" ht="37.35" customHeight="1">
      <c r="B130" s="180"/>
      <c r="C130" s="181"/>
      <c r="D130" s="182" t="s">
        <v>71</v>
      </c>
      <c r="E130" s="183" t="s">
        <v>194</v>
      </c>
      <c r="F130" s="183" t="s">
        <v>577</v>
      </c>
      <c r="G130" s="181"/>
      <c r="H130" s="181"/>
      <c r="I130" s="184"/>
      <c r="J130" s="185">
        <f>BK130</f>
        <v>0</v>
      </c>
      <c r="K130" s="181"/>
      <c r="L130" s="186"/>
      <c r="M130" s="187"/>
      <c r="N130" s="188"/>
      <c r="O130" s="188"/>
      <c r="P130" s="189">
        <f>SUM(P131:P132)</f>
        <v>0</v>
      </c>
      <c r="Q130" s="188"/>
      <c r="R130" s="189">
        <f>SUM(R131:R132)</f>
        <v>0</v>
      </c>
      <c r="S130" s="188"/>
      <c r="T130" s="190">
        <f>SUM(T131:T132)</f>
        <v>0</v>
      </c>
      <c r="AR130" s="191" t="s">
        <v>79</v>
      </c>
      <c r="AT130" s="192" t="s">
        <v>71</v>
      </c>
      <c r="AU130" s="192" t="s">
        <v>72</v>
      </c>
      <c r="AY130" s="191" t="s">
        <v>195</v>
      </c>
      <c r="BK130" s="193">
        <f>SUM(BK131:BK132)</f>
        <v>0</v>
      </c>
    </row>
    <row r="131" spans="2:65" s="1" customFormat="1" ht="22.5" customHeight="1">
      <c r="B131" s="41"/>
      <c r="C131" s="194" t="s">
        <v>268</v>
      </c>
      <c r="D131" s="194" t="s">
        <v>196</v>
      </c>
      <c r="E131" s="195" t="s">
        <v>3055</v>
      </c>
      <c r="F131" s="196" t="s">
        <v>3056</v>
      </c>
      <c r="G131" s="197" t="s">
        <v>390</v>
      </c>
      <c r="H131" s="198">
        <v>6.7</v>
      </c>
      <c r="I131" s="199"/>
      <c r="J131" s="198">
        <f>ROUND(I131*H131,1)</f>
        <v>0</v>
      </c>
      <c r="K131" s="196" t="s">
        <v>387</v>
      </c>
      <c r="L131" s="61"/>
      <c r="M131" s="200" t="s">
        <v>20</v>
      </c>
      <c r="N131" s="201" t="s">
        <v>43</v>
      </c>
      <c r="O131" s="42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AR131" s="24" t="s">
        <v>194</v>
      </c>
      <c r="AT131" s="24" t="s">
        <v>196</v>
      </c>
      <c r="AU131" s="24" t="s">
        <v>79</v>
      </c>
      <c r="AY131" s="24" t="s">
        <v>195</v>
      </c>
      <c r="BE131" s="204">
        <f>IF(N131="základní",J131,0)</f>
        <v>0</v>
      </c>
      <c r="BF131" s="204">
        <f>IF(N131="snížená",J131,0)</f>
        <v>0</v>
      </c>
      <c r="BG131" s="204">
        <f>IF(N131="zákl. přenesená",J131,0)</f>
        <v>0</v>
      </c>
      <c r="BH131" s="204">
        <f>IF(N131="sníž. přenesená",J131,0)</f>
        <v>0</v>
      </c>
      <c r="BI131" s="204">
        <f>IF(N131="nulová",J131,0)</f>
        <v>0</v>
      </c>
      <c r="BJ131" s="24" t="s">
        <v>79</v>
      </c>
      <c r="BK131" s="204">
        <f>ROUND(I131*H131,1)</f>
        <v>0</v>
      </c>
      <c r="BL131" s="24" t="s">
        <v>194</v>
      </c>
      <c r="BM131" s="24" t="s">
        <v>338</v>
      </c>
    </row>
    <row r="132" spans="2:65" s="1" customFormat="1" ht="13.5">
      <c r="B132" s="41"/>
      <c r="C132" s="63"/>
      <c r="D132" s="208" t="s">
        <v>202</v>
      </c>
      <c r="E132" s="63"/>
      <c r="F132" s="209" t="s">
        <v>3056</v>
      </c>
      <c r="G132" s="63"/>
      <c r="H132" s="63"/>
      <c r="I132" s="165"/>
      <c r="J132" s="63"/>
      <c r="K132" s="63"/>
      <c r="L132" s="61"/>
      <c r="M132" s="207"/>
      <c r="N132" s="42"/>
      <c r="O132" s="42"/>
      <c r="P132" s="42"/>
      <c r="Q132" s="42"/>
      <c r="R132" s="42"/>
      <c r="S132" s="42"/>
      <c r="T132" s="78"/>
      <c r="AT132" s="24" t="s">
        <v>202</v>
      </c>
      <c r="AU132" s="24" t="s">
        <v>79</v>
      </c>
    </row>
    <row r="133" spans="2:65" s="10" customFormat="1" ht="37.35" customHeight="1">
      <c r="B133" s="180"/>
      <c r="C133" s="181"/>
      <c r="D133" s="182" t="s">
        <v>71</v>
      </c>
      <c r="E133" s="183" t="s">
        <v>225</v>
      </c>
      <c r="F133" s="183" t="s">
        <v>3057</v>
      </c>
      <c r="G133" s="181"/>
      <c r="H133" s="181"/>
      <c r="I133" s="184"/>
      <c r="J133" s="185">
        <f>BK133</f>
        <v>0</v>
      </c>
      <c r="K133" s="181"/>
      <c r="L133" s="186"/>
      <c r="M133" s="187"/>
      <c r="N133" s="188"/>
      <c r="O133" s="188"/>
      <c r="P133" s="189">
        <f>SUM(P134:P143)</f>
        <v>0</v>
      </c>
      <c r="Q133" s="188"/>
      <c r="R133" s="189">
        <f>SUM(R134:R143)</f>
        <v>0</v>
      </c>
      <c r="S133" s="188"/>
      <c r="T133" s="190">
        <f>SUM(T134:T143)</f>
        <v>0</v>
      </c>
      <c r="AR133" s="191" t="s">
        <v>79</v>
      </c>
      <c r="AT133" s="192" t="s">
        <v>71</v>
      </c>
      <c r="AU133" s="192" t="s">
        <v>72</v>
      </c>
      <c r="AY133" s="191" t="s">
        <v>195</v>
      </c>
      <c r="BK133" s="193">
        <f>SUM(BK134:BK143)</f>
        <v>0</v>
      </c>
    </row>
    <row r="134" spans="2:65" s="1" customFormat="1" ht="31.5" customHeight="1">
      <c r="B134" s="41"/>
      <c r="C134" s="194" t="s">
        <v>271</v>
      </c>
      <c r="D134" s="194" t="s">
        <v>196</v>
      </c>
      <c r="E134" s="195" t="s">
        <v>3179</v>
      </c>
      <c r="F134" s="196" t="s">
        <v>3180</v>
      </c>
      <c r="G134" s="197" t="s">
        <v>440</v>
      </c>
      <c r="H134" s="198">
        <v>18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346</v>
      </c>
    </row>
    <row r="135" spans="2:65" s="1" customFormat="1" ht="27">
      <c r="B135" s="41"/>
      <c r="C135" s="63"/>
      <c r="D135" s="205" t="s">
        <v>202</v>
      </c>
      <c r="E135" s="63"/>
      <c r="F135" s="206" t="s">
        <v>3180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31.5" customHeight="1">
      <c r="B136" s="41"/>
      <c r="C136" s="194" t="s">
        <v>9</v>
      </c>
      <c r="D136" s="194" t="s">
        <v>196</v>
      </c>
      <c r="E136" s="195" t="s">
        <v>3181</v>
      </c>
      <c r="F136" s="196" t="s">
        <v>3182</v>
      </c>
      <c r="G136" s="197" t="s">
        <v>440</v>
      </c>
      <c r="H136" s="198">
        <v>46.2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441</v>
      </c>
    </row>
    <row r="137" spans="2:65" s="1" customFormat="1" ht="13.5">
      <c r="B137" s="41"/>
      <c r="C137" s="63"/>
      <c r="D137" s="205" t="s">
        <v>202</v>
      </c>
      <c r="E137" s="63"/>
      <c r="F137" s="206" t="s">
        <v>3182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278</v>
      </c>
      <c r="D138" s="194" t="s">
        <v>196</v>
      </c>
      <c r="E138" s="195" t="s">
        <v>3183</v>
      </c>
      <c r="F138" s="196" t="s">
        <v>3184</v>
      </c>
      <c r="G138" s="197" t="s">
        <v>440</v>
      </c>
      <c r="H138" s="198">
        <v>18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444</v>
      </c>
    </row>
    <row r="139" spans="2:65" s="1" customFormat="1" ht="13.5">
      <c r="B139" s="41"/>
      <c r="C139" s="63"/>
      <c r="D139" s="205" t="s">
        <v>202</v>
      </c>
      <c r="E139" s="63"/>
      <c r="F139" s="206" t="s">
        <v>3184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194" t="s">
        <v>282</v>
      </c>
      <c r="D140" s="194" t="s">
        <v>196</v>
      </c>
      <c r="E140" s="195" t="s">
        <v>3183</v>
      </c>
      <c r="F140" s="196" t="s">
        <v>3184</v>
      </c>
      <c r="G140" s="197" t="s">
        <v>440</v>
      </c>
      <c r="H140" s="198">
        <v>46.2</v>
      </c>
      <c r="I140" s="199"/>
      <c r="J140" s="198">
        <f>ROUND(I140*H140,1)</f>
        <v>0</v>
      </c>
      <c r="K140" s="196" t="s">
        <v>387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194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194</v>
      </c>
      <c r="BM140" s="24" t="s">
        <v>447</v>
      </c>
    </row>
    <row r="141" spans="2:65" s="1" customFormat="1" ht="13.5">
      <c r="B141" s="41"/>
      <c r="C141" s="63"/>
      <c r="D141" s="205" t="s">
        <v>202</v>
      </c>
      <c r="E141" s="63"/>
      <c r="F141" s="206" t="s">
        <v>3184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194" t="s">
        <v>286</v>
      </c>
      <c r="D142" s="194" t="s">
        <v>196</v>
      </c>
      <c r="E142" s="195" t="s">
        <v>3079</v>
      </c>
      <c r="F142" s="196" t="s">
        <v>3080</v>
      </c>
      <c r="G142" s="197" t="s">
        <v>504</v>
      </c>
      <c r="H142" s="198">
        <v>3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450</v>
      </c>
    </row>
    <row r="143" spans="2:65" s="1" customFormat="1" ht="13.5">
      <c r="B143" s="41"/>
      <c r="C143" s="63"/>
      <c r="D143" s="208" t="s">
        <v>202</v>
      </c>
      <c r="E143" s="63"/>
      <c r="F143" s="209" t="s">
        <v>3080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0" customFormat="1" ht="37.35" customHeight="1">
      <c r="B144" s="180"/>
      <c r="C144" s="181"/>
      <c r="D144" s="182" t="s">
        <v>71</v>
      </c>
      <c r="E144" s="183" t="s">
        <v>702</v>
      </c>
      <c r="F144" s="183" t="s">
        <v>804</v>
      </c>
      <c r="G144" s="181"/>
      <c r="H144" s="181"/>
      <c r="I144" s="184"/>
      <c r="J144" s="185">
        <f>BK144</f>
        <v>0</v>
      </c>
      <c r="K144" s="181"/>
      <c r="L144" s="186"/>
      <c r="M144" s="187"/>
      <c r="N144" s="188"/>
      <c r="O144" s="188"/>
      <c r="P144" s="189">
        <f>SUM(P145:P146)</f>
        <v>0</v>
      </c>
      <c r="Q144" s="188"/>
      <c r="R144" s="189">
        <f>SUM(R145:R146)</f>
        <v>0</v>
      </c>
      <c r="S144" s="188"/>
      <c r="T144" s="190">
        <f>SUM(T145:T146)</f>
        <v>0</v>
      </c>
      <c r="AR144" s="191" t="s">
        <v>79</v>
      </c>
      <c r="AT144" s="192" t="s">
        <v>71</v>
      </c>
      <c r="AU144" s="192" t="s">
        <v>72</v>
      </c>
      <c r="AY144" s="191" t="s">
        <v>195</v>
      </c>
      <c r="BK144" s="193">
        <f>SUM(BK145:BK146)</f>
        <v>0</v>
      </c>
    </row>
    <row r="145" spans="2:65" s="1" customFormat="1" ht="22.5" customHeight="1">
      <c r="B145" s="41"/>
      <c r="C145" s="194" t="s">
        <v>290</v>
      </c>
      <c r="D145" s="194" t="s">
        <v>196</v>
      </c>
      <c r="E145" s="195" t="s">
        <v>3062</v>
      </c>
      <c r="F145" s="196" t="s">
        <v>3063</v>
      </c>
      <c r="G145" s="197" t="s">
        <v>228</v>
      </c>
      <c r="H145" s="198">
        <v>75.099999999999994</v>
      </c>
      <c r="I145" s="199"/>
      <c r="J145" s="198">
        <f>ROUND(I145*H145,1)</f>
        <v>0</v>
      </c>
      <c r="K145" s="196" t="s">
        <v>387</v>
      </c>
      <c r="L145" s="61"/>
      <c r="M145" s="200" t="s">
        <v>20</v>
      </c>
      <c r="N145" s="201" t="s">
        <v>43</v>
      </c>
      <c r="O145" s="42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AR145" s="24" t="s">
        <v>194</v>
      </c>
      <c r="AT145" s="24" t="s">
        <v>196</v>
      </c>
      <c r="AU145" s="24" t="s">
        <v>79</v>
      </c>
      <c r="AY145" s="24" t="s">
        <v>195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79</v>
      </c>
      <c r="BK145" s="204">
        <f>ROUND(I145*H145,1)</f>
        <v>0</v>
      </c>
      <c r="BL145" s="24" t="s">
        <v>194</v>
      </c>
      <c r="BM145" s="24" t="s">
        <v>453</v>
      </c>
    </row>
    <row r="146" spans="2:65" s="1" customFormat="1" ht="13.5">
      <c r="B146" s="41"/>
      <c r="C146" s="63"/>
      <c r="D146" s="208" t="s">
        <v>202</v>
      </c>
      <c r="E146" s="63"/>
      <c r="F146" s="209" t="s">
        <v>3063</v>
      </c>
      <c r="G146" s="63"/>
      <c r="H146" s="63"/>
      <c r="I146" s="165"/>
      <c r="J146" s="63"/>
      <c r="K146" s="63"/>
      <c r="L146" s="61"/>
      <c r="M146" s="210"/>
      <c r="N146" s="211"/>
      <c r="O146" s="211"/>
      <c r="P146" s="211"/>
      <c r="Q146" s="211"/>
      <c r="R146" s="211"/>
      <c r="S146" s="211"/>
      <c r="T146" s="212"/>
      <c r="AT146" s="24" t="s">
        <v>202</v>
      </c>
      <c r="AU146" s="24" t="s">
        <v>79</v>
      </c>
    </row>
    <row r="147" spans="2:65" s="1" customFormat="1" ht="6.95" customHeight="1">
      <c r="B147" s="56"/>
      <c r="C147" s="57"/>
      <c r="D147" s="57"/>
      <c r="E147" s="57"/>
      <c r="F147" s="57"/>
      <c r="G147" s="57"/>
      <c r="H147" s="57"/>
      <c r="I147" s="148"/>
      <c r="J147" s="57"/>
      <c r="K147" s="57"/>
      <c r="L147" s="61"/>
    </row>
  </sheetData>
  <sheetProtection algorithmName="SHA-512" hashValue="lVkUVL2FrDLNowtDDDztmWykfRWPA7g4McmMENJBJJ6/yDR1On7TDiItXR9IPjHK5estIdwY/8D9fmfN4aSa9g==" saltValue="9DMVVtG4xDJCYXCtbQ1IbA==" spinCount="100000" sheet="1" objects="1" scenarios="1" formatCells="0" formatColumns="0" formatRows="0" sort="0" autoFilter="0"/>
  <autoFilter ref="C91:K146"/>
  <mergeCells count="15">
    <mergeCell ref="E82:H82"/>
    <mergeCell ref="E80:H80"/>
    <mergeCell ref="E84:H84"/>
    <mergeCell ref="G1:H1"/>
    <mergeCell ref="L2:V2"/>
    <mergeCell ref="E49:H49"/>
    <mergeCell ref="E53:H53"/>
    <mergeCell ref="E51:H51"/>
    <mergeCell ref="E55:H55"/>
    <mergeCell ref="E78:H78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156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3042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3042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3185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ROUND(J90,1)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ROUND(SUM(BE90:BE94), 1)</f>
        <v>0</v>
      </c>
      <c r="G34" s="42"/>
      <c r="H34" s="42"/>
      <c r="I34" s="140">
        <v>0.21</v>
      </c>
      <c r="J34" s="139">
        <f>ROUND(ROUND((SUM(BE90:BE94)),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ROUND(SUM(BF90:BF94), 1)</f>
        <v>0</v>
      </c>
      <c r="G35" s="42"/>
      <c r="H35" s="42"/>
      <c r="I35" s="140">
        <v>0.15</v>
      </c>
      <c r="J35" s="139">
        <f>ROUND(ROUND((SUM(BF90:BF94)),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ROUND(SUM(BG90:BG94),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ROUND(SUM(BH90:BH94),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ROUND(SUM(BI90:BI94),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3042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3042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SO.06.6 - Přeložka podzemního vedení NN do 1kW, nenaceňovat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J90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3168</v>
      </c>
      <c r="E65" s="161"/>
      <c r="F65" s="161"/>
      <c r="G65" s="161"/>
      <c r="H65" s="161"/>
      <c r="I65" s="162"/>
      <c r="J65" s="163">
        <f>J91</f>
        <v>0</v>
      </c>
      <c r="K65" s="164"/>
    </row>
    <row r="66" spans="2:12" s="14" customFormat="1" ht="19.899999999999999" customHeight="1">
      <c r="B66" s="266"/>
      <c r="C66" s="267"/>
      <c r="D66" s="268" t="s">
        <v>3169</v>
      </c>
      <c r="E66" s="269"/>
      <c r="F66" s="269"/>
      <c r="G66" s="269"/>
      <c r="H66" s="269"/>
      <c r="I66" s="270"/>
      <c r="J66" s="271">
        <f>J92</f>
        <v>0</v>
      </c>
      <c r="K66" s="272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27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48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51"/>
      <c r="J72" s="60"/>
      <c r="K72" s="60"/>
      <c r="L72" s="61"/>
    </row>
    <row r="73" spans="2:12" s="1" customFormat="1" ht="36.950000000000003" customHeight="1">
      <c r="B73" s="41"/>
      <c r="C73" s="62" t="s">
        <v>178</v>
      </c>
      <c r="D73" s="63"/>
      <c r="E73" s="63"/>
      <c r="F73" s="63"/>
      <c r="G73" s="63"/>
      <c r="H73" s="63"/>
      <c r="I73" s="165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5"/>
      <c r="J74" s="63"/>
      <c r="K74" s="63"/>
      <c r="L74" s="61"/>
    </row>
    <row r="75" spans="2:12" s="1" customFormat="1" ht="14.45" customHeight="1">
      <c r="B75" s="41"/>
      <c r="C75" s="65" t="s">
        <v>17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22.5" customHeight="1">
      <c r="B76" s="41"/>
      <c r="C76" s="63"/>
      <c r="D76" s="63"/>
      <c r="E76" s="400" t="str">
        <f>E7</f>
        <v>Revitalizace autobusového nádraží v Mohelnici</v>
      </c>
      <c r="F76" s="401"/>
      <c r="G76" s="401"/>
      <c r="H76" s="401"/>
      <c r="I76" s="165"/>
      <c r="J76" s="63"/>
      <c r="K76" s="63"/>
      <c r="L76" s="61"/>
    </row>
    <row r="77" spans="2:12">
      <c r="B77" s="28"/>
      <c r="C77" s="65" t="s">
        <v>166</v>
      </c>
      <c r="D77" s="166"/>
      <c r="E77" s="166"/>
      <c r="F77" s="166"/>
      <c r="G77" s="166"/>
      <c r="H77" s="166"/>
      <c r="J77" s="166"/>
      <c r="K77" s="166"/>
      <c r="L77" s="167"/>
    </row>
    <row r="78" spans="2:12" ht="22.5" customHeight="1">
      <c r="B78" s="28"/>
      <c r="C78" s="166"/>
      <c r="D78" s="166"/>
      <c r="E78" s="400" t="s">
        <v>3042</v>
      </c>
      <c r="F78" s="404"/>
      <c r="G78" s="404"/>
      <c r="H78" s="404"/>
      <c r="J78" s="166"/>
      <c r="K78" s="166"/>
      <c r="L78" s="167"/>
    </row>
    <row r="79" spans="2:12">
      <c r="B79" s="28"/>
      <c r="C79" s="65" t="s">
        <v>168</v>
      </c>
      <c r="D79" s="166"/>
      <c r="E79" s="166"/>
      <c r="F79" s="166"/>
      <c r="G79" s="166"/>
      <c r="H79" s="166"/>
      <c r="J79" s="166"/>
      <c r="K79" s="166"/>
      <c r="L79" s="167"/>
    </row>
    <row r="80" spans="2:12" s="1" customFormat="1" ht="22.5" customHeight="1">
      <c r="B80" s="41"/>
      <c r="C80" s="63"/>
      <c r="D80" s="63"/>
      <c r="E80" s="402" t="s">
        <v>3042</v>
      </c>
      <c r="F80" s="403"/>
      <c r="G80" s="403"/>
      <c r="H80" s="403"/>
      <c r="I80" s="165"/>
      <c r="J80" s="63"/>
      <c r="K80" s="63"/>
      <c r="L80" s="61"/>
    </row>
    <row r="81" spans="2:65" s="1" customFormat="1" ht="14.45" customHeight="1">
      <c r="B81" s="41"/>
      <c r="C81" s="65" t="s">
        <v>170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5" s="1" customFormat="1" ht="23.25" customHeight="1">
      <c r="B82" s="41"/>
      <c r="C82" s="63"/>
      <c r="D82" s="63"/>
      <c r="E82" s="371" t="str">
        <f>E13</f>
        <v>SO.06.6 - Přeložka podzemního vedení NN do 1kW, nenaceňovat</v>
      </c>
      <c r="F82" s="403"/>
      <c r="G82" s="403"/>
      <c r="H82" s="403"/>
      <c r="I82" s="165"/>
      <c r="J82" s="63"/>
      <c r="K82" s="63"/>
      <c r="L82" s="61"/>
    </row>
    <row r="83" spans="2:65" s="1" customFormat="1" ht="6.95" customHeight="1">
      <c r="B83" s="41"/>
      <c r="C83" s="63"/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18" customHeight="1">
      <c r="B84" s="41"/>
      <c r="C84" s="65" t="s">
        <v>22</v>
      </c>
      <c r="D84" s="63"/>
      <c r="E84" s="63"/>
      <c r="F84" s="168" t="str">
        <f>F16</f>
        <v>Mohelnice</v>
      </c>
      <c r="G84" s="63"/>
      <c r="H84" s="63"/>
      <c r="I84" s="169" t="s">
        <v>24</v>
      </c>
      <c r="J84" s="73" t="str">
        <f>IF(J16="","",J16)</f>
        <v>27.1.2017</v>
      </c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>
      <c r="B86" s="41"/>
      <c r="C86" s="65" t="s">
        <v>26</v>
      </c>
      <c r="D86" s="63"/>
      <c r="E86" s="63"/>
      <c r="F86" s="168" t="str">
        <f>E19</f>
        <v>Město Mohelnice, U Brány 916/2, 789 85 Mohelnice</v>
      </c>
      <c r="G86" s="63"/>
      <c r="H86" s="63"/>
      <c r="I86" s="169" t="s">
        <v>34</v>
      </c>
      <c r="J86" s="168" t="str">
        <f>E25</f>
        <v xml:space="preserve"> </v>
      </c>
      <c r="K86" s="63"/>
      <c r="L86" s="61"/>
    </row>
    <row r="87" spans="2:65" s="1" customFormat="1" ht="14.45" customHeight="1">
      <c r="B87" s="41"/>
      <c r="C87" s="65" t="s">
        <v>32</v>
      </c>
      <c r="D87" s="63"/>
      <c r="E87" s="63"/>
      <c r="F87" s="168" t="str">
        <f>IF(E22="","",E22)</f>
        <v/>
      </c>
      <c r="G87" s="63"/>
      <c r="H87" s="63"/>
      <c r="I87" s="165"/>
      <c r="J87" s="63"/>
      <c r="K87" s="63"/>
      <c r="L87" s="61"/>
    </row>
    <row r="88" spans="2:65" s="1" customFormat="1" ht="10.3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9" customFormat="1" ht="29.25" customHeight="1">
      <c r="B89" s="170"/>
      <c r="C89" s="171" t="s">
        <v>179</v>
      </c>
      <c r="D89" s="172" t="s">
        <v>57</v>
      </c>
      <c r="E89" s="172" t="s">
        <v>53</v>
      </c>
      <c r="F89" s="172" t="s">
        <v>180</v>
      </c>
      <c r="G89" s="172" t="s">
        <v>181</v>
      </c>
      <c r="H89" s="172" t="s">
        <v>182</v>
      </c>
      <c r="I89" s="173" t="s">
        <v>183</v>
      </c>
      <c r="J89" s="172" t="s">
        <v>173</v>
      </c>
      <c r="K89" s="174" t="s">
        <v>184</v>
      </c>
      <c r="L89" s="175"/>
      <c r="M89" s="81" t="s">
        <v>185</v>
      </c>
      <c r="N89" s="82" t="s">
        <v>42</v>
      </c>
      <c r="O89" s="82" t="s">
        <v>186</v>
      </c>
      <c r="P89" s="82" t="s">
        <v>187</v>
      </c>
      <c r="Q89" s="82" t="s">
        <v>188</v>
      </c>
      <c r="R89" s="82" t="s">
        <v>189</v>
      </c>
      <c r="S89" s="82" t="s">
        <v>190</v>
      </c>
      <c r="T89" s="83" t="s">
        <v>191</v>
      </c>
    </row>
    <row r="90" spans="2:65" s="1" customFormat="1" ht="29.25" customHeight="1">
      <c r="B90" s="41"/>
      <c r="C90" s="87" t="s">
        <v>174</v>
      </c>
      <c r="D90" s="63"/>
      <c r="E90" s="63"/>
      <c r="F90" s="63"/>
      <c r="G90" s="63"/>
      <c r="H90" s="63"/>
      <c r="I90" s="165"/>
      <c r="J90" s="176">
        <f>BK90</f>
        <v>0</v>
      </c>
      <c r="K90" s="63"/>
      <c r="L90" s="61"/>
      <c r="M90" s="84"/>
      <c r="N90" s="85"/>
      <c r="O90" s="85"/>
      <c r="P90" s="177">
        <f>P91</f>
        <v>0</v>
      </c>
      <c r="Q90" s="85"/>
      <c r="R90" s="177">
        <f>R91</f>
        <v>0</v>
      </c>
      <c r="S90" s="85"/>
      <c r="T90" s="178">
        <f>T91</f>
        <v>0</v>
      </c>
      <c r="AT90" s="24" t="s">
        <v>71</v>
      </c>
      <c r="AU90" s="24" t="s">
        <v>175</v>
      </c>
      <c r="BK90" s="179">
        <f>BK91</f>
        <v>0</v>
      </c>
    </row>
    <row r="91" spans="2:65" s="10" customFormat="1" ht="37.35" customHeight="1">
      <c r="B91" s="180"/>
      <c r="C91" s="181"/>
      <c r="D91" s="247" t="s">
        <v>71</v>
      </c>
      <c r="E91" s="248" t="s">
        <v>1041</v>
      </c>
      <c r="F91" s="248" t="s">
        <v>3170</v>
      </c>
      <c r="G91" s="181"/>
      <c r="H91" s="181"/>
      <c r="I91" s="184"/>
      <c r="J91" s="249">
        <f>BK91</f>
        <v>0</v>
      </c>
      <c r="K91" s="181"/>
      <c r="L91" s="186"/>
      <c r="M91" s="187"/>
      <c r="N91" s="188"/>
      <c r="O91" s="188"/>
      <c r="P91" s="189">
        <f>P92</f>
        <v>0</v>
      </c>
      <c r="Q91" s="188"/>
      <c r="R91" s="189">
        <f>R92</f>
        <v>0</v>
      </c>
      <c r="S91" s="188"/>
      <c r="T91" s="190">
        <f>T92</f>
        <v>0</v>
      </c>
      <c r="AR91" s="191" t="s">
        <v>86</v>
      </c>
      <c r="AT91" s="192" t="s">
        <v>71</v>
      </c>
      <c r="AU91" s="192" t="s">
        <v>72</v>
      </c>
      <c r="AY91" s="191" t="s">
        <v>195</v>
      </c>
      <c r="BK91" s="193">
        <f>BK92</f>
        <v>0</v>
      </c>
    </row>
    <row r="92" spans="2:65" s="10" customFormat="1" ht="19.899999999999999" customHeight="1">
      <c r="B92" s="180"/>
      <c r="C92" s="181"/>
      <c r="D92" s="182" t="s">
        <v>71</v>
      </c>
      <c r="E92" s="273" t="s">
        <v>3171</v>
      </c>
      <c r="F92" s="273" t="s">
        <v>3172</v>
      </c>
      <c r="G92" s="181"/>
      <c r="H92" s="181"/>
      <c r="I92" s="184"/>
      <c r="J92" s="274">
        <f>BK92</f>
        <v>0</v>
      </c>
      <c r="K92" s="181"/>
      <c r="L92" s="186"/>
      <c r="M92" s="187"/>
      <c r="N92" s="188"/>
      <c r="O92" s="188"/>
      <c r="P92" s="189">
        <f>SUM(P93:P94)</f>
        <v>0</v>
      </c>
      <c r="Q92" s="188"/>
      <c r="R92" s="189">
        <f>SUM(R93:R94)</f>
        <v>0</v>
      </c>
      <c r="S92" s="188"/>
      <c r="T92" s="190">
        <f>SUM(T93:T94)</f>
        <v>0</v>
      </c>
      <c r="AR92" s="191" t="s">
        <v>86</v>
      </c>
      <c r="AT92" s="192" t="s">
        <v>71</v>
      </c>
      <c r="AU92" s="192" t="s">
        <v>79</v>
      </c>
      <c r="AY92" s="191" t="s">
        <v>195</v>
      </c>
      <c r="BK92" s="193">
        <f>SUM(BK93:BK94)</f>
        <v>0</v>
      </c>
    </row>
    <row r="93" spans="2:65" s="1" customFormat="1" ht="22.5" customHeight="1">
      <c r="B93" s="41"/>
      <c r="C93" s="194" t="s">
        <v>79</v>
      </c>
      <c r="D93" s="194" t="s">
        <v>196</v>
      </c>
      <c r="E93" s="195" t="s">
        <v>3186</v>
      </c>
      <c r="F93" s="196" t="s">
        <v>3187</v>
      </c>
      <c r="G93" s="197" t="s">
        <v>440</v>
      </c>
      <c r="H93" s="198">
        <v>11.6</v>
      </c>
      <c r="I93" s="199"/>
      <c r="J93" s="198">
        <f>ROUND(I93*H93,1)</f>
        <v>0</v>
      </c>
      <c r="K93" s="196" t="s">
        <v>3175</v>
      </c>
      <c r="L93" s="61"/>
      <c r="M93" s="200" t="s">
        <v>20</v>
      </c>
      <c r="N93" s="201" t="s">
        <v>43</v>
      </c>
      <c r="O93" s="42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4" t="s">
        <v>474</v>
      </c>
      <c r="AT93" s="24" t="s">
        <v>196</v>
      </c>
      <c r="AU93" s="24" t="s">
        <v>81</v>
      </c>
      <c r="AY93" s="24" t="s">
        <v>195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4" t="s">
        <v>79</v>
      </c>
      <c r="BK93" s="204">
        <f>ROUND(I93*H93,1)</f>
        <v>0</v>
      </c>
      <c r="BL93" s="24" t="s">
        <v>474</v>
      </c>
      <c r="BM93" s="24" t="s">
        <v>3188</v>
      </c>
    </row>
    <row r="94" spans="2:65" s="1" customFormat="1" ht="13.5">
      <c r="B94" s="41"/>
      <c r="C94" s="63"/>
      <c r="D94" s="208" t="s">
        <v>202</v>
      </c>
      <c r="E94" s="63"/>
      <c r="F94" s="209" t="s">
        <v>3187</v>
      </c>
      <c r="G94" s="63"/>
      <c r="H94" s="63"/>
      <c r="I94" s="165"/>
      <c r="J94" s="63"/>
      <c r="K94" s="63"/>
      <c r="L94" s="61"/>
      <c r="M94" s="210"/>
      <c r="N94" s="211"/>
      <c r="O94" s="211"/>
      <c r="P94" s="211"/>
      <c r="Q94" s="211"/>
      <c r="R94" s="211"/>
      <c r="S94" s="211"/>
      <c r="T94" s="212"/>
      <c r="AT94" s="24" t="s">
        <v>202</v>
      </c>
      <c r="AU94" s="24" t="s">
        <v>81</v>
      </c>
    </row>
    <row r="95" spans="2:65" s="1" customFormat="1" ht="6.95" customHeight="1">
      <c r="B95" s="56"/>
      <c r="C95" s="57"/>
      <c r="D95" s="57"/>
      <c r="E95" s="57"/>
      <c r="F95" s="57"/>
      <c r="G95" s="57"/>
      <c r="H95" s="57"/>
      <c r="I95" s="148"/>
      <c r="J95" s="57"/>
      <c r="K95" s="57"/>
      <c r="L95" s="61"/>
    </row>
  </sheetData>
  <sheetProtection algorithmName="SHA-512" hashValue="i95fZv99yZvGR+IEjnbsM6X+Bhmyjic0PUsPGrHvg+gwx8/IJcutNQmIfddKbtcuQVLA2KRxnGIuM8akEO7F0Q==" saltValue="mZuJK6XB+njksGHMVpMz2g==" spinCount="100000" sheet="1" objects="1" scenarios="1" formatCells="0" formatColumns="0" formatRows="0" sort="0" autoFilter="0"/>
  <autoFilter ref="C89:K94"/>
  <mergeCells count="15">
    <mergeCell ref="E80:H80"/>
    <mergeCell ref="E78:H78"/>
    <mergeCell ref="E82:H82"/>
    <mergeCell ref="G1:H1"/>
    <mergeCell ref="L2:V2"/>
    <mergeCell ref="E49:H49"/>
    <mergeCell ref="E53:H53"/>
    <mergeCell ref="E51:H51"/>
    <mergeCell ref="E55:H55"/>
    <mergeCell ref="E76:H76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159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3042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3042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3189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ROUND(J90,1)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ROUND(SUM(BE90:BE94), 1)</f>
        <v>0</v>
      </c>
      <c r="G34" s="42"/>
      <c r="H34" s="42"/>
      <c r="I34" s="140">
        <v>0.21</v>
      </c>
      <c r="J34" s="139">
        <f>ROUND(ROUND((SUM(BE90:BE94)),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ROUND(SUM(BF90:BF94), 1)</f>
        <v>0</v>
      </c>
      <c r="G35" s="42"/>
      <c r="H35" s="42"/>
      <c r="I35" s="140">
        <v>0.15</v>
      </c>
      <c r="J35" s="139">
        <f>ROUND(ROUND((SUM(BF90:BF94)),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ROUND(SUM(BG90:BG94),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ROUND(SUM(BH90:BH94),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ROUND(SUM(BI90:BI94),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3042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3042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SO.06.7 - Přeložka elektronické komunikace (Cetin a.s.), nenaceňovat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J90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3168</v>
      </c>
      <c r="E65" s="161"/>
      <c r="F65" s="161"/>
      <c r="G65" s="161"/>
      <c r="H65" s="161"/>
      <c r="I65" s="162"/>
      <c r="J65" s="163">
        <f>J91</f>
        <v>0</v>
      </c>
      <c r="K65" s="164"/>
    </row>
    <row r="66" spans="2:12" s="14" customFormat="1" ht="19.899999999999999" customHeight="1">
      <c r="B66" s="266"/>
      <c r="C66" s="267"/>
      <c r="D66" s="268" t="s">
        <v>3169</v>
      </c>
      <c r="E66" s="269"/>
      <c r="F66" s="269"/>
      <c r="G66" s="269"/>
      <c r="H66" s="269"/>
      <c r="I66" s="270"/>
      <c r="J66" s="271">
        <f>J92</f>
        <v>0</v>
      </c>
      <c r="K66" s="272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27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48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51"/>
      <c r="J72" s="60"/>
      <c r="K72" s="60"/>
      <c r="L72" s="61"/>
    </row>
    <row r="73" spans="2:12" s="1" customFormat="1" ht="36.950000000000003" customHeight="1">
      <c r="B73" s="41"/>
      <c r="C73" s="62" t="s">
        <v>178</v>
      </c>
      <c r="D73" s="63"/>
      <c r="E73" s="63"/>
      <c r="F73" s="63"/>
      <c r="G73" s="63"/>
      <c r="H73" s="63"/>
      <c r="I73" s="165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5"/>
      <c r="J74" s="63"/>
      <c r="K74" s="63"/>
      <c r="L74" s="61"/>
    </row>
    <row r="75" spans="2:12" s="1" customFormat="1" ht="14.45" customHeight="1">
      <c r="B75" s="41"/>
      <c r="C75" s="65" t="s">
        <v>17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22.5" customHeight="1">
      <c r="B76" s="41"/>
      <c r="C76" s="63"/>
      <c r="D76" s="63"/>
      <c r="E76" s="400" t="str">
        <f>E7</f>
        <v>Revitalizace autobusového nádraží v Mohelnici</v>
      </c>
      <c r="F76" s="401"/>
      <c r="G76" s="401"/>
      <c r="H76" s="401"/>
      <c r="I76" s="165"/>
      <c r="J76" s="63"/>
      <c r="K76" s="63"/>
      <c r="L76" s="61"/>
    </row>
    <row r="77" spans="2:12">
      <c r="B77" s="28"/>
      <c r="C77" s="65" t="s">
        <v>166</v>
      </c>
      <c r="D77" s="166"/>
      <c r="E77" s="166"/>
      <c r="F77" s="166"/>
      <c r="G77" s="166"/>
      <c r="H77" s="166"/>
      <c r="J77" s="166"/>
      <c r="K77" s="166"/>
      <c r="L77" s="167"/>
    </row>
    <row r="78" spans="2:12" ht="22.5" customHeight="1">
      <c r="B78" s="28"/>
      <c r="C78" s="166"/>
      <c r="D78" s="166"/>
      <c r="E78" s="400" t="s">
        <v>3042</v>
      </c>
      <c r="F78" s="404"/>
      <c r="G78" s="404"/>
      <c r="H78" s="404"/>
      <c r="J78" s="166"/>
      <c r="K78" s="166"/>
      <c r="L78" s="167"/>
    </row>
    <row r="79" spans="2:12">
      <c r="B79" s="28"/>
      <c r="C79" s="65" t="s">
        <v>168</v>
      </c>
      <c r="D79" s="166"/>
      <c r="E79" s="166"/>
      <c r="F79" s="166"/>
      <c r="G79" s="166"/>
      <c r="H79" s="166"/>
      <c r="J79" s="166"/>
      <c r="K79" s="166"/>
      <c r="L79" s="167"/>
    </row>
    <row r="80" spans="2:12" s="1" customFormat="1" ht="22.5" customHeight="1">
      <c r="B80" s="41"/>
      <c r="C80" s="63"/>
      <c r="D80" s="63"/>
      <c r="E80" s="402" t="s">
        <v>3042</v>
      </c>
      <c r="F80" s="403"/>
      <c r="G80" s="403"/>
      <c r="H80" s="403"/>
      <c r="I80" s="165"/>
      <c r="J80" s="63"/>
      <c r="K80" s="63"/>
      <c r="L80" s="61"/>
    </row>
    <row r="81" spans="2:65" s="1" customFormat="1" ht="14.45" customHeight="1">
      <c r="B81" s="41"/>
      <c r="C81" s="65" t="s">
        <v>170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5" s="1" customFormat="1" ht="23.25" customHeight="1">
      <c r="B82" s="41"/>
      <c r="C82" s="63"/>
      <c r="D82" s="63"/>
      <c r="E82" s="371" t="str">
        <f>E13</f>
        <v>SO.06.7 - Přeložka elektronické komunikace (Cetin a.s.), nenaceňovat</v>
      </c>
      <c r="F82" s="403"/>
      <c r="G82" s="403"/>
      <c r="H82" s="403"/>
      <c r="I82" s="165"/>
      <c r="J82" s="63"/>
      <c r="K82" s="63"/>
      <c r="L82" s="61"/>
    </row>
    <row r="83" spans="2:65" s="1" customFormat="1" ht="6.95" customHeight="1">
      <c r="B83" s="41"/>
      <c r="C83" s="63"/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18" customHeight="1">
      <c r="B84" s="41"/>
      <c r="C84" s="65" t="s">
        <v>22</v>
      </c>
      <c r="D84" s="63"/>
      <c r="E84" s="63"/>
      <c r="F84" s="168" t="str">
        <f>F16</f>
        <v>Mohelnice</v>
      </c>
      <c r="G84" s="63"/>
      <c r="H84" s="63"/>
      <c r="I84" s="169" t="s">
        <v>24</v>
      </c>
      <c r="J84" s="73" t="str">
        <f>IF(J16="","",J16)</f>
        <v>27.1.2017</v>
      </c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>
      <c r="B86" s="41"/>
      <c r="C86" s="65" t="s">
        <v>26</v>
      </c>
      <c r="D86" s="63"/>
      <c r="E86" s="63"/>
      <c r="F86" s="168" t="str">
        <f>E19</f>
        <v>Město Mohelnice, U Brány 916/2, 789 85 Mohelnice</v>
      </c>
      <c r="G86" s="63"/>
      <c r="H86" s="63"/>
      <c r="I86" s="169" t="s">
        <v>34</v>
      </c>
      <c r="J86" s="168" t="str">
        <f>E25</f>
        <v xml:space="preserve"> </v>
      </c>
      <c r="K86" s="63"/>
      <c r="L86" s="61"/>
    </row>
    <row r="87" spans="2:65" s="1" customFormat="1" ht="14.45" customHeight="1">
      <c r="B87" s="41"/>
      <c r="C87" s="65" t="s">
        <v>32</v>
      </c>
      <c r="D87" s="63"/>
      <c r="E87" s="63"/>
      <c r="F87" s="168" t="str">
        <f>IF(E22="","",E22)</f>
        <v/>
      </c>
      <c r="G87" s="63"/>
      <c r="H87" s="63"/>
      <c r="I87" s="165"/>
      <c r="J87" s="63"/>
      <c r="K87" s="63"/>
      <c r="L87" s="61"/>
    </row>
    <row r="88" spans="2:65" s="1" customFormat="1" ht="10.3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9" customFormat="1" ht="29.25" customHeight="1">
      <c r="B89" s="170"/>
      <c r="C89" s="171" t="s">
        <v>179</v>
      </c>
      <c r="D89" s="172" t="s">
        <v>57</v>
      </c>
      <c r="E89" s="172" t="s">
        <v>53</v>
      </c>
      <c r="F89" s="172" t="s">
        <v>180</v>
      </c>
      <c r="G89" s="172" t="s">
        <v>181</v>
      </c>
      <c r="H89" s="172" t="s">
        <v>182</v>
      </c>
      <c r="I89" s="173" t="s">
        <v>183</v>
      </c>
      <c r="J89" s="172" t="s">
        <v>173</v>
      </c>
      <c r="K89" s="174" t="s">
        <v>184</v>
      </c>
      <c r="L89" s="175"/>
      <c r="M89" s="81" t="s">
        <v>185</v>
      </c>
      <c r="N89" s="82" t="s">
        <v>42</v>
      </c>
      <c r="O89" s="82" t="s">
        <v>186</v>
      </c>
      <c r="P89" s="82" t="s">
        <v>187</v>
      </c>
      <c r="Q89" s="82" t="s">
        <v>188</v>
      </c>
      <c r="R89" s="82" t="s">
        <v>189</v>
      </c>
      <c r="S89" s="82" t="s">
        <v>190</v>
      </c>
      <c r="T89" s="83" t="s">
        <v>191</v>
      </c>
    </row>
    <row r="90" spans="2:65" s="1" customFormat="1" ht="29.25" customHeight="1">
      <c r="B90" s="41"/>
      <c r="C90" s="87" t="s">
        <v>174</v>
      </c>
      <c r="D90" s="63"/>
      <c r="E90" s="63"/>
      <c r="F90" s="63"/>
      <c r="G90" s="63"/>
      <c r="H90" s="63"/>
      <c r="I90" s="165"/>
      <c r="J90" s="176">
        <f>BK90</f>
        <v>0</v>
      </c>
      <c r="K90" s="63"/>
      <c r="L90" s="61"/>
      <c r="M90" s="84"/>
      <c r="N90" s="85"/>
      <c r="O90" s="85"/>
      <c r="P90" s="177">
        <f>P91</f>
        <v>0</v>
      </c>
      <c r="Q90" s="85"/>
      <c r="R90" s="177">
        <f>R91</f>
        <v>0</v>
      </c>
      <c r="S90" s="85"/>
      <c r="T90" s="178">
        <f>T91</f>
        <v>0</v>
      </c>
      <c r="AT90" s="24" t="s">
        <v>71</v>
      </c>
      <c r="AU90" s="24" t="s">
        <v>175</v>
      </c>
      <c r="BK90" s="179">
        <f>BK91</f>
        <v>0</v>
      </c>
    </row>
    <row r="91" spans="2:65" s="10" customFormat="1" ht="37.35" customHeight="1">
      <c r="B91" s="180"/>
      <c r="C91" s="181"/>
      <c r="D91" s="247" t="s">
        <v>71</v>
      </c>
      <c r="E91" s="248" t="s">
        <v>1041</v>
      </c>
      <c r="F91" s="248" t="s">
        <v>3170</v>
      </c>
      <c r="G91" s="181"/>
      <c r="H91" s="181"/>
      <c r="I91" s="184"/>
      <c r="J91" s="249">
        <f>BK91</f>
        <v>0</v>
      </c>
      <c r="K91" s="181"/>
      <c r="L91" s="186"/>
      <c r="M91" s="187"/>
      <c r="N91" s="188"/>
      <c r="O91" s="188"/>
      <c r="P91" s="189">
        <f>P92</f>
        <v>0</v>
      </c>
      <c r="Q91" s="188"/>
      <c r="R91" s="189">
        <f>R92</f>
        <v>0</v>
      </c>
      <c r="S91" s="188"/>
      <c r="T91" s="190">
        <f>T92</f>
        <v>0</v>
      </c>
      <c r="AR91" s="191" t="s">
        <v>86</v>
      </c>
      <c r="AT91" s="192" t="s">
        <v>71</v>
      </c>
      <c r="AU91" s="192" t="s">
        <v>72</v>
      </c>
      <c r="AY91" s="191" t="s">
        <v>195</v>
      </c>
      <c r="BK91" s="193">
        <f>BK92</f>
        <v>0</v>
      </c>
    </row>
    <row r="92" spans="2:65" s="10" customFormat="1" ht="19.899999999999999" customHeight="1">
      <c r="B92" s="180"/>
      <c r="C92" s="181"/>
      <c r="D92" s="182" t="s">
        <v>71</v>
      </c>
      <c r="E92" s="273" t="s">
        <v>3171</v>
      </c>
      <c r="F92" s="273" t="s">
        <v>3172</v>
      </c>
      <c r="G92" s="181"/>
      <c r="H92" s="181"/>
      <c r="I92" s="184"/>
      <c r="J92" s="274">
        <f>BK92</f>
        <v>0</v>
      </c>
      <c r="K92" s="181"/>
      <c r="L92" s="186"/>
      <c r="M92" s="187"/>
      <c r="N92" s="188"/>
      <c r="O92" s="188"/>
      <c r="P92" s="189">
        <f>SUM(P93:P94)</f>
        <v>0</v>
      </c>
      <c r="Q92" s="188"/>
      <c r="R92" s="189">
        <f>SUM(R93:R94)</f>
        <v>0</v>
      </c>
      <c r="S92" s="188"/>
      <c r="T92" s="190">
        <f>SUM(T93:T94)</f>
        <v>0</v>
      </c>
      <c r="AR92" s="191" t="s">
        <v>86</v>
      </c>
      <c r="AT92" s="192" t="s">
        <v>71</v>
      </c>
      <c r="AU92" s="192" t="s">
        <v>79</v>
      </c>
      <c r="AY92" s="191" t="s">
        <v>195</v>
      </c>
      <c r="BK92" s="193">
        <f>SUM(BK93:BK94)</f>
        <v>0</v>
      </c>
    </row>
    <row r="93" spans="2:65" s="1" customFormat="1" ht="22.5" customHeight="1">
      <c r="B93" s="41"/>
      <c r="C93" s="194" t="s">
        <v>79</v>
      </c>
      <c r="D93" s="194" t="s">
        <v>196</v>
      </c>
      <c r="E93" s="195" t="s">
        <v>3190</v>
      </c>
      <c r="F93" s="196" t="s">
        <v>3191</v>
      </c>
      <c r="G93" s="197" t="s">
        <v>440</v>
      </c>
      <c r="H93" s="198">
        <v>12.9</v>
      </c>
      <c r="I93" s="199"/>
      <c r="J93" s="198">
        <f>ROUND(I93*H93,1)</f>
        <v>0</v>
      </c>
      <c r="K93" s="196" t="s">
        <v>3175</v>
      </c>
      <c r="L93" s="61"/>
      <c r="M93" s="200" t="s">
        <v>20</v>
      </c>
      <c r="N93" s="201" t="s">
        <v>43</v>
      </c>
      <c r="O93" s="42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4" t="s">
        <v>474</v>
      </c>
      <c r="AT93" s="24" t="s">
        <v>196</v>
      </c>
      <c r="AU93" s="24" t="s">
        <v>81</v>
      </c>
      <c r="AY93" s="24" t="s">
        <v>195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4" t="s">
        <v>79</v>
      </c>
      <c r="BK93" s="204">
        <f>ROUND(I93*H93,1)</f>
        <v>0</v>
      </c>
      <c r="BL93" s="24" t="s">
        <v>474</v>
      </c>
      <c r="BM93" s="24" t="s">
        <v>3192</v>
      </c>
    </row>
    <row r="94" spans="2:65" s="1" customFormat="1" ht="13.5">
      <c r="B94" s="41"/>
      <c r="C94" s="63"/>
      <c r="D94" s="208" t="s">
        <v>202</v>
      </c>
      <c r="E94" s="63"/>
      <c r="F94" s="209" t="s">
        <v>3191</v>
      </c>
      <c r="G94" s="63"/>
      <c r="H94" s="63"/>
      <c r="I94" s="165"/>
      <c r="J94" s="63"/>
      <c r="K94" s="63"/>
      <c r="L94" s="61"/>
      <c r="M94" s="210"/>
      <c r="N94" s="211"/>
      <c r="O94" s="211"/>
      <c r="P94" s="211"/>
      <c r="Q94" s="211"/>
      <c r="R94" s="211"/>
      <c r="S94" s="211"/>
      <c r="T94" s="212"/>
      <c r="AT94" s="24" t="s">
        <v>202</v>
      </c>
      <c r="AU94" s="24" t="s">
        <v>81</v>
      </c>
    </row>
    <row r="95" spans="2:65" s="1" customFormat="1" ht="6.95" customHeight="1">
      <c r="B95" s="56"/>
      <c r="C95" s="57"/>
      <c r="D95" s="57"/>
      <c r="E95" s="57"/>
      <c r="F95" s="57"/>
      <c r="G95" s="57"/>
      <c r="H95" s="57"/>
      <c r="I95" s="148"/>
      <c r="J95" s="57"/>
      <c r="K95" s="57"/>
      <c r="L95" s="61"/>
    </row>
  </sheetData>
  <sheetProtection algorithmName="SHA-512" hashValue="PhT/vMNDvnTXbAp7Ilxtdjp8IP/ZgCU9FaLqxNfEJalijxWmSrNcg5/EarVKnE2RCRdZ1LytDa2f7957WrBj/w==" saltValue="+sdziid6dXd4meww7Zi2IA==" spinCount="100000" sheet="1" objects="1" scenarios="1" formatCells="0" formatColumns="0" formatRows="0" sort="0" autoFilter="0"/>
  <autoFilter ref="C89:K94"/>
  <mergeCells count="15">
    <mergeCell ref="E80:H80"/>
    <mergeCell ref="E78:H78"/>
    <mergeCell ref="E82:H82"/>
    <mergeCell ref="G1:H1"/>
    <mergeCell ref="L2:V2"/>
    <mergeCell ref="E49:H49"/>
    <mergeCell ref="E53:H53"/>
    <mergeCell ref="E51:H51"/>
    <mergeCell ref="E55:H55"/>
    <mergeCell ref="E76:H76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75" customWidth="1"/>
    <col min="2" max="2" width="1.6640625" style="275" customWidth="1"/>
    <col min="3" max="4" width="5" style="275" customWidth="1"/>
    <col min="5" max="5" width="11.6640625" style="275" customWidth="1"/>
    <col min="6" max="6" width="9.1640625" style="275" customWidth="1"/>
    <col min="7" max="7" width="5" style="275" customWidth="1"/>
    <col min="8" max="8" width="77.83203125" style="275" customWidth="1"/>
    <col min="9" max="10" width="20" style="275" customWidth="1"/>
    <col min="11" max="11" width="1.6640625" style="275" customWidth="1"/>
  </cols>
  <sheetData>
    <row r="1" spans="2:11" ht="37.5" customHeight="1"/>
    <row r="2" spans="2:1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pans="2:11" s="15" customFormat="1" ht="45" customHeight="1">
      <c r="B3" s="279"/>
      <c r="C3" s="409" t="s">
        <v>3193</v>
      </c>
      <c r="D3" s="409"/>
      <c r="E3" s="409"/>
      <c r="F3" s="409"/>
      <c r="G3" s="409"/>
      <c r="H3" s="409"/>
      <c r="I3" s="409"/>
      <c r="J3" s="409"/>
      <c r="K3" s="280"/>
    </row>
    <row r="4" spans="2:11" ht="25.5" customHeight="1">
      <c r="B4" s="281"/>
      <c r="C4" s="413" t="s">
        <v>3194</v>
      </c>
      <c r="D4" s="413"/>
      <c r="E4" s="413"/>
      <c r="F4" s="413"/>
      <c r="G4" s="413"/>
      <c r="H4" s="413"/>
      <c r="I4" s="413"/>
      <c r="J4" s="413"/>
      <c r="K4" s="282"/>
    </row>
    <row r="5" spans="2:11" ht="5.25" customHeight="1">
      <c r="B5" s="281"/>
      <c r="C5" s="283"/>
      <c r="D5" s="283"/>
      <c r="E5" s="283"/>
      <c r="F5" s="283"/>
      <c r="G5" s="283"/>
      <c r="H5" s="283"/>
      <c r="I5" s="283"/>
      <c r="J5" s="283"/>
      <c r="K5" s="282"/>
    </row>
    <row r="6" spans="2:11" ht="15" customHeight="1">
      <c r="B6" s="281"/>
      <c r="C6" s="412" t="s">
        <v>3195</v>
      </c>
      <c r="D6" s="412"/>
      <c r="E6" s="412"/>
      <c r="F6" s="412"/>
      <c r="G6" s="412"/>
      <c r="H6" s="412"/>
      <c r="I6" s="412"/>
      <c r="J6" s="412"/>
      <c r="K6" s="282"/>
    </row>
    <row r="7" spans="2:11" ht="15" customHeight="1">
      <c r="B7" s="285"/>
      <c r="C7" s="412" t="s">
        <v>3196</v>
      </c>
      <c r="D7" s="412"/>
      <c r="E7" s="412"/>
      <c r="F7" s="412"/>
      <c r="G7" s="412"/>
      <c r="H7" s="412"/>
      <c r="I7" s="412"/>
      <c r="J7" s="412"/>
      <c r="K7" s="282"/>
    </row>
    <row r="8" spans="2:11" ht="12.75" customHeight="1">
      <c r="B8" s="285"/>
      <c r="C8" s="284"/>
      <c r="D8" s="284"/>
      <c r="E8" s="284"/>
      <c r="F8" s="284"/>
      <c r="G8" s="284"/>
      <c r="H8" s="284"/>
      <c r="I8" s="284"/>
      <c r="J8" s="284"/>
      <c r="K8" s="282"/>
    </row>
    <row r="9" spans="2:11" ht="15" customHeight="1">
      <c r="B9" s="285"/>
      <c r="C9" s="412" t="s">
        <v>3197</v>
      </c>
      <c r="D9" s="412"/>
      <c r="E9" s="412"/>
      <c r="F9" s="412"/>
      <c r="G9" s="412"/>
      <c r="H9" s="412"/>
      <c r="I9" s="412"/>
      <c r="J9" s="412"/>
      <c r="K9" s="282"/>
    </row>
    <row r="10" spans="2:11" ht="15" customHeight="1">
      <c r="B10" s="285"/>
      <c r="C10" s="284"/>
      <c r="D10" s="412" t="s">
        <v>3198</v>
      </c>
      <c r="E10" s="412"/>
      <c r="F10" s="412"/>
      <c r="G10" s="412"/>
      <c r="H10" s="412"/>
      <c r="I10" s="412"/>
      <c r="J10" s="412"/>
      <c r="K10" s="282"/>
    </row>
    <row r="11" spans="2:11" ht="15" customHeight="1">
      <c r="B11" s="285"/>
      <c r="C11" s="286"/>
      <c r="D11" s="412" t="s">
        <v>3199</v>
      </c>
      <c r="E11" s="412"/>
      <c r="F11" s="412"/>
      <c r="G11" s="412"/>
      <c r="H11" s="412"/>
      <c r="I11" s="412"/>
      <c r="J11" s="412"/>
      <c r="K11" s="282"/>
    </row>
    <row r="12" spans="2:11" ht="12.75" customHeight="1">
      <c r="B12" s="285"/>
      <c r="C12" s="286"/>
      <c r="D12" s="286"/>
      <c r="E12" s="286"/>
      <c r="F12" s="286"/>
      <c r="G12" s="286"/>
      <c r="H12" s="286"/>
      <c r="I12" s="286"/>
      <c r="J12" s="286"/>
      <c r="K12" s="282"/>
    </row>
    <row r="13" spans="2:11" ht="15" customHeight="1">
      <c r="B13" s="285"/>
      <c r="C13" s="286"/>
      <c r="D13" s="412" t="s">
        <v>3200</v>
      </c>
      <c r="E13" s="412"/>
      <c r="F13" s="412"/>
      <c r="G13" s="412"/>
      <c r="H13" s="412"/>
      <c r="I13" s="412"/>
      <c r="J13" s="412"/>
      <c r="K13" s="282"/>
    </row>
    <row r="14" spans="2:11" ht="15" customHeight="1">
      <c r="B14" s="285"/>
      <c r="C14" s="286"/>
      <c r="D14" s="412" t="s">
        <v>3201</v>
      </c>
      <c r="E14" s="412"/>
      <c r="F14" s="412"/>
      <c r="G14" s="412"/>
      <c r="H14" s="412"/>
      <c r="I14" s="412"/>
      <c r="J14" s="412"/>
      <c r="K14" s="282"/>
    </row>
    <row r="15" spans="2:11" ht="15" customHeight="1">
      <c r="B15" s="285"/>
      <c r="C15" s="286"/>
      <c r="D15" s="412" t="s">
        <v>3202</v>
      </c>
      <c r="E15" s="412"/>
      <c r="F15" s="412"/>
      <c r="G15" s="412"/>
      <c r="H15" s="412"/>
      <c r="I15" s="412"/>
      <c r="J15" s="412"/>
      <c r="K15" s="282"/>
    </row>
    <row r="16" spans="2:11" ht="15" customHeight="1">
      <c r="B16" s="285"/>
      <c r="C16" s="286"/>
      <c r="D16" s="286"/>
      <c r="E16" s="287" t="s">
        <v>90</v>
      </c>
      <c r="F16" s="412" t="s">
        <v>3203</v>
      </c>
      <c r="G16" s="412"/>
      <c r="H16" s="412"/>
      <c r="I16" s="412"/>
      <c r="J16" s="412"/>
      <c r="K16" s="282"/>
    </row>
    <row r="17" spans="2:11" ht="15" customHeight="1">
      <c r="B17" s="285"/>
      <c r="C17" s="286"/>
      <c r="D17" s="286"/>
      <c r="E17" s="287" t="s">
        <v>136</v>
      </c>
      <c r="F17" s="412" t="s">
        <v>3204</v>
      </c>
      <c r="G17" s="412"/>
      <c r="H17" s="412"/>
      <c r="I17" s="412"/>
      <c r="J17" s="412"/>
      <c r="K17" s="282"/>
    </row>
    <row r="18" spans="2:11" ht="15" customHeight="1">
      <c r="B18" s="285"/>
      <c r="C18" s="286"/>
      <c r="D18" s="286"/>
      <c r="E18" s="287" t="s">
        <v>3205</v>
      </c>
      <c r="F18" s="412" t="s">
        <v>3206</v>
      </c>
      <c r="G18" s="412"/>
      <c r="H18" s="412"/>
      <c r="I18" s="412"/>
      <c r="J18" s="412"/>
      <c r="K18" s="282"/>
    </row>
    <row r="19" spans="2:11" ht="15" customHeight="1">
      <c r="B19" s="285"/>
      <c r="C19" s="286"/>
      <c r="D19" s="286"/>
      <c r="E19" s="287" t="s">
        <v>78</v>
      </c>
      <c r="F19" s="412" t="s">
        <v>3207</v>
      </c>
      <c r="G19" s="412"/>
      <c r="H19" s="412"/>
      <c r="I19" s="412"/>
      <c r="J19" s="412"/>
      <c r="K19" s="282"/>
    </row>
    <row r="20" spans="2:11" ht="15" customHeight="1">
      <c r="B20" s="285"/>
      <c r="C20" s="286"/>
      <c r="D20" s="286"/>
      <c r="E20" s="287" t="s">
        <v>3208</v>
      </c>
      <c r="F20" s="412" t="s">
        <v>988</v>
      </c>
      <c r="G20" s="412"/>
      <c r="H20" s="412"/>
      <c r="I20" s="412"/>
      <c r="J20" s="412"/>
      <c r="K20" s="282"/>
    </row>
    <row r="21" spans="2:11" ht="15" customHeight="1">
      <c r="B21" s="285"/>
      <c r="C21" s="286"/>
      <c r="D21" s="286"/>
      <c r="E21" s="287" t="s">
        <v>83</v>
      </c>
      <c r="F21" s="412" t="s">
        <v>3209</v>
      </c>
      <c r="G21" s="412"/>
      <c r="H21" s="412"/>
      <c r="I21" s="412"/>
      <c r="J21" s="412"/>
      <c r="K21" s="282"/>
    </row>
    <row r="22" spans="2:11" ht="12.75" customHeight="1">
      <c r="B22" s="285"/>
      <c r="C22" s="286"/>
      <c r="D22" s="286"/>
      <c r="E22" s="286"/>
      <c r="F22" s="286"/>
      <c r="G22" s="286"/>
      <c r="H22" s="286"/>
      <c r="I22" s="286"/>
      <c r="J22" s="286"/>
      <c r="K22" s="282"/>
    </row>
    <row r="23" spans="2:11" ht="15" customHeight="1">
      <c r="B23" s="285"/>
      <c r="C23" s="412" t="s">
        <v>3210</v>
      </c>
      <c r="D23" s="412"/>
      <c r="E23" s="412"/>
      <c r="F23" s="412"/>
      <c r="G23" s="412"/>
      <c r="H23" s="412"/>
      <c r="I23" s="412"/>
      <c r="J23" s="412"/>
      <c r="K23" s="282"/>
    </row>
    <row r="24" spans="2:11" ht="15" customHeight="1">
      <c r="B24" s="285"/>
      <c r="C24" s="412" t="s">
        <v>3211</v>
      </c>
      <c r="D24" s="412"/>
      <c r="E24" s="412"/>
      <c r="F24" s="412"/>
      <c r="G24" s="412"/>
      <c r="H24" s="412"/>
      <c r="I24" s="412"/>
      <c r="J24" s="412"/>
      <c r="K24" s="282"/>
    </row>
    <row r="25" spans="2:11" ht="15" customHeight="1">
      <c r="B25" s="285"/>
      <c r="C25" s="284"/>
      <c r="D25" s="412" t="s">
        <v>3212</v>
      </c>
      <c r="E25" s="412"/>
      <c r="F25" s="412"/>
      <c r="G25" s="412"/>
      <c r="H25" s="412"/>
      <c r="I25" s="412"/>
      <c r="J25" s="412"/>
      <c r="K25" s="282"/>
    </row>
    <row r="26" spans="2:11" ht="15" customHeight="1">
      <c r="B26" s="285"/>
      <c r="C26" s="286"/>
      <c r="D26" s="412" t="s">
        <v>3213</v>
      </c>
      <c r="E26" s="412"/>
      <c r="F26" s="412"/>
      <c r="G26" s="412"/>
      <c r="H26" s="412"/>
      <c r="I26" s="412"/>
      <c r="J26" s="412"/>
      <c r="K26" s="282"/>
    </row>
    <row r="27" spans="2:11" ht="12.75" customHeight="1">
      <c r="B27" s="285"/>
      <c r="C27" s="286"/>
      <c r="D27" s="286"/>
      <c r="E27" s="286"/>
      <c r="F27" s="286"/>
      <c r="G27" s="286"/>
      <c r="H27" s="286"/>
      <c r="I27" s="286"/>
      <c r="J27" s="286"/>
      <c r="K27" s="282"/>
    </row>
    <row r="28" spans="2:11" ht="15" customHeight="1">
      <c r="B28" s="285"/>
      <c r="C28" s="286"/>
      <c r="D28" s="412" t="s">
        <v>3214</v>
      </c>
      <c r="E28" s="412"/>
      <c r="F28" s="412"/>
      <c r="G28" s="412"/>
      <c r="H28" s="412"/>
      <c r="I28" s="412"/>
      <c r="J28" s="412"/>
      <c r="K28" s="282"/>
    </row>
    <row r="29" spans="2:11" ht="15" customHeight="1">
      <c r="B29" s="285"/>
      <c r="C29" s="286"/>
      <c r="D29" s="412" t="s">
        <v>3215</v>
      </c>
      <c r="E29" s="412"/>
      <c r="F29" s="412"/>
      <c r="G29" s="412"/>
      <c r="H29" s="412"/>
      <c r="I29" s="412"/>
      <c r="J29" s="412"/>
      <c r="K29" s="282"/>
    </row>
    <row r="30" spans="2:11" ht="12.75" customHeight="1">
      <c r="B30" s="285"/>
      <c r="C30" s="286"/>
      <c r="D30" s="286"/>
      <c r="E30" s="286"/>
      <c r="F30" s="286"/>
      <c r="G30" s="286"/>
      <c r="H30" s="286"/>
      <c r="I30" s="286"/>
      <c r="J30" s="286"/>
      <c r="K30" s="282"/>
    </row>
    <row r="31" spans="2:11" ht="15" customHeight="1">
      <c r="B31" s="285"/>
      <c r="C31" s="286"/>
      <c r="D31" s="412" t="s">
        <v>3216</v>
      </c>
      <c r="E31" s="412"/>
      <c r="F31" s="412"/>
      <c r="G31" s="412"/>
      <c r="H31" s="412"/>
      <c r="I31" s="412"/>
      <c r="J31" s="412"/>
      <c r="K31" s="282"/>
    </row>
    <row r="32" spans="2:11" ht="15" customHeight="1">
      <c r="B32" s="285"/>
      <c r="C32" s="286"/>
      <c r="D32" s="412" t="s">
        <v>3217</v>
      </c>
      <c r="E32" s="412"/>
      <c r="F32" s="412"/>
      <c r="G32" s="412"/>
      <c r="H32" s="412"/>
      <c r="I32" s="412"/>
      <c r="J32" s="412"/>
      <c r="K32" s="282"/>
    </row>
    <row r="33" spans="2:11" ht="15" customHeight="1">
      <c r="B33" s="285"/>
      <c r="C33" s="286"/>
      <c r="D33" s="412" t="s">
        <v>3218</v>
      </c>
      <c r="E33" s="412"/>
      <c r="F33" s="412"/>
      <c r="G33" s="412"/>
      <c r="H33" s="412"/>
      <c r="I33" s="412"/>
      <c r="J33" s="412"/>
      <c r="K33" s="282"/>
    </row>
    <row r="34" spans="2:11" ht="15" customHeight="1">
      <c r="B34" s="285"/>
      <c r="C34" s="286"/>
      <c r="D34" s="284"/>
      <c r="E34" s="288" t="s">
        <v>179</v>
      </c>
      <c r="F34" s="284"/>
      <c r="G34" s="412" t="s">
        <v>3219</v>
      </c>
      <c r="H34" s="412"/>
      <c r="I34" s="412"/>
      <c r="J34" s="412"/>
      <c r="K34" s="282"/>
    </row>
    <row r="35" spans="2:11" ht="30.75" customHeight="1">
      <c r="B35" s="285"/>
      <c r="C35" s="286"/>
      <c r="D35" s="284"/>
      <c r="E35" s="288" t="s">
        <v>3220</v>
      </c>
      <c r="F35" s="284"/>
      <c r="G35" s="412" t="s">
        <v>3221</v>
      </c>
      <c r="H35" s="412"/>
      <c r="I35" s="412"/>
      <c r="J35" s="412"/>
      <c r="K35" s="282"/>
    </row>
    <row r="36" spans="2:11" ht="15" customHeight="1">
      <c r="B36" s="285"/>
      <c r="C36" s="286"/>
      <c r="D36" s="284"/>
      <c r="E36" s="288" t="s">
        <v>53</v>
      </c>
      <c r="F36" s="284"/>
      <c r="G36" s="412" t="s">
        <v>3222</v>
      </c>
      <c r="H36" s="412"/>
      <c r="I36" s="412"/>
      <c r="J36" s="412"/>
      <c r="K36" s="282"/>
    </row>
    <row r="37" spans="2:11" ht="15" customHeight="1">
      <c r="B37" s="285"/>
      <c r="C37" s="286"/>
      <c r="D37" s="284"/>
      <c r="E37" s="288" t="s">
        <v>180</v>
      </c>
      <c r="F37" s="284"/>
      <c r="G37" s="412" t="s">
        <v>3223</v>
      </c>
      <c r="H37" s="412"/>
      <c r="I37" s="412"/>
      <c r="J37" s="412"/>
      <c r="K37" s="282"/>
    </row>
    <row r="38" spans="2:11" ht="15" customHeight="1">
      <c r="B38" s="285"/>
      <c r="C38" s="286"/>
      <c r="D38" s="284"/>
      <c r="E38" s="288" t="s">
        <v>181</v>
      </c>
      <c r="F38" s="284"/>
      <c r="G38" s="412" t="s">
        <v>3224</v>
      </c>
      <c r="H38" s="412"/>
      <c r="I38" s="412"/>
      <c r="J38" s="412"/>
      <c r="K38" s="282"/>
    </row>
    <row r="39" spans="2:11" ht="15" customHeight="1">
      <c r="B39" s="285"/>
      <c r="C39" s="286"/>
      <c r="D39" s="284"/>
      <c r="E39" s="288" t="s">
        <v>182</v>
      </c>
      <c r="F39" s="284"/>
      <c r="G39" s="412" t="s">
        <v>3225</v>
      </c>
      <c r="H39" s="412"/>
      <c r="I39" s="412"/>
      <c r="J39" s="412"/>
      <c r="K39" s="282"/>
    </row>
    <row r="40" spans="2:11" ht="15" customHeight="1">
      <c r="B40" s="285"/>
      <c r="C40" s="286"/>
      <c r="D40" s="284"/>
      <c r="E40" s="288" t="s">
        <v>3226</v>
      </c>
      <c r="F40" s="284"/>
      <c r="G40" s="412" t="s">
        <v>3227</v>
      </c>
      <c r="H40" s="412"/>
      <c r="I40" s="412"/>
      <c r="J40" s="412"/>
      <c r="K40" s="282"/>
    </row>
    <row r="41" spans="2:11" ht="15" customHeight="1">
      <c r="B41" s="285"/>
      <c r="C41" s="286"/>
      <c r="D41" s="284"/>
      <c r="E41" s="288"/>
      <c r="F41" s="284"/>
      <c r="G41" s="412" t="s">
        <v>3228</v>
      </c>
      <c r="H41" s="412"/>
      <c r="I41" s="412"/>
      <c r="J41" s="412"/>
      <c r="K41" s="282"/>
    </row>
    <row r="42" spans="2:11" ht="15" customHeight="1">
      <c r="B42" s="285"/>
      <c r="C42" s="286"/>
      <c r="D42" s="284"/>
      <c r="E42" s="288" t="s">
        <v>3229</v>
      </c>
      <c r="F42" s="284"/>
      <c r="G42" s="412" t="s">
        <v>3230</v>
      </c>
      <c r="H42" s="412"/>
      <c r="I42" s="412"/>
      <c r="J42" s="412"/>
      <c r="K42" s="282"/>
    </row>
    <row r="43" spans="2:11" ht="15" customHeight="1">
      <c r="B43" s="285"/>
      <c r="C43" s="286"/>
      <c r="D43" s="284"/>
      <c r="E43" s="288" t="s">
        <v>184</v>
      </c>
      <c r="F43" s="284"/>
      <c r="G43" s="412" t="s">
        <v>3231</v>
      </c>
      <c r="H43" s="412"/>
      <c r="I43" s="412"/>
      <c r="J43" s="412"/>
      <c r="K43" s="282"/>
    </row>
    <row r="44" spans="2:11" ht="12.75" customHeight="1">
      <c r="B44" s="285"/>
      <c r="C44" s="286"/>
      <c r="D44" s="284"/>
      <c r="E44" s="284"/>
      <c r="F44" s="284"/>
      <c r="G44" s="284"/>
      <c r="H44" s="284"/>
      <c r="I44" s="284"/>
      <c r="J44" s="284"/>
      <c r="K44" s="282"/>
    </row>
    <row r="45" spans="2:11" ht="15" customHeight="1">
      <c r="B45" s="285"/>
      <c r="C45" s="286"/>
      <c r="D45" s="412" t="s">
        <v>3232</v>
      </c>
      <c r="E45" s="412"/>
      <c r="F45" s="412"/>
      <c r="G45" s="412"/>
      <c r="H45" s="412"/>
      <c r="I45" s="412"/>
      <c r="J45" s="412"/>
      <c r="K45" s="282"/>
    </row>
    <row r="46" spans="2:11" ht="15" customHeight="1">
      <c r="B46" s="285"/>
      <c r="C46" s="286"/>
      <c r="D46" s="286"/>
      <c r="E46" s="412" t="s">
        <v>3233</v>
      </c>
      <c r="F46" s="412"/>
      <c r="G46" s="412"/>
      <c r="H46" s="412"/>
      <c r="I46" s="412"/>
      <c r="J46" s="412"/>
      <c r="K46" s="282"/>
    </row>
    <row r="47" spans="2:11" ht="15" customHeight="1">
      <c r="B47" s="285"/>
      <c r="C47" s="286"/>
      <c r="D47" s="286"/>
      <c r="E47" s="412" t="s">
        <v>3234</v>
      </c>
      <c r="F47" s="412"/>
      <c r="G47" s="412"/>
      <c r="H47" s="412"/>
      <c r="I47" s="412"/>
      <c r="J47" s="412"/>
      <c r="K47" s="282"/>
    </row>
    <row r="48" spans="2:11" ht="15" customHeight="1">
      <c r="B48" s="285"/>
      <c r="C48" s="286"/>
      <c r="D48" s="286"/>
      <c r="E48" s="412" t="s">
        <v>3235</v>
      </c>
      <c r="F48" s="412"/>
      <c r="G48" s="412"/>
      <c r="H48" s="412"/>
      <c r="I48" s="412"/>
      <c r="J48" s="412"/>
      <c r="K48" s="282"/>
    </row>
    <row r="49" spans="2:11" ht="15" customHeight="1">
      <c r="B49" s="285"/>
      <c r="C49" s="286"/>
      <c r="D49" s="412" t="s">
        <v>3236</v>
      </c>
      <c r="E49" s="412"/>
      <c r="F49" s="412"/>
      <c r="G49" s="412"/>
      <c r="H49" s="412"/>
      <c r="I49" s="412"/>
      <c r="J49" s="412"/>
      <c r="K49" s="282"/>
    </row>
    <row r="50" spans="2:11" ht="25.5" customHeight="1">
      <c r="B50" s="281"/>
      <c r="C50" s="413" t="s">
        <v>3237</v>
      </c>
      <c r="D50" s="413"/>
      <c r="E50" s="413"/>
      <c r="F50" s="413"/>
      <c r="G50" s="413"/>
      <c r="H50" s="413"/>
      <c r="I50" s="413"/>
      <c r="J50" s="413"/>
      <c r="K50" s="282"/>
    </row>
    <row r="51" spans="2:11" ht="5.25" customHeight="1">
      <c r="B51" s="281"/>
      <c r="C51" s="283"/>
      <c r="D51" s="283"/>
      <c r="E51" s="283"/>
      <c r="F51" s="283"/>
      <c r="G51" s="283"/>
      <c r="H51" s="283"/>
      <c r="I51" s="283"/>
      <c r="J51" s="283"/>
      <c r="K51" s="282"/>
    </row>
    <row r="52" spans="2:11" ht="15" customHeight="1">
      <c r="B52" s="281"/>
      <c r="C52" s="412" t="s">
        <v>3238</v>
      </c>
      <c r="D52" s="412"/>
      <c r="E52" s="412"/>
      <c r="F52" s="412"/>
      <c r="G52" s="412"/>
      <c r="H52" s="412"/>
      <c r="I52" s="412"/>
      <c r="J52" s="412"/>
      <c r="K52" s="282"/>
    </row>
    <row r="53" spans="2:11" ht="15" customHeight="1">
      <c r="B53" s="281"/>
      <c r="C53" s="412" t="s">
        <v>3239</v>
      </c>
      <c r="D53" s="412"/>
      <c r="E53" s="412"/>
      <c r="F53" s="412"/>
      <c r="G53" s="412"/>
      <c r="H53" s="412"/>
      <c r="I53" s="412"/>
      <c r="J53" s="412"/>
      <c r="K53" s="282"/>
    </row>
    <row r="54" spans="2:11" ht="12.75" customHeight="1">
      <c r="B54" s="281"/>
      <c r="C54" s="284"/>
      <c r="D54" s="284"/>
      <c r="E54" s="284"/>
      <c r="F54" s="284"/>
      <c r="G54" s="284"/>
      <c r="H54" s="284"/>
      <c r="I54" s="284"/>
      <c r="J54" s="284"/>
      <c r="K54" s="282"/>
    </row>
    <row r="55" spans="2:11" ht="15" customHeight="1">
      <c r="B55" s="281"/>
      <c r="C55" s="412" t="s">
        <v>3240</v>
      </c>
      <c r="D55" s="412"/>
      <c r="E55" s="412"/>
      <c r="F55" s="412"/>
      <c r="G55" s="412"/>
      <c r="H55" s="412"/>
      <c r="I55" s="412"/>
      <c r="J55" s="412"/>
      <c r="K55" s="282"/>
    </row>
    <row r="56" spans="2:11" ht="15" customHeight="1">
      <c r="B56" s="281"/>
      <c r="C56" s="286"/>
      <c r="D56" s="412" t="s">
        <v>3241</v>
      </c>
      <c r="E56" s="412"/>
      <c r="F56" s="412"/>
      <c r="G56" s="412"/>
      <c r="H56" s="412"/>
      <c r="I56" s="412"/>
      <c r="J56" s="412"/>
      <c r="K56" s="282"/>
    </row>
    <row r="57" spans="2:11" ht="15" customHeight="1">
      <c r="B57" s="281"/>
      <c r="C57" s="286"/>
      <c r="D57" s="412" t="s">
        <v>3242</v>
      </c>
      <c r="E57" s="412"/>
      <c r="F57" s="412"/>
      <c r="G57" s="412"/>
      <c r="H57" s="412"/>
      <c r="I57" s="412"/>
      <c r="J57" s="412"/>
      <c r="K57" s="282"/>
    </row>
    <row r="58" spans="2:11" ht="15" customHeight="1">
      <c r="B58" s="281"/>
      <c r="C58" s="286"/>
      <c r="D58" s="412" t="s">
        <v>3243</v>
      </c>
      <c r="E58" s="412"/>
      <c r="F58" s="412"/>
      <c r="G58" s="412"/>
      <c r="H58" s="412"/>
      <c r="I58" s="412"/>
      <c r="J58" s="412"/>
      <c r="K58" s="282"/>
    </row>
    <row r="59" spans="2:11" ht="15" customHeight="1">
      <c r="B59" s="281"/>
      <c r="C59" s="286"/>
      <c r="D59" s="412" t="s">
        <v>3244</v>
      </c>
      <c r="E59" s="412"/>
      <c r="F59" s="412"/>
      <c r="G59" s="412"/>
      <c r="H59" s="412"/>
      <c r="I59" s="412"/>
      <c r="J59" s="412"/>
      <c r="K59" s="282"/>
    </row>
    <row r="60" spans="2:11" ht="15" customHeight="1">
      <c r="B60" s="281"/>
      <c r="C60" s="286"/>
      <c r="D60" s="411" t="s">
        <v>3245</v>
      </c>
      <c r="E60" s="411"/>
      <c r="F60" s="411"/>
      <c r="G60" s="411"/>
      <c r="H60" s="411"/>
      <c r="I60" s="411"/>
      <c r="J60" s="411"/>
      <c r="K60" s="282"/>
    </row>
    <row r="61" spans="2:11" ht="15" customHeight="1">
      <c r="B61" s="281"/>
      <c r="C61" s="286"/>
      <c r="D61" s="412" t="s">
        <v>3246</v>
      </c>
      <c r="E61" s="412"/>
      <c r="F61" s="412"/>
      <c r="G61" s="412"/>
      <c r="H61" s="412"/>
      <c r="I61" s="412"/>
      <c r="J61" s="412"/>
      <c r="K61" s="282"/>
    </row>
    <row r="62" spans="2:11" ht="12.75" customHeight="1">
      <c r="B62" s="281"/>
      <c r="C62" s="286"/>
      <c r="D62" s="286"/>
      <c r="E62" s="289"/>
      <c r="F62" s="286"/>
      <c r="G62" s="286"/>
      <c r="H62" s="286"/>
      <c r="I62" s="286"/>
      <c r="J62" s="286"/>
      <c r="K62" s="282"/>
    </row>
    <row r="63" spans="2:11" ht="15" customHeight="1">
      <c r="B63" s="281"/>
      <c r="C63" s="286"/>
      <c r="D63" s="412" t="s">
        <v>3247</v>
      </c>
      <c r="E63" s="412"/>
      <c r="F63" s="412"/>
      <c r="G63" s="412"/>
      <c r="H63" s="412"/>
      <c r="I63" s="412"/>
      <c r="J63" s="412"/>
      <c r="K63" s="282"/>
    </row>
    <row r="64" spans="2:11" ht="15" customHeight="1">
      <c r="B64" s="281"/>
      <c r="C64" s="286"/>
      <c r="D64" s="411" t="s">
        <v>3248</v>
      </c>
      <c r="E64" s="411"/>
      <c r="F64" s="411"/>
      <c r="G64" s="411"/>
      <c r="H64" s="411"/>
      <c r="I64" s="411"/>
      <c r="J64" s="411"/>
      <c r="K64" s="282"/>
    </row>
    <row r="65" spans="2:11" ht="15" customHeight="1">
      <c r="B65" s="281"/>
      <c r="C65" s="286"/>
      <c r="D65" s="412" t="s">
        <v>3249</v>
      </c>
      <c r="E65" s="412"/>
      <c r="F65" s="412"/>
      <c r="G65" s="412"/>
      <c r="H65" s="412"/>
      <c r="I65" s="412"/>
      <c r="J65" s="412"/>
      <c r="K65" s="282"/>
    </row>
    <row r="66" spans="2:11" ht="15" customHeight="1">
      <c r="B66" s="281"/>
      <c r="C66" s="286"/>
      <c r="D66" s="412" t="s">
        <v>3250</v>
      </c>
      <c r="E66" s="412"/>
      <c r="F66" s="412"/>
      <c r="G66" s="412"/>
      <c r="H66" s="412"/>
      <c r="I66" s="412"/>
      <c r="J66" s="412"/>
      <c r="K66" s="282"/>
    </row>
    <row r="67" spans="2:11" ht="15" customHeight="1">
      <c r="B67" s="281"/>
      <c r="C67" s="286"/>
      <c r="D67" s="412" t="s">
        <v>3251</v>
      </c>
      <c r="E67" s="412"/>
      <c r="F67" s="412"/>
      <c r="G67" s="412"/>
      <c r="H67" s="412"/>
      <c r="I67" s="412"/>
      <c r="J67" s="412"/>
      <c r="K67" s="282"/>
    </row>
    <row r="68" spans="2:11" ht="15" customHeight="1">
      <c r="B68" s="281"/>
      <c r="C68" s="286"/>
      <c r="D68" s="412" t="s">
        <v>3252</v>
      </c>
      <c r="E68" s="412"/>
      <c r="F68" s="412"/>
      <c r="G68" s="412"/>
      <c r="H68" s="412"/>
      <c r="I68" s="412"/>
      <c r="J68" s="412"/>
      <c r="K68" s="282"/>
    </row>
    <row r="69" spans="2:11" ht="12.75" customHeight="1">
      <c r="B69" s="290"/>
      <c r="C69" s="291"/>
      <c r="D69" s="291"/>
      <c r="E69" s="291"/>
      <c r="F69" s="291"/>
      <c r="G69" s="291"/>
      <c r="H69" s="291"/>
      <c r="I69" s="291"/>
      <c r="J69" s="291"/>
      <c r="K69" s="292"/>
    </row>
    <row r="70" spans="2:11" ht="18.75" customHeight="1">
      <c r="B70" s="293"/>
      <c r="C70" s="293"/>
      <c r="D70" s="293"/>
      <c r="E70" s="293"/>
      <c r="F70" s="293"/>
      <c r="G70" s="293"/>
      <c r="H70" s="293"/>
      <c r="I70" s="293"/>
      <c r="J70" s="293"/>
      <c r="K70" s="294"/>
    </row>
    <row r="71" spans="2:11" ht="18.75" customHeight="1">
      <c r="B71" s="294"/>
      <c r="C71" s="294"/>
      <c r="D71" s="294"/>
      <c r="E71" s="294"/>
      <c r="F71" s="294"/>
      <c r="G71" s="294"/>
      <c r="H71" s="294"/>
      <c r="I71" s="294"/>
      <c r="J71" s="294"/>
      <c r="K71" s="294"/>
    </row>
    <row r="72" spans="2:11" ht="7.5" customHeight="1">
      <c r="B72" s="295"/>
      <c r="C72" s="296"/>
      <c r="D72" s="296"/>
      <c r="E72" s="296"/>
      <c r="F72" s="296"/>
      <c r="G72" s="296"/>
      <c r="H72" s="296"/>
      <c r="I72" s="296"/>
      <c r="J72" s="296"/>
      <c r="K72" s="297"/>
    </row>
    <row r="73" spans="2:11" ht="45" customHeight="1">
      <c r="B73" s="298"/>
      <c r="C73" s="410" t="s">
        <v>164</v>
      </c>
      <c r="D73" s="410"/>
      <c r="E73" s="410"/>
      <c r="F73" s="410"/>
      <c r="G73" s="410"/>
      <c r="H73" s="410"/>
      <c r="I73" s="410"/>
      <c r="J73" s="410"/>
      <c r="K73" s="299"/>
    </row>
    <row r="74" spans="2:11" ht="17.25" customHeight="1">
      <c r="B74" s="298"/>
      <c r="C74" s="300" t="s">
        <v>3253</v>
      </c>
      <c r="D74" s="300"/>
      <c r="E74" s="300"/>
      <c r="F74" s="300" t="s">
        <v>3254</v>
      </c>
      <c r="G74" s="301"/>
      <c r="H74" s="300" t="s">
        <v>180</v>
      </c>
      <c r="I74" s="300" t="s">
        <v>57</v>
      </c>
      <c r="J74" s="300" t="s">
        <v>3255</v>
      </c>
      <c r="K74" s="299"/>
    </row>
    <row r="75" spans="2:11" ht="17.25" customHeight="1">
      <c r="B75" s="298"/>
      <c r="C75" s="302" t="s">
        <v>3256</v>
      </c>
      <c r="D75" s="302"/>
      <c r="E75" s="302"/>
      <c r="F75" s="303" t="s">
        <v>3257</v>
      </c>
      <c r="G75" s="304"/>
      <c r="H75" s="302"/>
      <c r="I75" s="302"/>
      <c r="J75" s="302" t="s">
        <v>3258</v>
      </c>
      <c r="K75" s="299"/>
    </row>
    <row r="76" spans="2:11" ht="5.25" customHeight="1">
      <c r="B76" s="298"/>
      <c r="C76" s="305"/>
      <c r="D76" s="305"/>
      <c r="E76" s="305"/>
      <c r="F76" s="305"/>
      <c r="G76" s="306"/>
      <c r="H76" s="305"/>
      <c r="I76" s="305"/>
      <c r="J76" s="305"/>
      <c r="K76" s="299"/>
    </row>
    <row r="77" spans="2:11" ht="15" customHeight="1">
      <c r="B77" s="298"/>
      <c r="C77" s="288" t="s">
        <v>53</v>
      </c>
      <c r="D77" s="305"/>
      <c r="E77" s="305"/>
      <c r="F77" s="307" t="s">
        <v>3259</v>
      </c>
      <c r="G77" s="306"/>
      <c r="H77" s="288" t="s">
        <v>3260</v>
      </c>
      <c r="I77" s="288" t="s">
        <v>3261</v>
      </c>
      <c r="J77" s="288">
        <v>20</v>
      </c>
      <c r="K77" s="299"/>
    </row>
    <row r="78" spans="2:11" ht="15" customHeight="1">
      <c r="B78" s="298"/>
      <c r="C78" s="288" t="s">
        <v>3262</v>
      </c>
      <c r="D78" s="288"/>
      <c r="E78" s="288"/>
      <c r="F78" s="307" t="s">
        <v>3259</v>
      </c>
      <c r="G78" s="306"/>
      <c r="H78" s="288" t="s">
        <v>3263</v>
      </c>
      <c r="I78" s="288" t="s">
        <v>3261</v>
      </c>
      <c r="J78" s="288">
        <v>120</v>
      </c>
      <c r="K78" s="299"/>
    </row>
    <row r="79" spans="2:11" ht="15" customHeight="1">
      <c r="B79" s="308"/>
      <c r="C79" s="288" t="s">
        <v>3264</v>
      </c>
      <c r="D79" s="288"/>
      <c r="E79" s="288"/>
      <c r="F79" s="307" t="s">
        <v>3265</v>
      </c>
      <c r="G79" s="306"/>
      <c r="H79" s="288" t="s">
        <v>3266</v>
      </c>
      <c r="I79" s="288" t="s">
        <v>3261</v>
      </c>
      <c r="J79" s="288">
        <v>50</v>
      </c>
      <c r="K79" s="299"/>
    </row>
    <row r="80" spans="2:11" ht="15" customHeight="1">
      <c r="B80" s="308"/>
      <c r="C80" s="288" t="s">
        <v>3267</v>
      </c>
      <c r="D80" s="288"/>
      <c r="E80" s="288"/>
      <c r="F80" s="307" t="s">
        <v>3259</v>
      </c>
      <c r="G80" s="306"/>
      <c r="H80" s="288" t="s">
        <v>3268</v>
      </c>
      <c r="I80" s="288" t="s">
        <v>3269</v>
      </c>
      <c r="J80" s="288"/>
      <c r="K80" s="299"/>
    </row>
    <row r="81" spans="2:11" ht="15" customHeight="1">
      <c r="B81" s="308"/>
      <c r="C81" s="309" t="s">
        <v>3270</v>
      </c>
      <c r="D81" s="309"/>
      <c r="E81" s="309"/>
      <c r="F81" s="310" t="s">
        <v>3265</v>
      </c>
      <c r="G81" s="309"/>
      <c r="H81" s="309" t="s">
        <v>3271</v>
      </c>
      <c r="I81" s="309" t="s">
        <v>3261</v>
      </c>
      <c r="J81" s="309">
        <v>15</v>
      </c>
      <c r="K81" s="299"/>
    </row>
    <row r="82" spans="2:11" ht="15" customHeight="1">
      <c r="B82" s="308"/>
      <c r="C82" s="309" t="s">
        <v>3272</v>
      </c>
      <c r="D82" s="309"/>
      <c r="E82" s="309"/>
      <c r="F82" s="310" t="s">
        <v>3265</v>
      </c>
      <c r="G82" s="309"/>
      <c r="H82" s="309" t="s">
        <v>3273</v>
      </c>
      <c r="I82" s="309" t="s">
        <v>3261</v>
      </c>
      <c r="J82" s="309">
        <v>15</v>
      </c>
      <c r="K82" s="299"/>
    </row>
    <row r="83" spans="2:11" ht="15" customHeight="1">
      <c r="B83" s="308"/>
      <c r="C83" s="309" t="s">
        <v>3274</v>
      </c>
      <c r="D83" s="309"/>
      <c r="E83" s="309"/>
      <c r="F83" s="310" t="s">
        <v>3265</v>
      </c>
      <c r="G83" s="309"/>
      <c r="H83" s="309" t="s">
        <v>3275</v>
      </c>
      <c r="I83" s="309" t="s">
        <v>3261</v>
      </c>
      <c r="J83" s="309">
        <v>20</v>
      </c>
      <c r="K83" s="299"/>
    </row>
    <row r="84" spans="2:11" ht="15" customHeight="1">
      <c r="B84" s="308"/>
      <c r="C84" s="309" t="s">
        <v>3276</v>
      </c>
      <c r="D84" s="309"/>
      <c r="E84" s="309"/>
      <c r="F84" s="310" t="s">
        <v>3265</v>
      </c>
      <c r="G84" s="309"/>
      <c r="H84" s="309" t="s">
        <v>3277</v>
      </c>
      <c r="I84" s="309" t="s">
        <v>3261</v>
      </c>
      <c r="J84" s="309">
        <v>20</v>
      </c>
      <c r="K84" s="299"/>
    </row>
    <row r="85" spans="2:11" ht="15" customHeight="1">
      <c r="B85" s="308"/>
      <c r="C85" s="288" t="s">
        <v>3278</v>
      </c>
      <c r="D85" s="288"/>
      <c r="E85" s="288"/>
      <c r="F85" s="307" t="s">
        <v>3265</v>
      </c>
      <c r="G85" s="306"/>
      <c r="H85" s="288" t="s">
        <v>3279</v>
      </c>
      <c r="I85" s="288" t="s">
        <v>3261</v>
      </c>
      <c r="J85" s="288">
        <v>50</v>
      </c>
      <c r="K85" s="299"/>
    </row>
    <row r="86" spans="2:11" ht="15" customHeight="1">
      <c r="B86" s="308"/>
      <c r="C86" s="288" t="s">
        <v>3280</v>
      </c>
      <c r="D86" s="288"/>
      <c r="E86" s="288"/>
      <c r="F86" s="307" t="s">
        <v>3265</v>
      </c>
      <c r="G86" s="306"/>
      <c r="H86" s="288" t="s">
        <v>3281</v>
      </c>
      <c r="I86" s="288" t="s">
        <v>3261</v>
      </c>
      <c r="J86" s="288">
        <v>20</v>
      </c>
      <c r="K86" s="299"/>
    </row>
    <row r="87" spans="2:11" ht="15" customHeight="1">
      <c r="B87" s="308"/>
      <c r="C87" s="288" t="s">
        <v>3282</v>
      </c>
      <c r="D87" s="288"/>
      <c r="E87" s="288"/>
      <c r="F87" s="307" t="s">
        <v>3265</v>
      </c>
      <c r="G87" s="306"/>
      <c r="H87" s="288" t="s">
        <v>3283</v>
      </c>
      <c r="I87" s="288" t="s">
        <v>3261</v>
      </c>
      <c r="J87" s="288">
        <v>20</v>
      </c>
      <c r="K87" s="299"/>
    </row>
    <row r="88" spans="2:11" ht="15" customHeight="1">
      <c r="B88" s="308"/>
      <c r="C88" s="288" t="s">
        <v>3284</v>
      </c>
      <c r="D88" s="288"/>
      <c r="E88" s="288"/>
      <c r="F88" s="307" t="s">
        <v>3265</v>
      </c>
      <c r="G88" s="306"/>
      <c r="H88" s="288" t="s">
        <v>3285</v>
      </c>
      <c r="I88" s="288" t="s">
        <v>3261</v>
      </c>
      <c r="J88" s="288">
        <v>50</v>
      </c>
      <c r="K88" s="299"/>
    </row>
    <row r="89" spans="2:11" ht="15" customHeight="1">
      <c r="B89" s="308"/>
      <c r="C89" s="288" t="s">
        <v>3286</v>
      </c>
      <c r="D89" s="288"/>
      <c r="E89" s="288"/>
      <c r="F89" s="307" t="s">
        <v>3265</v>
      </c>
      <c r="G89" s="306"/>
      <c r="H89" s="288" t="s">
        <v>3286</v>
      </c>
      <c r="I89" s="288" t="s">
        <v>3261</v>
      </c>
      <c r="J89" s="288">
        <v>50</v>
      </c>
      <c r="K89" s="299"/>
    </row>
    <row r="90" spans="2:11" ht="15" customHeight="1">
      <c r="B90" s="308"/>
      <c r="C90" s="288" t="s">
        <v>185</v>
      </c>
      <c r="D90" s="288"/>
      <c r="E90" s="288"/>
      <c r="F90" s="307" t="s">
        <v>3265</v>
      </c>
      <c r="G90" s="306"/>
      <c r="H90" s="288" t="s">
        <v>3287</v>
      </c>
      <c r="I90" s="288" t="s">
        <v>3261</v>
      </c>
      <c r="J90" s="288">
        <v>255</v>
      </c>
      <c r="K90" s="299"/>
    </row>
    <row r="91" spans="2:11" ht="15" customHeight="1">
      <c r="B91" s="308"/>
      <c r="C91" s="288" t="s">
        <v>3288</v>
      </c>
      <c r="D91" s="288"/>
      <c r="E91" s="288"/>
      <c r="F91" s="307" t="s">
        <v>3259</v>
      </c>
      <c r="G91" s="306"/>
      <c r="H91" s="288" t="s">
        <v>3289</v>
      </c>
      <c r="I91" s="288" t="s">
        <v>3290</v>
      </c>
      <c r="J91" s="288"/>
      <c r="K91" s="299"/>
    </row>
    <row r="92" spans="2:11" ht="15" customHeight="1">
      <c r="B92" s="308"/>
      <c r="C92" s="288" t="s">
        <v>3291</v>
      </c>
      <c r="D92" s="288"/>
      <c r="E92" s="288"/>
      <c r="F92" s="307" t="s">
        <v>3259</v>
      </c>
      <c r="G92" s="306"/>
      <c r="H92" s="288" t="s">
        <v>3292</v>
      </c>
      <c r="I92" s="288" t="s">
        <v>3293</v>
      </c>
      <c r="J92" s="288"/>
      <c r="K92" s="299"/>
    </row>
    <row r="93" spans="2:11" ht="15" customHeight="1">
      <c r="B93" s="308"/>
      <c r="C93" s="288" t="s">
        <v>3294</v>
      </c>
      <c r="D93" s="288"/>
      <c r="E93" s="288"/>
      <c r="F93" s="307" t="s">
        <v>3259</v>
      </c>
      <c r="G93" s="306"/>
      <c r="H93" s="288" t="s">
        <v>3294</v>
      </c>
      <c r="I93" s="288" t="s">
        <v>3293</v>
      </c>
      <c r="J93" s="288"/>
      <c r="K93" s="299"/>
    </row>
    <row r="94" spans="2:11" ht="15" customHeight="1">
      <c r="B94" s="308"/>
      <c r="C94" s="288" t="s">
        <v>38</v>
      </c>
      <c r="D94" s="288"/>
      <c r="E94" s="288"/>
      <c r="F94" s="307" t="s">
        <v>3259</v>
      </c>
      <c r="G94" s="306"/>
      <c r="H94" s="288" t="s">
        <v>3295</v>
      </c>
      <c r="I94" s="288" t="s">
        <v>3293</v>
      </c>
      <c r="J94" s="288"/>
      <c r="K94" s="299"/>
    </row>
    <row r="95" spans="2:11" ht="15" customHeight="1">
      <c r="B95" s="308"/>
      <c r="C95" s="288" t="s">
        <v>48</v>
      </c>
      <c r="D95" s="288"/>
      <c r="E95" s="288"/>
      <c r="F95" s="307" t="s">
        <v>3259</v>
      </c>
      <c r="G95" s="306"/>
      <c r="H95" s="288" t="s">
        <v>3296</v>
      </c>
      <c r="I95" s="288" t="s">
        <v>3293</v>
      </c>
      <c r="J95" s="288"/>
      <c r="K95" s="299"/>
    </row>
    <row r="96" spans="2:11" ht="15" customHeight="1">
      <c r="B96" s="311"/>
      <c r="C96" s="312"/>
      <c r="D96" s="312"/>
      <c r="E96" s="312"/>
      <c r="F96" s="312"/>
      <c r="G96" s="312"/>
      <c r="H96" s="312"/>
      <c r="I96" s="312"/>
      <c r="J96" s="312"/>
      <c r="K96" s="313"/>
    </row>
    <row r="97" spans="2:11" ht="18.75" customHeight="1">
      <c r="B97" s="314"/>
      <c r="C97" s="315"/>
      <c r="D97" s="315"/>
      <c r="E97" s="315"/>
      <c r="F97" s="315"/>
      <c r="G97" s="315"/>
      <c r="H97" s="315"/>
      <c r="I97" s="315"/>
      <c r="J97" s="315"/>
      <c r="K97" s="314"/>
    </row>
    <row r="98" spans="2:11" ht="18.75" customHeight="1">
      <c r="B98" s="294"/>
      <c r="C98" s="294"/>
      <c r="D98" s="294"/>
      <c r="E98" s="294"/>
      <c r="F98" s="294"/>
      <c r="G98" s="294"/>
      <c r="H98" s="294"/>
      <c r="I98" s="294"/>
      <c r="J98" s="294"/>
      <c r="K98" s="294"/>
    </row>
    <row r="99" spans="2:11" ht="7.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7"/>
    </row>
    <row r="100" spans="2:11" ht="45" customHeight="1">
      <c r="B100" s="298"/>
      <c r="C100" s="410" t="s">
        <v>3297</v>
      </c>
      <c r="D100" s="410"/>
      <c r="E100" s="410"/>
      <c r="F100" s="410"/>
      <c r="G100" s="410"/>
      <c r="H100" s="410"/>
      <c r="I100" s="410"/>
      <c r="J100" s="410"/>
      <c r="K100" s="299"/>
    </row>
    <row r="101" spans="2:11" ht="17.25" customHeight="1">
      <c r="B101" s="298"/>
      <c r="C101" s="300" t="s">
        <v>3253</v>
      </c>
      <c r="D101" s="300"/>
      <c r="E101" s="300"/>
      <c r="F101" s="300" t="s">
        <v>3254</v>
      </c>
      <c r="G101" s="301"/>
      <c r="H101" s="300" t="s">
        <v>180</v>
      </c>
      <c r="I101" s="300" t="s">
        <v>57</v>
      </c>
      <c r="J101" s="300" t="s">
        <v>3255</v>
      </c>
      <c r="K101" s="299"/>
    </row>
    <row r="102" spans="2:11" ht="17.25" customHeight="1">
      <c r="B102" s="298"/>
      <c r="C102" s="302" t="s">
        <v>3256</v>
      </c>
      <c r="D102" s="302"/>
      <c r="E102" s="302"/>
      <c r="F102" s="303" t="s">
        <v>3257</v>
      </c>
      <c r="G102" s="304"/>
      <c r="H102" s="302"/>
      <c r="I102" s="302"/>
      <c r="J102" s="302" t="s">
        <v>3258</v>
      </c>
      <c r="K102" s="299"/>
    </row>
    <row r="103" spans="2:11" ht="5.25" customHeight="1">
      <c r="B103" s="298"/>
      <c r="C103" s="300"/>
      <c r="D103" s="300"/>
      <c r="E103" s="300"/>
      <c r="F103" s="300"/>
      <c r="G103" s="316"/>
      <c r="H103" s="300"/>
      <c r="I103" s="300"/>
      <c r="J103" s="300"/>
      <c r="K103" s="299"/>
    </row>
    <row r="104" spans="2:11" ht="15" customHeight="1">
      <c r="B104" s="298"/>
      <c r="C104" s="288" t="s">
        <v>53</v>
      </c>
      <c r="D104" s="305"/>
      <c r="E104" s="305"/>
      <c r="F104" s="307" t="s">
        <v>3259</v>
      </c>
      <c r="G104" s="316"/>
      <c r="H104" s="288" t="s">
        <v>3298</v>
      </c>
      <c r="I104" s="288" t="s">
        <v>3261</v>
      </c>
      <c r="J104" s="288">
        <v>20</v>
      </c>
      <c r="K104" s="299"/>
    </row>
    <row r="105" spans="2:11" ht="15" customHeight="1">
      <c r="B105" s="298"/>
      <c r="C105" s="288" t="s">
        <v>3262</v>
      </c>
      <c r="D105" s="288"/>
      <c r="E105" s="288"/>
      <c r="F105" s="307" t="s">
        <v>3259</v>
      </c>
      <c r="G105" s="288"/>
      <c r="H105" s="288" t="s">
        <v>3298</v>
      </c>
      <c r="I105" s="288" t="s">
        <v>3261</v>
      </c>
      <c r="J105" s="288">
        <v>120</v>
      </c>
      <c r="K105" s="299"/>
    </row>
    <row r="106" spans="2:11" ht="15" customHeight="1">
      <c r="B106" s="308"/>
      <c r="C106" s="288" t="s">
        <v>3264</v>
      </c>
      <c r="D106" s="288"/>
      <c r="E106" s="288"/>
      <c r="F106" s="307" t="s">
        <v>3265</v>
      </c>
      <c r="G106" s="288"/>
      <c r="H106" s="288" t="s">
        <v>3298</v>
      </c>
      <c r="I106" s="288" t="s">
        <v>3261</v>
      </c>
      <c r="J106" s="288">
        <v>50</v>
      </c>
      <c r="K106" s="299"/>
    </row>
    <row r="107" spans="2:11" ht="15" customHeight="1">
      <c r="B107" s="308"/>
      <c r="C107" s="288" t="s">
        <v>3267</v>
      </c>
      <c r="D107" s="288"/>
      <c r="E107" s="288"/>
      <c r="F107" s="307" t="s">
        <v>3259</v>
      </c>
      <c r="G107" s="288"/>
      <c r="H107" s="288" t="s">
        <v>3298</v>
      </c>
      <c r="I107" s="288" t="s">
        <v>3269</v>
      </c>
      <c r="J107" s="288"/>
      <c r="K107" s="299"/>
    </row>
    <row r="108" spans="2:11" ht="15" customHeight="1">
      <c r="B108" s="308"/>
      <c r="C108" s="288" t="s">
        <v>3278</v>
      </c>
      <c r="D108" s="288"/>
      <c r="E108" s="288"/>
      <c r="F108" s="307" t="s">
        <v>3265</v>
      </c>
      <c r="G108" s="288"/>
      <c r="H108" s="288" t="s">
        <v>3298</v>
      </c>
      <c r="I108" s="288" t="s">
        <v>3261</v>
      </c>
      <c r="J108" s="288">
        <v>50</v>
      </c>
      <c r="K108" s="299"/>
    </row>
    <row r="109" spans="2:11" ht="15" customHeight="1">
      <c r="B109" s="308"/>
      <c r="C109" s="288" t="s">
        <v>3286</v>
      </c>
      <c r="D109" s="288"/>
      <c r="E109" s="288"/>
      <c r="F109" s="307" t="s">
        <v>3265</v>
      </c>
      <c r="G109" s="288"/>
      <c r="H109" s="288" t="s">
        <v>3298</v>
      </c>
      <c r="I109" s="288" t="s">
        <v>3261</v>
      </c>
      <c r="J109" s="288">
        <v>50</v>
      </c>
      <c r="K109" s="299"/>
    </row>
    <row r="110" spans="2:11" ht="15" customHeight="1">
      <c r="B110" s="308"/>
      <c r="C110" s="288" t="s">
        <v>3284</v>
      </c>
      <c r="D110" s="288"/>
      <c r="E110" s="288"/>
      <c r="F110" s="307" t="s">
        <v>3265</v>
      </c>
      <c r="G110" s="288"/>
      <c r="H110" s="288" t="s">
        <v>3298</v>
      </c>
      <c r="I110" s="288" t="s">
        <v>3261</v>
      </c>
      <c r="J110" s="288">
        <v>50</v>
      </c>
      <c r="K110" s="299"/>
    </row>
    <row r="111" spans="2:11" ht="15" customHeight="1">
      <c r="B111" s="308"/>
      <c r="C111" s="288" t="s">
        <v>53</v>
      </c>
      <c r="D111" s="288"/>
      <c r="E111" s="288"/>
      <c r="F111" s="307" t="s">
        <v>3259</v>
      </c>
      <c r="G111" s="288"/>
      <c r="H111" s="288" t="s">
        <v>3299</v>
      </c>
      <c r="I111" s="288" t="s">
        <v>3261</v>
      </c>
      <c r="J111" s="288">
        <v>20</v>
      </c>
      <c r="K111" s="299"/>
    </row>
    <row r="112" spans="2:11" ht="15" customHeight="1">
      <c r="B112" s="308"/>
      <c r="C112" s="288" t="s">
        <v>3300</v>
      </c>
      <c r="D112" s="288"/>
      <c r="E112" s="288"/>
      <c r="F112" s="307" t="s">
        <v>3259</v>
      </c>
      <c r="G112" s="288"/>
      <c r="H112" s="288" t="s">
        <v>3301</v>
      </c>
      <c r="I112" s="288" t="s">
        <v>3261</v>
      </c>
      <c r="J112" s="288">
        <v>120</v>
      </c>
      <c r="K112" s="299"/>
    </row>
    <row r="113" spans="2:11" ht="15" customHeight="1">
      <c r="B113" s="308"/>
      <c r="C113" s="288" t="s">
        <v>38</v>
      </c>
      <c r="D113" s="288"/>
      <c r="E113" s="288"/>
      <c r="F113" s="307" t="s">
        <v>3259</v>
      </c>
      <c r="G113" s="288"/>
      <c r="H113" s="288" t="s">
        <v>3302</v>
      </c>
      <c r="I113" s="288" t="s">
        <v>3293</v>
      </c>
      <c r="J113" s="288"/>
      <c r="K113" s="299"/>
    </row>
    <row r="114" spans="2:11" ht="15" customHeight="1">
      <c r="B114" s="308"/>
      <c r="C114" s="288" t="s">
        <v>48</v>
      </c>
      <c r="D114" s="288"/>
      <c r="E114" s="288"/>
      <c r="F114" s="307" t="s">
        <v>3259</v>
      </c>
      <c r="G114" s="288"/>
      <c r="H114" s="288" t="s">
        <v>3303</v>
      </c>
      <c r="I114" s="288" t="s">
        <v>3293</v>
      </c>
      <c r="J114" s="288"/>
      <c r="K114" s="299"/>
    </row>
    <row r="115" spans="2:11" ht="15" customHeight="1">
      <c r="B115" s="308"/>
      <c r="C115" s="288" t="s">
        <v>57</v>
      </c>
      <c r="D115" s="288"/>
      <c r="E115" s="288"/>
      <c r="F115" s="307" t="s">
        <v>3259</v>
      </c>
      <c r="G115" s="288"/>
      <c r="H115" s="288" t="s">
        <v>3304</v>
      </c>
      <c r="I115" s="288" t="s">
        <v>3305</v>
      </c>
      <c r="J115" s="288"/>
      <c r="K115" s="299"/>
    </row>
    <row r="116" spans="2:11" ht="15" customHeight="1">
      <c r="B116" s="311"/>
      <c r="C116" s="317"/>
      <c r="D116" s="317"/>
      <c r="E116" s="317"/>
      <c r="F116" s="317"/>
      <c r="G116" s="317"/>
      <c r="H116" s="317"/>
      <c r="I116" s="317"/>
      <c r="J116" s="317"/>
      <c r="K116" s="313"/>
    </row>
    <row r="117" spans="2:11" ht="18.75" customHeight="1">
      <c r="B117" s="318"/>
      <c r="C117" s="284"/>
      <c r="D117" s="284"/>
      <c r="E117" s="284"/>
      <c r="F117" s="319"/>
      <c r="G117" s="284"/>
      <c r="H117" s="284"/>
      <c r="I117" s="284"/>
      <c r="J117" s="284"/>
      <c r="K117" s="318"/>
    </row>
    <row r="118" spans="2:11" ht="18.75" customHeight="1">
      <c r="B118" s="294"/>
      <c r="C118" s="294"/>
      <c r="D118" s="294"/>
      <c r="E118" s="294"/>
      <c r="F118" s="294"/>
      <c r="G118" s="294"/>
      <c r="H118" s="294"/>
      <c r="I118" s="294"/>
      <c r="J118" s="294"/>
      <c r="K118" s="294"/>
    </row>
    <row r="119" spans="2:11" ht="7.5" customHeight="1">
      <c r="B119" s="320"/>
      <c r="C119" s="321"/>
      <c r="D119" s="321"/>
      <c r="E119" s="321"/>
      <c r="F119" s="321"/>
      <c r="G119" s="321"/>
      <c r="H119" s="321"/>
      <c r="I119" s="321"/>
      <c r="J119" s="321"/>
      <c r="K119" s="322"/>
    </row>
    <row r="120" spans="2:11" ht="45" customHeight="1">
      <c r="B120" s="323"/>
      <c r="C120" s="409" t="s">
        <v>3306</v>
      </c>
      <c r="D120" s="409"/>
      <c r="E120" s="409"/>
      <c r="F120" s="409"/>
      <c r="G120" s="409"/>
      <c r="H120" s="409"/>
      <c r="I120" s="409"/>
      <c r="J120" s="409"/>
      <c r="K120" s="324"/>
    </row>
    <row r="121" spans="2:11" ht="17.25" customHeight="1">
      <c r="B121" s="325"/>
      <c r="C121" s="300" t="s">
        <v>3253</v>
      </c>
      <c r="D121" s="300"/>
      <c r="E121" s="300"/>
      <c r="F121" s="300" t="s">
        <v>3254</v>
      </c>
      <c r="G121" s="301"/>
      <c r="H121" s="300" t="s">
        <v>180</v>
      </c>
      <c r="I121" s="300" t="s">
        <v>57</v>
      </c>
      <c r="J121" s="300" t="s">
        <v>3255</v>
      </c>
      <c r="K121" s="326"/>
    </row>
    <row r="122" spans="2:11" ht="17.25" customHeight="1">
      <c r="B122" s="325"/>
      <c r="C122" s="302" t="s">
        <v>3256</v>
      </c>
      <c r="D122" s="302"/>
      <c r="E122" s="302"/>
      <c r="F122" s="303" t="s">
        <v>3257</v>
      </c>
      <c r="G122" s="304"/>
      <c r="H122" s="302"/>
      <c r="I122" s="302"/>
      <c r="J122" s="302" t="s">
        <v>3258</v>
      </c>
      <c r="K122" s="326"/>
    </row>
    <row r="123" spans="2:11" ht="5.25" customHeight="1">
      <c r="B123" s="327"/>
      <c r="C123" s="305"/>
      <c r="D123" s="305"/>
      <c r="E123" s="305"/>
      <c r="F123" s="305"/>
      <c r="G123" s="288"/>
      <c r="H123" s="305"/>
      <c r="I123" s="305"/>
      <c r="J123" s="305"/>
      <c r="K123" s="328"/>
    </row>
    <row r="124" spans="2:11" ht="15" customHeight="1">
      <c r="B124" s="327"/>
      <c r="C124" s="288" t="s">
        <v>3262</v>
      </c>
      <c r="D124" s="305"/>
      <c r="E124" s="305"/>
      <c r="F124" s="307" t="s">
        <v>3259</v>
      </c>
      <c r="G124" s="288"/>
      <c r="H124" s="288" t="s">
        <v>3298</v>
      </c>
      <c r="I124" s="288" t="s">
        <v>3261</v>
      </c>
      <c r="J124" s="288">
        <v>120</v>
      </c>
      <c r="K124" s="329"/>
    </row>
    <row r="125" spans="2:11" ht="15" customHeight="1">
      <c r="B125" s="327"/>
      <c r="C125" s="288" t="s">
        <v>3307</v>
      </c>
      <c r="D125" s="288"/>
      <c r="E125" s="288"/>
      <c r="F125" s="307" t="s">
        <v>3259</v>
      </c>
      <c r="G125" s="288"/>
      <c r="H125" s="288" t="s">
        <v>3308</v>
      </c>
      <c r="I125" s="288" t="s">
        <v>3261</v>
      </c>
      <c r="J125" s="288" t="s">
        <v>3309</v>
      </c>
      <c r="K125" s="329"/>
    </row>
    <row r="126" spans="2:11" ht="15" customHeight="1">
      <c r="B126" s="327"/>
      <c r="C126" s="288" t="s">
        <v>83</v>
      </c>
      <c r="D126" s="288"/>
      <c r="E126" s="288"/>
      <c r="F126" s="307" t="s">
        <v>3259</v>
      </c>
      <c r="G126" s="288"/>
      <c r="H126" s="288" t="s">
        <v>3310</v>
      </c>
      <c r="I126" s="288" t="s">
        <v>3261</v>
      </c>
      <c r="J126" s="288" t="s">
        <v>3309</v>
      </c>
      <c r="K126" s="329"/>
    </row>
    <row r="127" spans="2:11" ht="15" customHeight="1">
      <c r="B127" s="327"/>
      <c r="C127" s="288" t="s">
        <v>3270</v>
      </c>
      <c r="D127" s="288"/>
      <c r="E127" s="288"/>
      <c r="F127" s="307" t="s">
        <v>3265</v>
      </c>
      <c r="G127" s="288"/>
      <c r="H127" s="288" t="s">
        <v>3271</v>
      </c>
      <c r="I127" s="288" t="s">
        <v>3261</v>
      </c>
      <c r="J127" s="288">
        <v>15</v>
      </c>
      <c r="K127" s="329"/>
    </row>
    <row r="128" spans="2:11" ht="15" customHeight="1">
      <c r="B128" s="327"/>
      <c r="C128" s="309" t="s">
        <v>3272</v>
      </c>
      <c r="D128" s="309"/>
      <c r="E128" s="309"/>
      <c r="F128" s="310" t="s">
        <v>3265</v>
      </c>
      <c r="G128" s="309"/>
      <c r="H128" s="309" t="s">
        <v>3273</v>
      </c>
      <c r="I128" s="309" t="s">
        <v>3261</v>
      </c>
      <c r="J128" s="309">
        <v>15</v>
      </c>
      <c r="K128" s="329"/>
    </row>
    <row r="129" spans="2:11" ht="15" customHeight="1">
      <c r="B129" s="327"/>
      <c r="C129" s="309" t="s">
        <v>3274</v>
      </c>
      <c r="D129" s="309"/>
      <c r="E129" s="309"/>
      <c r="F129" s="310" t="s">
        <v>3265</v>
      </c>
      <c r="G129" s="309"/>
      <c r="H129" s="309" t="s">
        <v>3275</v>
      </c>
      <c r="I129" s="309" t="s">
        <v>3261</v>
      </c>
      <c r="J129" s="309">
        <v>20</v>
      </c>
      <c r="K129" s="329"/>
    </row>
    <row r="130" spans="2:11" ht="15" customHeight="1">
      <c r="B130" s="327"/>
      <c r="C130" s="309" t="s">
        <v>3276</v>
      </c>
      <c r="D130" s="309"/>
      <c r="E130" s="309"/>
      <c r="F130" s="310" t="s">
        <v>3265</v>
      </c>
      <c r="G130" s="309"/>
      <c r="H130" s="309" t="s">
        <v>3277</v>
      </c>
      <c r="I130" s="309" t="s">
        <v>3261</v>
      </c>
      <c r="J130" s="309">
        <v>20</v>
      </c>
      <c r="K130" s="329"/>
    </row>
    <row r="131" spans="2:11" ht="15" customHeight="1">
      <c r="B131" s="327"/>
      <c r="C131" s="288" t="s">
        <v>3264</v>
      </c>
      <c r="D131" s="288"/>
      <c r="E131" s="288"/>
      <c r="F131" s="307" t="s">
        <v>3265</v>
      </c>
      <c r="G131" s="288"/>
      <c r="H131" s="288" t="s">
        <v>3298</v>
      </c>
      <c r="I131" s="288" t="s">
        <v>3261</v>
      </c>
      <c r="J131" s="288">
        <v>50</v>
      </c>
      <c r="K131" s="329"/>
    </row>
    <row r="132" spans="2:11" ht="15" customHeight="1">
      <c r="B132" s="327"/>
      <c r="C132" s="288" t="s">
        <v>3278</v>
      </c>
      <c r="D132" s="288"/>
      <c r="E132" s="288"/>
      <c r="F132" s="307" t="s">
        <v>3265</v>
      </c>
      <c r="G132" s="288"/>
      <c r="H132" s="288" t="s">
        <v>3298</v>
      </c>
      <c r="I132" s="288" t="s">
        <v>3261</v>
      </c>
      <c r="J132" s="288">
        <v>50</v>
      </c>
      <c r="K132" s="329"/>
    </row>
    <row r="133" spans="2:11" ht="15" customHeight="1">
      <c r="B133" s="327"/>
      <c r="C133" s="288" t="s">
        <v>3284</v>
      </c>
      <c r="D133" s="288"/>
      <c r="E133" s="288"/>
      <c r="F133" s="307" t="s">
        <v>3265</v>
      </c>
      <c r="G133" s="288"/>
      <c r="H133" s="288" t="s">
        <v>3298</v>
      </c>
      <c r="I133" s="288" t="s">
        <v>3261</v>
      </c>
      <c r="J133" s="288">
        <v>50</v>
      </c>
      <c r="K133" s="329"/>
    </row>
    <row r="134" spans="2:11" ht="15" customHeight="1">
      <c r="B134" s="327"/>
      <c r="C134" s="288" t="s">
        <v>3286</v>
      </c>
      <c r="D134" s="288"/>
      <c r="E134" s="288"/>
      <c r="F134" s="307" t="s">
        <v>3265</v>
      </c>
      <c r="G134" s="288"/>
      <c r="H134" s="288" t="s">
        <v>3298</v>
      </c>
      <c r="I134" s="288" t="s">
        <v>3261</v>
      </c>
      <c r="J134" s="288">
        <v>50</v>
      </c>
      <c r="K134" s="329"/>
    </row>
    <row r="135" spans="2:11" ht="15" customHeight="1">
      <c r="B135" s="327"/>
      <c r="C135" s="288" t="s">
        <v>185</v>
      </c>
      <c r="D135" s="288"/>
      <c r="E135" s="288"/>
      <c r="F135" s="307" t="s">
        <v>3265</v>
      </c>
      <c r="G135" s="288"/>
      <c r="H135" s="288" t="s">
        <v>3311</v>
      </c>
      <c r="I135" s="288" t="s">
        <v>3261</v>
      </c>
      <c r="J135" s="288">
        <v>255</v>
      </c>
      <c r="K135" s="329"/>
    </row>
    <row r="136" spans="2:11" ht="15" customHeight="1">
      <c r="B136" s="327"/>
      <c r="C136" s="288" t="s">
        <v>3288</v>
      </c>
      <c r="D136" s="288"/>
      <c r="E136" s="288"/>
      <c r="F136" s="307" t="s">
        <v>3259</v>
      </c>
      <c r="G136" s="288"/>
      <c r="H136" s="288" t="s">
        <v>3312</v>
      </c>
      <c r="I136" s="288" t="s">
        <v>3290</v>
      </c>
      <c r="J136" s="288"/>
      <c r="K136" s="329"/>
    </row>
    <row r="137" spans="2:11" ht="15" customHeight="1">
      <c r="B137" s="327"/>
      <c r="C137" s="288" t="s">
        <v>3291</v>
      </c>
      <c r="D137" s="288"/>
      <c r="E137" s="288"/>
      <c r="F137" s="307" t="s">
        <v>3259</v>
      </c>
      <c r="G137" s="288"/>
      <c r="H137" s="288" t="s">
        <v>3313</v>
      </c>
      <c r="I137" s="288" t="s">
        <v>3293</v>
      </c>
      <c r="J137" s="288"/>
      <c r="K137" s="329"/>
    </row>
    <row r="138" spans="2:11" ht="15" customHeight="1">
      <c r="B138" s="327"/>
      <c r="C138" s="288" t="s">
        <v>3294</v>
      </c>
      <c r="D138" s="288"/>
      <c r="E138" s="288"/>
      <c r="F138" s="307" t="s">
        <v>3259</v>
      </c>
      <c r="G138" s="288"/>
      <c r="H138" s="288" t="s">
        <v>3294</v>
      </c>
      <c r="I138" s="288" t="s">
        <v>3293</v>
      </c>
      <c r="J138" s="288"/>
      <c r="K138" s="329"/>
    </row>
    <row r="139" spans="2:11" ht="15" customHeight="1">
      <c r="B139" s="327"/>
      <c r="C139" s="288" t="s">
        <v>38</v>
      </c>
      <c r="D139" s="288"/>
      <c r="E139" s="288"/>
      <c r="F139" s="307" t="s">
        <v>3259</v>
      </c>
      <c r="G139" s="288"/>
      <c r="H139" s="288" t="s">
        <v>3314</v>
      </c>
      <c r="I139" s="288" t="s">
        <v>3293</v>
      </c>
      <c r="J139" s="288"/>
      <c r="K139" s="329"/>
    </row>
    <row r="140" spans="2:11" ht="15" customHeight="1">
      <c r="B140" s="327"/>
      <c r="C140" s="288" t="s">
        <v>3315</v>
      </c>
      <c r="D140" s="288"/>
      <c r="E140" s="288"/>
      <c r="F140" s="307" t="s">
        <v>3259</v>
      </c>
      <c r="G140" s="288"/>
      <c r="H140" s="288" t="s">
        <v>3316</v>
      </c>
      <c r="I140" s="288" t="s">
        <v>3293</v>
      </c>
      <c r="J140" s="288"/>
      <c r="K140" s="329"/>
    </row>
    <row r="141" spans="2:11" ht="15" customHeight="1">
      <c r="B141" s="330"/>
      <c r="C141" s="331"/>
      <c r="D141" s="331"/>
      <c r="E141" s="331"/>
      <c r="F141" s="331"/>
      <c r="G141" s="331"/>
      <c r="H141" s="331"/>
      <c r="I141" s="331"/>
      <c r="J141" s="331"/>
      <c r="K141" s="332"/>
    </row>
    <row r="142" spans="2:11" ht="18.75" customHeight="1">
      <c r="B142" s="284"/>
      <c r="C142" s="284"/>
      <c r="D142" s="284"/>
      <c r="E142" s="284"/>
      <c r="F142" s="319"/>
      <c r="G142" s="284"/>
      <c r="H142" s="284"/>
      <c r="I142" s="284"/>
      <c r="J142" s="284"/>
      <c r="K142" s="284"/>
    </row>
    <row r="143" spans="2:11" ht="18.75" customHeight="1">
      <c r="B143" s="294"/>
      <c r="C143" s="294"/>
      <c r="D143" s="294"/>
      <c r="E143" s="294"/>
      <c r="F143" s="294"/>
      <c r="G143" s="294"/>
      <c r="H143" s="294"/>
      <c r="I143" s="294"/>
      <c r="J143" s="294"/>
      <c r="K143" s="294"/>
    </row>
    <row r="144" spans="2:11" ht="7.5" customHeight="1">
      <c r="B144" s="295"/>
      <c r="C144" s="296"/>
      <c r="D144" s="296"/>
      <c r="E144" s="296"/>
      <c r="F144" s="296"/>
      <c r="G144" s="296"/>
      <c r="H144" s="296"/>
      <c r="I144" s="296"/>
      <c r="J144" s="296"/>
      <c r="K144" s="297"/>
    </row>
    <row r="145" spans="2:11" ht="45" customHeight="1">
      <c r="B145" s="298"/>
      <c r="C145" s="410" t="s">
        <v>3317</v>
      </c>
      <c r="D145" s="410"/>
      <c r="E145" s="410"/>
      <c r="F145" s="410"/>
      <c r="G145" s="410"/>
      <c r="H145" s="410"/>
      <c r="I145" s="410"/>
      <c r="J145" s="410"/>
      <c r="K145" s="299"/>
    </row>
    <row r="146" spans="2:11" ht="17.25" customHeight="1">
      <c r="B146" s="298"/>
      <c r="C146" s="300" t="s">
        <v>3253</v>
      </c>
      <c r="D146" s="300"/>
      <c r="E146" s="300"/>
      <c r="F146" s="300" t="s">
        <v>3254</v>
      </c>
      <c r="G146" s="301"/>
      <c r="H146" s="300" t="s">
        <v>180</v>
      </c>
      <c r="I146" s="300" t="s">
        <v>57</v>
      </c>
      <c r="J146" s="300" t="s">
        <v>3255</v>
      </c>
      <c r="K146" s="299"/>
    </row>
    <row r="147" spans="2:11" ht="17.25" customHeight="1">
      <c r="B147" s="298"/>
      <c r="C147" s="302" t="s">
        <v>3256</v>
      </c>
      <c r="D147" s="302"/>
      <c r="E147" s="302"/>
      <c r="F147" s="303" t="s">
        <v>3257</v>
      </c>
      <c r="G147" s="304"/>
      <c r="H147" s="302"/>
      <c r="I147" s="302"/>
      <c r="J147" s="302" t="s">
        <v>3258</v>
      </c>
      <c r="K147" s="299"/>
    </row>
    <row r="148" spans="2:11" ht="5.25" customHeight="1">
      <c r="B148" s="308"/>
      <c r="C148" s="305"/>
      <c r="D148" s="305"/>
      <c r="E148" s="305"/>
      <c r="F148" s="305"/>
      <c r="G148" s="306"/>
      <c r="H148" s="305"/>
      <c r="I148" s="305"/>
      <c r="J148" s="305"/>
      <c r="K148" s="329"/>
    </row>
    <row r="149" spans="2:11" ht="15" customHeight="1">
      <c r="B149" s="308"/>
      <c r="C149" s="333" t="s">
        <v>3262</v>
      </c>
      <c r="D149" s="288"/>
      <c r="E149" s="288"/>
      <c r="F149" s="334" t="s">
        <v>3259</v>
      </c>
      <c r="G149" s="288"/>
      <c r="H149" s="333" t="s">
        <v>3298</v>
      </c>
      <c r="I149" s="333" t="s">
        <v>3261</v>
      </c>
      <c r="J149" s="333">
        <v>120</v>
      </c>
      <c r="K149" s="329"/>
    </row>
    <row r="150" spans="2:11" ht="15" customHeight="1">
      <c r="B150" s="308"/>
      <c r="C150" s="333" t="s">
        <v>3307</v>
      </c>
      <c r="D150" s="288"/>
      <c r="E150" s="288"/>
      <c r="F150" s="334" t="s">
        <v>3259</v>
      </c>
      <c r="G150" s="288"/>
      <c r="H150" s="333" t="s">
        <v>3318</v>
      </c>
      <c r="I150" s="333" t="s">
        <v>3261</v>
      </c>
      <c r="J150" s="333" t="s">
        <v>3309</v>
      </c>
      <c r="K150" s="329"/>
    </row>
    <row r="151" spans="2:11" ht="15" customHeight="1">
      <c r="B151" s="308"/>
      <c r="C151" s="333" t="s">
        <v>83</v>
      </c>
      <c r="D151" s="288"/>
      <c r="E151" s="288"/>
      <c r="F151" s="334" t="s">
        <v>3259</v>
      </c>
      <c r="G151" s="288"/>
      <c r="H151" s="333" t="s">
        <v>3319</v>
      </c>
      <c r="I151" s="333" t="s">
        <v>3261</v>
      </c>
      <c r="J151" s="333" t="s">
        <v>3309</v>
      </c>
      <c r="K151" s="329"/>
    </row>
    <row r="152" spans="2:11" ht="15" customHeight="1">
      <c r="B152" s="308"/>
      <c r="C152" s="333" t="s">
        <v>3264</v>
      </c>
      <c r="D152" s="288"/>
      <c r="E152" s="288"/>
      <c r="F152" s="334" t="s">
        <v>3265</v>
      </c>
      <c r="G152" s="288"/>
      <c r="H152" s="333" t="s">
        <v>3298</v>
      </c>
      <c r="I152" s="333" t="s">
        <v>3261</v>
      </c>
      <c r="J152" s="333">
        <v>50</v>
      </c>
      <c r="K152" s="329"/>
    </row>
    <row r="153" spans="2:11" ht="15" customHeight="1">
      <c r="B153" s="308"/>
      <c r="C153" s="333" t="s">
        <v>3267</v>
      </c>
      <c r="D153" s="288"/>
      <c r="E153" s="288"/>
      <c r="F153" s="334" t="s">
        <v>3259</v>
      </c>
      <c r="G153" s="288"/>
      <c r="H153" s="333" t="s">
        <v>3298</v>
      </c>
      <c r="I153" s="333" t="s">
        <v>3269</v>
      </c>
      <c r="J153" s="333"/>
      <c r="K153" s="329"/>
    </row>
    <row r="154" spans="2:11" ht="15" customHeight="1">
      <c r="B154" s="308"/>
      <c r="C154" s="333" t="s">
        <v>3278</v>
      </c>
      <c r="D154" s="288"/>
      <c r="E154" s="288"/>
      <c r="F154" s="334" t="s">
        <v>3265</v>
      </c>
      <c r="G154" s="288"/>
      <c r="H154" s="333" t="s">
        <v>3298</v>
      </c>
      <c r="I154" s="333" t="s">
        <v>3261</v>
      </c>
      <c r="J154" s="333">
        <v>50</v>
      </c>
      <c r="K154" s="329"/>
    </row>
    <row r="155" spans="2:11" ht="15" customHeight="1">
      <c r="B155" s="308"/>
      <c r="C155" s="333" t="s">
        <v>3286</v>
      </c>
      <c r="D155" s="288"/>
      <c r="E155" s="288"/>
      <c r="F155" s="334" t="s">
        <v>3265</v>
      </c>
      <c r="G155" s="288"/>
      <c r="H155" s="333" t="s">
        <v>3298</v>
      </c>
      <c r="I155" s="333" t="s">
        <v>3261</v>
      </c>
      <c r="J155" s="333">
        <v>50</v>
      </c>
      <c r="K155" s="329"/>
    </row>
    <row r="156" spans="2:11" ht="15" customHeight="1">
      <c r="B156" s="308"/>
      <c r="C156" s="333" t="s">
        <v>3284</v>
      </c>
      <c r="D156" s="288"/>
      <c r="E156" s="288"/>
      <c r="F156" s="334" t="s">
        <v>3265</v>
      </c>
      <c r="G156" s="288"/>
      <c r="H156" s="333" t="s">
        <v>3298</v>
      </c>
      <c r="I156" s="333" t="s">
        <v>3261</v>
      </c>
      <c r="J156" s="333">
        <v>50</v>
      </c>
      <c r="K156" s="329"/>
    </row>
    <row r="157" spans="2:11" ht="15" customHeight="1">
      <c r="B157" s="308"/>
      <c r="C157" s="333" t="s">
        <v>172</v>
      </c>
      <c r="D157" s="288"/>
      <c r="E157" s="288"/>
      <c r="F157" s="334" t="s">
        <v>3259</v>
      </c>
      <c r="G157" s="288"/>
      <c r="H157" s="333" t="s">
        <v>3320</v>
      </c>
      <c r="I157" s="333" t="s">
        <v>3261</v>
      </c>
      <c r="J157" s="333" t="s">
        <v>3321</v>
      </c>
      <c r="K157" s="329"/>
    </row>
    <row r="158" spans="2:11" ht="15" customHeight="1">
      <c r="B158" s="308"/>
      <c r="C158" s="333" t="s">
        <v>3322</v>
      </c>
      <c r="D158" s="288"/>
      <c r="E158" s="288"/>
      <c r="F158" s="334" t="s">
        <v>3259</v>
      </c>
      <c r="G158" s="288"/>
      <c r="H158" s="333" t="s">
        <v>3323</v>
      </c>
      <c r="I158" s="333" t="s">
        <v>3293</v>
      </c>
      <c r="J158" s="333"/>
      <c r="K158" s="329"/>
    </row>
    <row r="159" spans="2:11" ht="15" customHeight="1">
      <c r="B159" s="335"/>
      <c r="C159" s="317"/>
      <c r="D159" s="317"/>
      <c r="E159" s="317"/>
      <c r="F159" s="317"/>
      <c r="G159" s="317"/>
      <c r="H159" s="317"/>
      <c r="I159" s="317"/>
      <c r="J159" s="317"/>
      <c r="K159" s="336"/>
    </row>
    <row r="160" spans="2:11" ht="18.75" customHeight="1">
      <c r="B160" s="284"/>
      <c r="C160" s="288"/>
      <c r="D160" s="288"/>
      <c r="E160" s="288"/>
      <c r="F160" s="307"/>
      <c r="G160" s="288"/>
      <c r="H160" s="288"/>
      <c r="I160" s="288"/>
      <c r="J160" s="288"/>
      <c r="K160" s="284"/>
    </row>
    <row r="161" spans="2:11" ht="18.75" customHeight="1">
      <c r="B161" s="294"/>
      <c r="C161" s="294"/>
      <c r="D161" s="294"/>
      <c r="E161" s="294"/>
      <c r="F161" s="294"/>
      <c r="G161" s="294"/>
      <c r="H161" s="294"/>
      <c r="I161" s="294"/>
      <c r="J161" s="294"/>
      <c r="K161" s="294"/>
    </row>
    <row r="162" spans="2:11" ht="7.5" customHeight="1">
      <c r="B162" s="276"/>
      <c r="C162" s="277"/>
      <c r="D162" s="277"/>
      <c r="E162" s="277"/>
      <c r="F162" s="277"/>
      <c r="G162" s="277"/>
      <c r="H162" s="277"/>
      <c r="I162" s="277"/>
      <c r="J162" s="277"/>
      <c r="K162" s="278"/>
    </row>
    <row r="163" spans="2:11" ht="45" customHeight="1">
      <c r="B163" s="279"/>
      <c r="C163" s="409" t="s">
        <v>3324</v>
      </c>
      <c r="D163" s="409"/>
      <c r="E163" s="409"/>
      <c r="F163" s="409"/>
      <c r="G163" s="409"/>
      <c r="H163" s="409"/>
      <c r="I163" s="409"/>
      <c r="J163" s="409"/>
      <c r="K163" s="280"/>
    </row>
    <row r="164" spans="2:11" ht="17.25" customHeight="1">
      <c r="B164" s="279"/>
      <c r="C164" s="300" t="s">
        <v>3253</v>
      </c>
      <c r="D164" s="300"/>
      <c r="E164" s="300"/>
      <c r="F164" s="300" t="s">
        <v>3254</v>
      </c>
      <c r="G164" s="337"/>
      <c r="H164" s="338" t="s">
        <v>180</v>
      </c>
      <c r="I164" s="338" t="s">
        <v>57</v>
      </c>
      <c r="J164" s="300" t="s">
        <v>3255</v>
      </c>
      <c r="K164" s="280"/>
    </row>
    <row r="165" spans="2:11" ht="17.25" customHeight="1">
      <c r="B165" s="281"/>
      <c r="C165" s="302" t="s">
        <v>3256</v>
      </c>
      <c r="D165" s="302"/>
      <c r="E165" s="302"/>
      <c r="F165" s="303" t="s">
        <v>3257</v>
      </c>
      <c r="G165" s="339"/>
      <c r="H165" s="340"/>
      <c r="I165" s="340"/>
      <c r="J165" s="302" t="s">
        <v>3258</v>
      </c>
      <c r="K165" s="282"/>
    </row>
    <row r="166" spans="2:11" ht="5.25" customHeight="1">
      <c r="B166" s="308"/>
      <c r="C166" s="305"/>
      <c r="D166" s="305"/>
      <c r="E166" s="305"/>
      <c r="F166" s="305"/>
      <c r="G166" s="306"/>
      <c r="H166" s="305"/>
      <c r="I166" s="305"/>
      <c r="J166" s="305"/>
      <c r="K166" s="329"/>
    </row>
    <row r="167" spans="2:11" ht="15" customHeight="1">
      <c r="B167" s="308"/>
      <c r="C167" s="288" t="s">
        <v>3262</v>
      </c>
      <c r="D167" s="288"/>
      <c r="E167" s="288"/>
      <c r="F167" s="307" t="s">
        <v>3259</v>
      </c>
      <c r="G167" s="288"/>
      <c r="H167" s="288" t="s">
        <v>3298</v>
      </c>
      <c r="I167" s="288" t="s">
        <v>3261</v>
      </c>
      <c r="J167" s="288">
        <v>120</v>
      </c>
      <c r="K167" s="329"/>
    </row>
    <row r="168" spans="2:11" ht="15" customHeight="1">
      <c r="B168" s="308"/>
      <c r="C168" s="288" t="s">
        <v>3307</v>
      </c>
      <c r="D168" s="288"/>
      <c r="E168" s="288"/>
      <c r="F168" s="307" t="s">
        <v>3259</v>
      </c>
      <c r="G168" s="288"/>
      <c r="H168" s="288" t="s">
        <v>3308</v>
      </c>
      <c r="I168" s="288" t="s">
        <v>3261</v>
      </c>
      <c r="J168" s="288" t="s">
        <v>3309</v>
      </c>
      <c r="K168" s="329"/>
    </row>
    <row r="169" spans="2:11" ht="15" customHeight="1">
      <c r="B169" s="308"/>
      <c r="C169" s="288" t="s">
        <v>83</v>
      </c>
      <c r="D169" s="288"/>
      <c r="E169" s="288"/>
      <c r="F169" s="307" t="s">
        <v>3259</v>
      </c>
      <c r="G169" s="288"/>
      <c r="H169" s="288" t="s">
        <v>3325</v>
      </c>
      <c r="I169" s="288" t="s">
        <v>3261</v>
      </c>
      <c r="J169" s="288" t="s">
        <v>3309</v>
      </c>
      <c r="K169" s="329"/>
    </row>
    <row r="170" spans="2:11" ht="15" customHeight="1">
      <c r="B170" s="308"/>
      <c r="C170" s="288" t="s">
        <v>3264</v>
      </c>
      <c r="D170" s="288"/>
      <c r="E170" s="288"/>
      <c r="F170" s="307" t="s">
        <v>3265</v>
      </c>
      <c r="G170" s="288"/>
      <c r="H170" s="288" t="s">
        <v>3325</v>
      </c>
      <c r="I170" s="288" t="s">
        <v>3261</v>
      </c>
      <c r="J170" s="288">
        <v>50</v>
      </c>
      <c r="K170" s="329"/>
    </row>
    <row r="171" spans="2:11" ht="15" customHeight="1">
      <c r="B171" s="308"/>
      <c r="C171" s="288" t="s">
        <v>3267</v>
      </c>
      <c r="D171" s="288"/>
      <c r="E171" s="288"/>
      <c r="F171" s="307" t="s">
        <v>3259</v>
      </c>
      <c r="G171" s="288"/>
      <c r="H171" s="288" t="s">
        <v>3325</v>
      </c>
      <c r="I171" s="288" t="s">
        <v>3269</v>
      </c>
      <c r="J171" s="288"/>
      <c r="K171" s="329"/>
    </row>
    <row r="172" spans="2:11" ht="15" customHeight="1">
      <c r="B172" s="308"/>
      <c r="C172" s="288" t="s">
        <v>3278</v>
      </c>
      <c r="D172" s="288"/>
      <c r="E172" s="288"/>
      <c r="F172" s="307" t="s">
        <v>3265</v>
      </c>
      <c r="G172" s="288"/>
      <c r="H172" s="288" t="s">
        <v>3325</v>
      </c>
      <c r="I172" s="288" t="s">
        <v>3261</v>
      </c>
      <c r="J172" s="288">
        <v>50</v>
      </c>
      <c r="K172" s="329"/>
    </row>
    <row r="173" spans="2:11" ht="15" customHeight="1">
      <c r="B173" s="308"/>
      <c r="C173" s="288" t="s">
        <v>3286</v>
      </c>
      <c r="D173" s="288"/>
      <c r="E173" s="288"/>
      <c r="F173" s="307" t="s">
        <v>3265</v>
      </c>
      <c r="G173" s="288"/>
      <c r="H173" s="288" t="s">
        <v>3325</v>
      </c>
      <c r="I173" s="288" t="s">
        <v>3261</v>
      </c>
      <c r="J173" s="288">
        <v>50</v>
      </c>
      <c r="K173" s="329"/>
    </row>
    <row r="174" spans="2:11" ht="15" customHeight="1">
      <c r="B174" s="308"/>
      <c r="C174" s="288" t="s">
        <v>3284</v>
      </c>
      <c r="D174" s="288"/>
      <c r="E174" s="288"/>
      <c r="F174" s="307" t="s">
        <v>3265</v>
      </c>
      <c r="G174" s="288"/>
      <c r="H174" s="288" t="s">
        <v>3325</v>
      </c>
      <c r="I174" s="288" t="s">
        <v>3261</v>
      </c>
      <c r="J174" s="288">
        <v>50</v>
      </c>
      <c r="K174" s="329"/>
    </row>
    <row r="175" spans="2:11" ht="15" customHeight="1">
      <c r="B175" s="308"/>
      <c r="C175" s="288" t="s">
        <v>179</v>
      </c>
      <c r="D175" s="288"/>
      <c r="E175" s="288"/>
      <c r="F175" s="307" t="s">
        <v>3259</v>
      </c>
      <c r="G175" s="288"/>
      <c r="H175" s="288" t="s">
        <v>3326</v>
      </c>
      <c r="I175" s="288" t="s">
        <v>3327</v>
      </c>
      <c r="J175" s="288"/>
      <c r="K175" s="329"/>
    </row>
    <row r="176" spans="2:11" ht="15" customHeight="1">
      <c r="B176" s="308"/>
      <c r="C176" s="288" t="s">
        <v>57</v>
      </c>
      <c r="D176" s="288"/>
      <c r="E176" s="288"/>
      <c r="F176" s="307" t="s">
        <v>3259</v>
      </c>
      <c r="G176" s="288"/>
      <c r="H176" s="288" t="s">
        <v>3328</v>
      </c>
      <c r="I176" s="288" t="s">
        <v>3329</v>
      </c>
      <c r="J176" s="288">
        <v>1</v>
      </c>
      <c r="K176" s="329"/>
    </row>
    <row r="177" spans="2:11" ht="15" customHeight="1">
      <c r="B177" s="308"/>
      <c r="C177" s="288" t="s">
        <v>53</v>
      </c>
      <c r="D177" s="288"/>
      <c r="E177" s="288"/>
      <c r="F177" s="307" t="s">
        <v>3259</v>
      </c>
      <c r="G177" s="288"/>
      <c r="H177" s="288" t="s">
        <v>3330</v>
      </c>
      <c r="I177" s="288" t="s">
        <v>3261</v>
      </c>
      <c r="J177" s="288">
        <v>20</v>
      </c>
      <c r="K177" s="329"/>
    </row>
    <row r="178" spans="2:11" ht="15" customHeight="1">
      <c r="B178" s="308"/>
      <c r="C178" s="288" t="s">
        <v>180</v>
      </c>
      <c r="D178" s="288"/>
      <c r="E178" s="288"/>
      <c r="F178" s="307" t="s">
        <v>3259</v>
      </c>
      <c r="G178" s="288"/>
      <c r="H178" s="288" t="s">
        <v>3331</v>
      </c>
      <c r="I178" s="288" t="s">
        <v>3261</v>
      </c>
      <c r="J178" s="288">
        <v>255</v>
      </c>
      <c r="K178" s="329"/>
    </row>
    <row r="179" spans="2:11" ht="15" customHeight="1">
      <c r="B179" s="308"/>
      <c r="C179" s="288" t="s">
        <v>181</v>
      </c>
      <c r="D179" s="288"/>
      <c r="E179" s="288"/>
      <c r="F179" s="307" t="s">
        <v>3259</v>
      </c>
      <c r="G179" s="288"/>
      <c r="H179" s="288" t="s">
        <v>3224</v>
      </c>
      <c r="I179" s="288" t="s">
        <v>3261</v>
      </c>
      <c r="J179" s="288">
        <v>10</v>
      </c>
      <c r="K179" s="329"/>
    </row>
    <row r="180" spans="2:11" ht="15" customHeight="1">
      <c r="B180" s="308"/>
      <c r="C180" s="288" t="s">
        <v>182</v>
      </c>
      <c r="D180" s="288"/>
      <c r="E180" s="288"/>
      <c r="F180" s="307" t="s">
        <v>3259</v>
      </c>
      <c r="G180" s="288"/>
      <c r="H180" s="288" t="s">
        <v>3332</v>
      </c>
      <c r="I180" s="288" t="s">
        <v>3293</v>
      </c>
      <c r="J180" s="288"/>
      <c r="K180" s="329"/>
    </row>
    <row r="181" spans="2:11" ht="15" customHeight="1">
      <c r="B181" s="308"/>
      <c r="C181" s="288" t="s">
        <v>3333</v>
      </c>
      <c r="D181" s="288"/>
      <c r="E181" s="288"/>
      <c r="F181" s="307" t="s">
        <v>3259</v>
      </c>
      <c r="G181" s="288"/>
      <c r="H181" s="288" t="s">
        <v>3334</v>
      </c>
      <c r="I181" s="288" t="s">
        <v>3293</v>
      </c>
      <c r="J181" s="288"/>
      <c r="K181" s="329"/>
    </row>
    <row r="182" spans="2:11" ht="15" customHeight="1">
      <c r="B182" s="308"/>
      <c r="C182" s="288" t="s">
        <v>3322</v>
      </c>
      <c r="D182" s="288"/>
      <c r="E182" s="288"/>
      <c r="F182" s="307" t="s">
        <v>3259</v>
      </c>
      <c r="G182" s="288"/>
      <c r="H182" s="288" t="s">
        <v>3335</v>
      </c>
      <c r="I182" s="288" t="s">
        <v>3293</v>
      </c>
      <c r="J182" s="288"/>
      <c r="K182" s="329"/>
    </row>
    <row r="183" spans="2:11" ht="15" customHeight="1">
      <c r="B183" s="308"/>
      <c r="C183" s="288" t="s">
        <v>184</v>
      </c>
      <c r="D183" s="288"/>
      <c r="E183" s="288"/>
      <c r="F183" s="307" t="s">
        <v>3265</v>
      </c>
      <c r="G183" s="288"/>
      <c r="H183" s="288" t="s">
        <v>3336</v>
      </c>
      <c r="I183" s="288" t="s">
        <v>3261</v>
      </c>
      <c r="J183" s="288">
        <v>50</v>
      </c>
      <c r="K183" s="329"/>
    </row>
    <row r="184" spans="2:11" ht="15" customHeight="1">
      <c r="B184" s="308"/>
      <c r="C184" s="288" t="s">
        <v>3337</v>
      </c>
      <c r="D184" s="288"/>
      <c r="E184" s="288"/>
      <c r="F184" s="307" t="s">
        <v>3265</v>
      </c>
      <c r="G184" s="288"/>
      <c r="H184" s="288" t="s">
        <v>3338</v>
      </c>
      <c r="I184" s="288" t="s">
        <v>3339</v>
      </c>
      <c r="J184" s="288"/>
      <c r="K184" s="329"/>
    </row>
    <row r="185" spans="2:11" ht="15" customHeight="1">
      <c r="B185" s="308"/>
      <c r="C185" s="288" t="s">
        <v>3340</v>
      </c>
      <c r="D185" s="288"/>
      <c r="E185" s="288"/>
      <c r="F185" s="307" t="s">
        <v>3265</v>
      </c>
      <c r="G185" s="288"/>
      <c r="H185" s="288" t="s">
        <v>3341</v>
      </c>
      <c r="I185" s="288" t="s">
        <v>3339</v>
      </c>
      <c r="J185" s="288"/>
      <c r="K185" s="329"/>
    </row>
    <row r="186" spans="2:11" ht="15" customHeight="1">
      <c r="B186" s="308"/>
      <c r="C186" s="288" t="s">
        <v>3342</v>
      </c>
      <c r="D186" s="288"/>
      <c r="E186" s="288"/>
      <c r="F186" s="307" t="s">
        <v>3265</v>
      </c>
      <c r="G186" s="288"/>
      <c r="H186" s="288" t="s">
        <v>3343</v>
      </c>
      <c r="I186" s="288" t="s">
        <v>3339</v>
      </c>
      <c r="J186" s="288"/>
      <c r="K186" s="329"/>
    </row>
    <row r="187" spans="2:11" ht="15" customHeight="1">
      <c r="B187" s="308"/>
      <c r="C187" s="341" t="s">
        <v>3344</v>
      </c>
      <c r="D187" s="288"/>
      <c r="E187" s="288"/>
      <c r="F187" s="307" t="s">
        <v>3265</v>
      </c>
      <c r="G187" s="288"/>
      <c r="H187" s="288" t="s">
        <v>3345</v>
      </c>
      <c r="I187" s="288" t="s">
        <v>3346</v>
      </c>
      <c r="J187" s="342" t="s">
        <v>3347</v>
      </c>
      <c r="K187" s="329"/>
    </row>
    <row r="188" spans="2:11" ht="15" customHeight="1">
      <c r="B188" s="308"/>
      <c r="C188" s="293" t="s">
        <v>42</v>
      </c>
      <c r="D188" s="288"/>
      <c r="E188" s="288"/>
      <c r="F188" s="307" t="s">
        <v>3259</v>
      </c>
      <c r="G188" s="288"/>
      <c r="H188" s="284" t="s">
        <v>3348</v>
      </c>
      <c r="I188" s="288" t="s">
        <v>3349</v>
      </c>
      <c r="J188" s="288"/>
      <c r="K188" s="329"/>
    </row>
    <row r="189" spans="2:11" ht="15" customHeight="1">
      <c r="B189" s="308"/>
      <c r="C189" s="293" t="s">
        <v>3350</v>
      </c>
      <c r="D189" s="288"/>
      <c r="E189" s="288"/>
      <c r="F189" s="307" t="s">
        <v>3259</v>
      </c>
      <c r="G189" s="288"/>
      <c r="H189" s="288" t="s">
        <v>3351</v>
      </c>
      <c r="I189" s="288" t="s">
        <v>3293</v>
      </c>
      <c r="J189" s="288"/>
      <c r="K189" s="329"/>
    </row>
    <row r="190" spans="2:11" ht="15" customHeight="1">
      <c r="B190" s="308"/>
      <c r="C190" s="293" t="s">
        <v>3352</v>
      </c>
      <c r="D190" s="288"/>
      <c r="E190" s="288"/>
      <c r="F190" s="307" t="s">
        <v>3259</v>
      </c>
      <c r="G190" s="288"/>
      <c r="H190" s="288" t="s">
        <v>3353</v>
      </c>
      <c r="I190" s="288" t="s">
        <v>3293</v>
      </c>
      <c r="J190" s="288"/>
      <c r="K190" s="329"/>
    </row>
    <row r="191" spans="2:11" ht="15" customHeight="1">
      <c r="B191" s="308"/>
      <c r="C191" s="293" t="s">
        <v>3354</v>
      </c>
      <c r="D191" s="288"/>
      <c r="E191" s="288"/>
      <c r="F191" s="307" t="s">
        <v>3265</v>
      </c>
      <c r="G191" s="288"/>
      <c r="H191" s="288" t="s">
        <v>3355</v>
      </c>
      <c r="I191" s="288" t="s">
        <v>3293</v>
      </c>
      <c r="J191" s="288"/>
      <c r="K191" s="329"/>
    </row>
    <row r="192" spans="2:11" ht="15" customHeight="1">
      <c r="B192" s="335"/>
      <c r="C192" s="343"/>
      <c r="D192" s="317"/>
      <c r="E192" s="317"/>
      <c r="F192" s="317"/>
      <c r="G192" s="317"/>
      <c r="H192" s="317"/>
      <c r="I192" s="317"/>
      <c r="J192" s="317"/>
      <c r="K192" s="336"/>
    </row>
    <row r="193" spans="2:11" ht="18.75" customHeight="1">
      <c r="B193" s="284"/>
      <c r="C193" s="288"/>
      <c r="D193" s="288"/>
      <c r="E193" s="288"/>
      <c r="F193" s="307"/>
      <c r="G193" s="288"/>
      <c r="H193" s="288"/>
      <c r="I193" s="288"/>
      <c r="J193" s="288"/>
      <c r="K193" s="284"/>
    </row>
    <row r="194" spans="2:11" ht="18.75" customHeight="1">
      <c r="B194" s="284"/>
      <c r="C194" s="288"/>
      <c r="D194" s="288"/>
      <c r="E194" s="288"/>
      <c r="F194" s="307"/>
      <c r="G194" s="288"/>
      <c r="H194" s="288"/>
      <c r="I194" s="288"/>
      <c r="J194" s="288"/>
      <c r="K194" s="284"/>
    </row>
    <row r="195" spans="2:11" ht="18.75" customHeight="1">
      <c r="B195" s="294"/>
      <c r="C195" s="294"/>
      <c r="D195" s="294"/>
      <c r="E195" s="294"/>
      <c r="F195" s="294"/>
      <c r="G195" s="294"/>
      <c r="H195" s="294"/>
      <c r="I195" s="294"/>
      <c r="J195" s="294"/>
      <c r="K195" s="294"/>
    </row>
    <row r="196" spans="2:11">
      <c r="B196" s="276"/>
      <c r="C196" s="277"/>
      <c r="D196" s="277"/>
      <c r="E196" s="277"/>
      <c r="F196" s="277"/>
      <c r="G196" s="277"/>
      <c r="H196" s="277"/>
      <c r="I196" s="277"/>
      <c r="J196" s="277"/>
      <c r="K196" s="278"/>
    </row>
    <row r="197" spans="2:11" ht="21">
      <c r="B197" s="279"/>
      <c r="C197" s="409" t="s">
        <v>3356</v>
      </c>
      <c r="D197" s="409"/>
      <c r="E197" s="409"/>
      <c r="F197" s="409"/>
      <c r="G197" s="409"/>
      <c r="H197" s="409"/>
      <c r="I197" s="409"/>
      <c r="J197" s="409"/>
      <c r="K197" s="280"/>
    </row>
    <row r="198" spans="2:11" ht="25.5" customHeight="1">
      <c r="B198" s="279"/>
      <c r="C198" s="344" t="s">
        <v>3357</v>
      </c>
      <c r="D198" s="344"/>
      <c r="E198" s="344"/>
      <c r="F198" s="344" t="s">
        <v>3358</v>
      </c>
      <c r="G198" s="345"/>
      <c r="H198" s="408" t="s">
        <v>3359</v>
      </c>
      <c r="I198" s="408"/>
      <c r="J198" s="408"/>
      <c r="K198" s="280"/>
    </row>
    <row r="199" spans="2:11" ht="5.25" customHeight="1">
      <c r="B199" s="308"/>
      <c r="C199" s="305"/>
      <c r="D199" s="305"/>
      <c r="E199" s="305"/>
      <c r="F199" s="305"/>
      <c r="G199" s="288"/>
      <c r="H199" s="305"/>
      <c r="I199" s="305"/>
      <c r="J199" s="305"/>
      <c r="K199" s="329"/>
    </row>
    <row r="200" spans="2:11" ht="15" customHeight="1">
      <c r="B200" s="308"/>
      <c r="C200" s="288" t="s">
        <v>3349</v>
      </c>
      <c r="D200" s="288"/>
      <c r="E200" s="288"/>
      <c r="F200" s="307" t="s">
        <v>43</v>
      </c>
      <c r="G200" s="288"/>
      <c r="H200" s="406" t="s">
        <v>3360</v>
      </c>
      <c r="I200" s="406"/>
      <c r="J200" s="406"/>
      <c r="K200" s="329"/>
    </row>
    <row r="201" spans="2:11" ht="15" customHeight="1">
      <c r="B201" s="308"/>
      <c r="C201" s="314"/>
      <c r="D201" s="288"/>
      <c r="E201" s="288"/>
      <c r="F201" s="307" t="s">
        <v>44</v>
      </c>
      <c r="G201" s="288"/>
      <c r="H201" s="406" t="s">
        <v>3361</v>
      </c>
      <c r="I201" s="406"/>
      <c r="J201" s="406"/>
      <c r="K201" s="329"/>
    </row>
    <row r="202" spans="2:11" ht="15" customHeight="1">
      <c r="B202" s="308"/>
      <c r="C202" s="314"/>
      <c r="D202" s="288"/>
      <c r="E202" s="288"/>
      <c r="F202" s="307" t="s">
        <v>47</v>
      </c>
      <c r="G202" s="288"/>
      <c r="H202" s="406" t="s">
        <v>3362</v>
      </c>
      <c r="I202" s="406"/>
      <c r="J202" s="406"/>
      <c r="K202" s="329"/>
    </row>
    <row r="203" spans="2:11" ht="15" customHeight="1">
      <c r="B203" s="308"/>
      <c r="C203" s="288"/>
      <c r="D203" s="288"/>
      <c r="E203" s="288"/>
      <c r="F203" s="307" t="s">
        <v>45</v>
      </c>
      <c r="G203" s="288"/>
      <c r="H203" s="406" t="s">
        <v>3363</v>
      </c>
      <c r="I203" s="406"/>
      <c r="J203" s="406"/>
      <c r="K203" s="329"/>
    </row>
    <row r="204" spans="2:11" ht="15" customHeight="1">
      <c r="B204" s="308"/>
      <c r="C204" s="288"/>
      <c r="D204" s="288"/>
      <c r="E204" s="288"/>
      <c r="F204" s="307" t="s">
        <v>46</v>
      </c>
      <c r="G204" s="288"/>
      <c r="H204" s="406" t="s">
        <v>3364</v>
      </c>
      <c r="I204" s="406"/>
      <c r="J204" s="406"/>
      <c r="K204" s="329"/>
    </row>
    <row r="205" spans="2:11" ht="15" customHeight="1">
      <c r="B205" s="308"/>
      <c r="C205" s="288"/>
      <c r="D205" s="288"/>
      <c r="E205" s="288"/>
      <c r="F205" s="307"/>
      <c r="G205" s="288"/>
      <c r="H205" s="288"/>
      <c r="I205" s="288"/>
      <c r="J205" s="288"/>
      <c r="K205" s="329"/>
    </row>
    <row r="206" spans="2:11" ht="15" customHeight="1">
      <c r="B206" s="308"/>
      <c r="C206" s="288" t="s">
        <v>3305</v>
      </c>
      <c r="D206" s="288"/>
      <c r="E206" s="288"/>
      <c r="F206" s="307" t="s">
        <v>90</v>
      </c>
      <c r="G206" s="288"/>
      <c r="H206" s="406" t="s">
        <v>3365</v>
      </c>
      <c r="I206" s="406"/>
      <c r="J206" s="406"/>
      <c r="K206" s="329"/>
    </row>
    <row r="207" spans="2:11" ht="15" customHeight="1">
      <c r="B207" s="308"/>
      <c r="C207" s="314"/>
      <c r="D207" s="288"/>
      <c r="E207" s="288"/>
      <c r="F207" s="307" t="s">
        <v>3205</v>
      </c>
      <c r="G207" s="288"/>
      <c r="H207" s="406" t="s">
        <v>3206</v>
      </c>
      <c r="I207" s="406"/>
      <c r="J207" s="406"/>
      <c r="K207" s="329"/>
    </row>
    <row r="208" spans="2:11" ht="15" customHeight="1">
      <c r="B208" s="308"/>
      <c r="C208" s="288"/>
      <c r="D208" s="288"/>
      <c r="E208" s="288"/>
      <c r="F208" s="307" t="s">
        <v>136</v>
      </c>
      <c r="G208" s="288"/>
      <c r="H208" s="406" t="s">
        <v>3366</v>
      </c>
      <c r="I208" s="406"/>
      <c r="J208" s="406"/>
      <c r="K208" s="329"/>
    </row>
    <row r="209" spans="2:11" ht="15" customHeight="1">
      <c r="B209" s="346"/>
      <c r="C209" s="314"/>
      <c r="D209" s="314"/>
      <c r="E209" s="314"/>
      <c r="F209" s="307" t="s">
        <v>78</v>
      </c>
      <c r="G209" s="293"/>
      <c r="H209" s="407" t="s">
        <v>3207</v>
      </c>
      <c r="I209" s="407"/>
      <c r="J209" s="407"/>
      <c r="K209" s="347"/>
    </row>
    <row r="210" spans="2:11" ht="15" customHeight="1">
      <c r="B210" s="346"/>
      <c r="C210" s="314"/>
      <c r="D210" s="314"/>
      <c r="E210" s="314"/>
      <c r="F210" s="307" t="s">
        <v>3208</v>
      </c>
      <c r="G210" s="293"/>
      <c r="H210" s="407" t="s">
        <v>193</v>
      </c>
      <c r="I210" s="407"/>
      <c r="J210" s="407"/>
      <c r="K210" s="347"/>
    </row>
    <row r="211" spans="2:11" ht="15" customHeight="1">
      <c r="B211" s="346"/>
      <c r="C211" s="314"/>
      <c r="D211" s="314"/>
      <c r="E211" s="314"/>
      <c r="F211" s="348"/>
      <c r="G211" s="293"/>
      <c r="H211" s="349"/>
      <c r="I211" s="349"/>
      <c r="J211" s="349"/>
      <c r="K211" s="347"/>
    </row>
    <row r="212" spans="2:11" ht="15" customHeight="1">
      <c r="B212" s="346"/>
      <c r="C212" s="288" t="s">
        <v>3329</v>
      </c>
      <c r="D212" s="314"/>
      <c r="E212" s="314"/>
      <c r="F212" s="307">
        <v>1</v>
      </c>
      <c r="G212" s="293"/>
      <c r="H212" s="407" t="s">
        <v>3367</v>
      </c>
      <c r="I212" s="407"/>
      <c r="J212" s="407"/>
      <c r="K212" s="347"/>
    </row>
    <row r="213" spans="2:11" ht="15" customHeight="1">
      <c r="B213" s="346"/>
      <c r="C213" s="314"/>
      <c r="D213" s="314"/>
      <c r="E213" s="314"/>
      <c r="F213" s="307">
        <v>2</v>
      </c>
      <c r="G213" s="293"/>
      <c r="H213" s="407" t="s">
        <v>3368</v>
      </c>
      <c r="I213" s="407"/>
      <c r="J213" s="407"/>
      <c r="K213" s="347"/>
    </row>
    <row r="214" spans="2:11" ht="15" customHeight="1">
      <c r="B214" s="346"/>
      <c r="C214" s="314"/>
      <c r="D214" s="314"/>
      <c r="E214" s="314"/>
      <c r="F214" s="307">
        <v>3</v>
      </c>
      <c r="G214" s="293"/>
      <c r="H214" s="407" t="s">
        <v>3369</v>
      </c>
      <c r="I214" s="407"/>
      <c r="J214" s="407"/>
      <c r="K214" s="347"/>
    </row>
    <row r="215" spans="2:11" ht="15" customHeight="1">
      <c r="B215" s="346"/>
      <c r="C215" s="314"/>
      <c r="D215" s="314"/>
      <c r="E215" s="314"/>
      <c r="F215" s="307">
        <v>4</v>
      </c>
      <c r="G215" s="293"/>
      <c r="H215" s="407" t="s">
        <v>3370</v>
      </c>
      <c r="I215" s="407"/>
      <c r="J215" s="407"/>
      <c r="K215" s="347"/>
    </row>
    <row r="216" spans="2:11" ht="12.75" customHeight="1">
      <c r="B216" s="350"/>
      <c r="C216" s="351"/>
      <c r="D216" s="351"/>
      <c r="E216" s="351"/>
      <c r="F216" s="351"/>
      <c r="G216" s="351"/>
      <c r="H216" s="351"/>
      <c r="I216" s="351"/>
      <c r="J216" s="351"/>
      <c r="K216" s="352"/>
    </row>
  </sheetData>
  <sheetProtection algorithmName="SHA-512" hashValue="esOuBQiCz0OFzFwCkiQbs/hZR7WsLTjEiYoHijJP32MgR7QA0OmFZTZwAizDOqgjdAp7kSEInxxJyNsQL4SmCg==" saltValue="dA4CnnO6CI1gV7SQh/P09Q==" spinCount="100000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87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167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169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167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ROUND(J90,1)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ROUND(SUM(BE90:BE174), 1)</f>
        <v>0</v>
      </c>
      <c r="G34" s="42"/>
      <c r="H34" s="42"/>
      <c r="I34" s="140">
        <v>0.21</v>
      </c>
      <c r="J34" s="139">
        <f>ROUND(ROUND((SUM(BE90:BE174)),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ROUND(SUM(BF90:BF174), 1)</f>
        <v>0</v>
      </c>
      <c r="G35" s="42"/>
      <c r="H35" s="42"/>
      <c r="I35" s="140">
        <v>0.15</v>
      </c>
      <c r="J35" s="139">
        <f>ROUND(ROUND((SUM(BF90:BF174)),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ROUND(SUM(BG90:BG174),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ROUND(SUM(BH90:BH174),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ROUND(SUM(BI90:BI174),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167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169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SO.00 - Vedlejší rozpočtové náklady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J90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176</v>
      </c>
      <c r="E65" s="161"/>
      <c r="F65" s="161"/>
      <c r="G65" s="161"/>
      <c r="H65" s="161"/>
      <c r="I65" s="162"/>
      <c r="J65" s="163">
        <f>J91</f>
        <v>0</v>
      </c>
      <c r="K65" s="164"/>
    </row>
    <row r="66" spans="2:12" s="8" customFormat="1" ht="24.95" customHeight="1">
      <c r="B66" s="158"/>
      <c r="C66" s="159"/>
      <c r="D66" s="160" t="s">
        <v>177</v>
      </c>
      <c r="E66" s="161"/>
      <c r="F66" s="161"/>
      <c r="G66" s="161"/>
      <c r="H66" s="161"/>
      <c r="I66" s="162"/>
      <c r="J66" s="163">
        <f>J160</f>
        <v>0</v>
      </c>
      <c r="K66" s="164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27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48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51"/>
      <c r="J72" s="60"/>
      <c r="K72" s="60"/>
      <c r="L72" s="61"/>
    </row>
    <row r="73" spans="2:12" s="1" customFormat="1" ht="36.950000000000003" customHeight="1">
      <c r="B73" s="41"/>
      <c r="C73" s="62" t="s">
        <v>178</v>
      </c>
      <c r="D73" s="63"/>
      <c r="E73" s="63"/>
      <c r="F73" s="63"/>
      <c r="G73" s="63"/>
      <c r="H73" s="63"/>
      <c r="I73" s="165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5"/>
      <c r="J74" s="63"/>
      <c r="K74" s="63"/>
      <c r="L74" s="61"/>
    </row>
    <row r="75" spans="2:12" s="1" customFormat="1" ht="14.45" customHeight="1">
      <c r="B75" s="41"/>
      <c r="C75" s="65" t="s">
        <v>17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22.5" customHeight="1">
      <c r="B76" s="41"/>
      <c r="C76" s="63"/>
      <c r="D76" s="63"/>
      <c r="E76" s="400" t="str">
        <f>E7</f>
        <v>Revitalizace autobusového nádraží v Mohelnici</v>
      </c>
      <c r="F76" s="401"/>
      <c r="G76" s="401"/>
      <c r="H76" s="401"/>
      <c r="I76" s="165"/>
      <c r="J76" s="63"/>
      <c r="K76" s="63"/>
      <c r="L76" s="61"/>
    </row>
    <row r="77" spans="2:12">
      <c r="B77" s="28"/>
      <c r="C77" s="65" t="s">
        <v>166</v>
      </c>
      <c r="D77" s="166"/>
      <c r="E77" s="166"/>
      <c r="F77" s="166"/>
      <c r="G77" s="166"/>
      <c r="H77" s="166"/>
      <c r="J77" s="166"/>
      <c r="K77" s="166"/>
      <c r="L77" s="167"/>
    </row>
    <row r="78" spans="2:12" ht="22.5" customHeight="1">
      <c r="B78" s="28"/>
      <c r="C78" s="166"/>
      <c r="D78" s="166"/>
      <c r="E78" s="400" t="s">
        <v>167</v>
      </c>
      <c r="F78" s="404"/>
      <c r="G78" s="404"/>
      <c r="H78" s="404"/>
      <c r="J78" s="166"/>
      <c r="K78" s="166"/>
      <c r="L78" s="167"/>
    </row>
    <row r="79" spans="2:12">
      <c r="B79" s="28"/>
      <c r="C79" s="65" t="s">
        <v>168</v>
      </c>
      <c r="D79" s="166"/>
      <c r="E79" s="166"/>
      <c r="F79" s="166"/>
      <c r="G79" s="166"/>
      <c r="H79" s="166"/>
      <c r="J79" s="166"/>
      <c r="K79" s="166"/>
      <c r="L79" s="167"/>
    </row>
    <row r="80" spans="2:12" s="1" customFormat="1" ht="22.5" customHeight="1">
      <c r="B80" s="41"/>
      <c r="C80" s="63"/>
      <c r="D80" s="63"/>
      <c r="E80" s="402" t="s">
        <v>169</v>
      </c>
      <c r="F80" s="403"/>
      <c r="G80" s="403"/>
      <c r="H80" s="403"/>
      <c r="I80" s="165"/>
      <c r="J80" s="63"/>
      <c r="K80" s="63"/>
      <c r="L80" s="61"/>
    </row>
    <row r="81" spans="2:65" s="1" customFormat="1" ht="14.45" customHeight="1">
      <c r="B81" s="41"/>
      <c r="C81" s="65" t="s">
        <v>170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5" s="1" customFormat="1" ht="23.25" customHeight="1">
      <c r="B82" s="41"/>
      <c r="C82" s="63"/>
      <c r="D82" s="63"/>
      <c r="E82" s="371" t="str">
        <f>E13</f>
        <v>SO.00 - Vedlejší rozpočtové náklady</v>
      </c>
      <c r="F82" s="403"/>
      <c r="G82" s="403"/>
      <c r="H82" s="403"/>
      <c r="I82" s="165"/>
      <c r="J82" s="63"/>
      <c r="K82" s="63"/>
      <c r="L82" s="61"/>
    </row>
    <row r="83" spans="2:65" s="1" customFormat="1" ht="6.95" customHeight="1">
      <c r="B83" s="41"/>
      <c r="C83" s="63"/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18" customHeight="1">
      <c r="B84" s="41"/>
      <c r="C84" s="65" t="s">
        <v>22</v>
      </c>
      <c r="D84" s="63"/>
      <c r="E84" s="63"/>
      <c r="F84" s="168" t="str">
        <f>F16</f>
        <v>Mohelnice</v>
      </c>
      <c r="G84" s="63"/>
      <c r="H84" s="63"/>
      <c r="I84" s="169" t="s">
        <v>24</v>
      </c>
      <c r="J84" s="73" t="str">
        <f>IF(J16="","",J16)</f>
        <v>27.1.2017</v>
      </c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>
      <c r="B86" s="41"/>
      <c r="C86" s="65" t="s">
        <v>26</v>
      </c>
      <c r="D86" s="63"/>
      <c r="E86" s="63"/>
      <c r="F86" s="168" t="str">
        <f>E19</f>
        <v>Město Mohelnice, U Brány 916/2, 789 85 Mohelnice</v>
      </c>
      <c r="G86" s="63"/>
      <c r="H86" s="63"/>
      <c r="I86" s="169" t="s">
        <v>34</v>
      </c>
      <c r="J86" s="168" t="str">
        <f>E25</f>
        <v xml:space="preserve"> </v>
      </c>
      <c r="K86" s="63"/>
      <c r="L86" s="61"/>
    </row>
    <row r="87" spans="2:65" s="1" customFormat="1" ht="14.45" customHeight="1">
      <c r="B87" s="41"/>
      <c r="C87" s="65" t="s">
        <v>32</v>
      </c>
      <c r="D87" s="63"/>
      <c r="E87" s="63"/>
      <c r="F87" s="168" t="str">
        <f>IF(E22="","",E22)</f>
        <v/>
      </c>
      <c r="G87" s="63"/>
      <c r="H87" s="63"/>
      <c r="I87" s="165"/>
      <c r="J87" s="63"/>
      <c r="K87" s="63"/>
      <c r="L87" s="61"/>
    </row>
    <row r="88" spans="2:65" s="1" customFormat="1" ht="10.3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9" customFormat="1" ht="29.25" customHeight="1">
      <c r="B89" s="170"/>
      <c r="C89" s="171" t="s">
        <v>179</v>
      </c>
      <c r="D89" s="172" t="s">
        <v>57</v>
      </c>
      <c r="E89" s="172" t="s">
        <v>53</v>
      </c>
      <c r="F89" s="172" t="s">
        <v>180</v>
      </c>
      <c r="G89" s="172" t="s">
        <v>181</v>
      </c>
      <c r="H89" s="172" t="s">
        <v>182</v>
      </c>
      <c r="I89" s="173" t="s">
        <v>183</v>
      </c>
      <c r="J89" s="172" t="s">
        <v>173</v>
      </c>
      <c r="K89" s="174" t="s">
        <v>184</v>
      </c>
      <c r="L89" s="175"/>
      <c r="M89" s="81" t="s">
        <v>185</v>
      </c>
      <c r="N89" s="82" t="s">
        <v>42</v>
      </c>
      <c r="O89" s="82" t="s">
        <v>186</v>
      </c>
      <c r="P89" s="82" t="s">
        <v>187</v>
      </c>
      <c r="Q89" s="82" t="s">
        <v>188</v>
      </c>
      <c r="R89" s="82" t="s">
        <v>189</v>
      </c>
      <c r="S89" s="82" t="s">
        <v>190</v>
      </c>
      <c r="T89" s="83" t="s">
        <v>191</v>
      </c>
    </row>
    <row r="90" spans="2:65" s="1" customFormat="1" ht="29.25" customHeight="1">
      <c r="B90" s="41"/>
      <c r="C90" s="87" t="s">
        <v>174</v>
      </c>
      <c r="D90" s="63"/>
      <c r="E90" s="63"/>
      <c r="F90" s="63"/>
      <c r="G90" s="63"/>
      <c r="H90" s="63"/>
      <c r="I90" s="165"/>
      <c r="J90" s="176">
        <f>BK90</f>
        <v>0</v>
      </c>
      <c r="K90" s="63"/>
      <c r="L90" s="61"/>
      <c r="M90" s="84"/>
      <c r="N90" s="85"/>
      <c r="O90" s="85"/>
      <c r="P90" s="177">
        <f>P91+P160</f>
        <v>0</v>
      </c>
      <c r="Q90" s="85"/>
      <c r="R90" s="177">
        <f>R91+R160</f>
        <v>0</v>
      </c>
      <c r="S90" s="85"/>
      <c r="T90" s="178">
        <f>T91+T160</f>
        <v>0</v>
      </c>
      <c r="AT90" s="24" t="s">
        <v>71</v>
      </c>
      <c r="AU90" s="24" t="s">
        <v>175</v>
      </c>
      <c r="BK90" s="179">
        <f>BK91+BK160</f>
        <v>0</v>
      </c>
    </row>
    <row r="91" spans="2:65" s="10" customFormat="1" ht="37.35" customHeight="1">
      <c r="B91" s="180"/>
      <c r="C91" s="181"/>
      <c r="D91" s="182" t="s">
        <v>71</v>
      </c>
      <c r="E91" s="183" t="s">
        <v>192</v>
      </c>
      <c r="F91" s="183" t="s">
        <v>193</v>
      </c>
      <c r="G91" s="181"/>
      <c r="H91" s="181"/>
      <c r="I91" s="184"/>
      <c r="J91" s="185">
        <f>BK91</f>
        <v>0</v>
      </c>
      <c r="K91" s="181"/>
      <c r="L91" s="186"/>
      <c r="M91" s="187"/>
      <c r="N91" s="188"/>
      <c r="O91" s="188"/>
      <c r="P91" s="189">
        <f>SUM(P92:P159)</f>
        <v>0</v>
      </c>
      <c r="Q91" s="188"/>
      <c r="R91" s="189">
        <f>SUM(R92:R159)</f>
        <v>0</v>
      </c>
      <c r="S91" s="188"/>
      <c r="T91" s="190">
        <f>SUM(T92:T159)</f>
        <v>0</v>
      </c>
      <c r="AR91" s="191" t="s">
        <v>194</v>
      </c>
      <c r="AT91" s="192" t="s">
        <v>71</v>
      </c>
      <c r="AU91" s="192" t="s">
        <v>72</v>
      </c>
      <c r="AY91" s="191" t="s">
        <v>195</v>
      </c>
      <c r="BK91" s="193">
        <f>SUM(BK92:BK159)</f>
        <v>0</v>
      </c>
    </row>
    <row r="92" spans="2:65" s="1" customFormat="1" ht="22.5" customHeight="1">
      <c r="B92" s="41"/>
      <c r="C92" s="194" t="s">
        <v>79</v>
      </c>
      <c r="D92" s="194" t="s">
        <v>196</v>
      </c>
      <c r="E92" s="195" t="s">
        <v>197</v>
      </c>
      <c r="F92" s="196" t="s">
        <v>198</v>
      </c>
      <c r="G92" s="197" t="s">
        <v>199</v>
      </c>
      <c r="H92" s="198">
        <v>1</v>
      </c>
      <c r="I92" s="199"/>
      <c r="J92" s="198">
        <f>ROUND(I92*H92,1)</f>
        <v>0</v>
      </c>
      <c r="K92" s="196" t="s">
        <v>20</v>
      </c>
      <c r="L92" s="61"/>
      <c r="M92" s="200" t="s">
        <v>20</v>
      </c>
      <c r="N92" s="201" t="s">
        <v>43</v>
      </c>
      <c r="O92" s="42"/>
      <c r="P92" s="202">
        <f>O92*H92</f>
        <v>0</v>
      </c>
      <c r="Q92" s="202">
        <v>0</v>
      </c>
      <c r="R92" s="202">
        <f>Q92*H92</f>
        <v>0</v>
      </c>
      <c r="S92" s="202">
        <v>0</v>
      </c>
      <c r="T92" s="203">
        <f>S92*H92</f>
        <v>0</v>
      </c>
      <c r="AR92" s="24" t="s">
        <v>200</v>
      </c>
      <c r="AT92" s="24" t="s">
        <v>196</v>
      </c>
      <c r="AU92" s="24" t="s">
        <v>79</v>
      </c>
      <c r="AY92" s="24" t="s">
        <v>195</v>
      </c>
      <c r="BE92" s="204">
        <f>IF(N92="základní",J92,0)</f>
        <v>0</v>
      </c>
      <c r="BF92" s="204">
        <f>IF(N92="snížená",J92,0)</f>
        <v>0</v>
      </c>
      <c r="BG92" s="204">
        <f>IF(N92="zákl. přenesená",J92,0)</f>
        <v>0</v>
      </c>
      <c r="BH92" s="204">
        <f>IF(N92="sníž. přenesená",J92,0)</f>
        <v>0</v>
      </c>
      <c r="BI92" s="204">
        <f>IF(N92="nulová",J92,0)</f>
        <v>0</v>
      </c>
      <c r="BJ92" s="24" t="s">
        <v>79</v>
      </c>
      <c r="BK92" s="204">
        <f>ROUND(I92*H92,1)</f>
        <v>0</v>
      </c>
      <c r="BL92" s="24" t="s">
        <v>200</v>
      </c>
      <c r="BM92" s="24" t="s">
        <v>201</v>
      </c>
    </row>
    <row r="93" spans="2:65" s="1" customFormat="1" ht="13.5">
      <c r="B93" s="41"/>
      <c r="C93" s="63"/>
      <c r="D93" s="205" t="s">
        <v>202</v>
      </c>
      <c r="E93" s="63"/>
      <c r="F93" s="206" t="s">
        <v>198</v>
      </c>
      <c r="G93" s="63"/>
      <c r="H93" s="63"/>
      <c r="I93" s="165"/>
      <c r="J93" s="63"/>
      <c r="K93" s="63"/>
      <c r="L93" s="61"/>
      <c r="M93" s="207"/>
      <c r="N93" s="42"/>
      <c r="O93" s="42"/>
      <c r="P93" s="42"/>
      <c r="Q93" s="42"/>
      <c r="R93" s="42"/>
      <c r="S93" s="42"/>
      <c r="T93" s="78"/>
      <c r="AT93" s="24" t="s">
        <v>202</v>
      </c>
      <c r="AU93" s="24" t="s">
        <v>79</v>
      </c>
    </row>
    <row r="94" spans="2:65" s="1" customFormat="1" ht="22.5" customHeight="1">
      <c r="B94" s="41"/>
      <c r="C94" s="194" t="s">
        <v>81</v>
      </c>
      <c r="D94" s="194" t="s">
        <v>196</v>
      </c>
      <c r="E94" s="195" t="s">
        <v>203</v>
      </c>
      <c r="F94" s="196" t="s">
        <v>204</v>
      </c>
      <c r="G94" s="197" t="s">
        <v>205</v>
      </c>
      <c r="H94" s="198">
        <v>1</v>
      </c>
      <c r="I94" s="199"/>
      <c r="J94" s="198">
        <f>ROUND(I94*H94,1)</f>
        <v>0</v>
      </c>
      <c r="K94" s="196" t="s">
        <v>20</v>
      </c>
      <c r="L94" s="61"/>
      <c r="M94" s="200" t="s">
        <v>20</v>
      </c>
      <c r="N94" s="201" t="s">
        <v>43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200</v>
      </c>
      <c r="AT94" s="24" t="s">
        <v>196</v>
      </c>
      <c r="AU94" s="24" t="s">
        <v>79</v>
      </c>
      <c r="AY94" s="24" t="s">
        <v>195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79</v>
      </c>
      <c r="BK94" s="204">
        <f>ROUND(I94*H94,1)</f>
        <v>0</v>
      </c>
      <c r="BL94" s="24" t="s">
        <v>200</v>
      </c>
      <c r="BM94" s="24" t="s">
        <v>206</v>
      </c>
    </row>
    <row r="95" spans="2:65" s="1" customFormat="1" ht="13.5">
      <c r="B95" s="41"/>
      <c r="C95" s="63"/>
      <c r="D95" s="205" t="s">
        <v>202</v>
      </c>
      <c r="E95" s="63"/>
      <c r="F95" s="206" t="s">
        <v>204</v>
      </c>
      <c r="G95" s="63"/>
      <c r="H95" s="63"/>
      <c r="I95" s="165"/>
      <c r="J95" s="63"/>
      <c r="K95" s="63"/>
      <c r="L95" s="61"/>
      <c r="M95" s="207"/>
      <c r="N95" s="42"/>
      <c r="O95" s="42"/>
      <c r="P95" s="42"/>
      <c r="Q95" s="42"/>
      <c r="R95" s="42"/>
      <c r="S95" s="42"/>
      <c r="T95" s="78"/>
      <c r="AT95" s="24" t="s">
        <v>202</v>
      </c>
      <c r="AU95" s="24" t="s">
        <v>79</v>
      </c>
    </row>
    <row r="96" spans="2:65" s="1" customFormat="1" ht="22.5" customHeight="1">
      <c r="B96" s="41"/>
      <c r="C96" s="194" t="s">
        <v>86</v>
      </c>
      <c r="D96" s="194" t="s">
        <v>196</v>
      </c>
      <c r="E96" s="195" t="s">
        <v>207</v>
      </c>
      <c r="F96" s="196" t="s">
        <v>208</v>
      </c>
      <c r="G96" s="197" t="s">
        <v>199</v>
      </c>
      <c r="H96" s="198">
        <v>1</v>
      </c>
      <c r="I96" s="199"/>
      <c r="J96" s="198">
        <f>ROUND(I96*H96,1)</f>
        <v>0</v>
      </c>
      <c r="K96" s="196" t="s">
        <v>20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200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200</v>
      </c>
      <c r="BM96" s="24" t="s">
        <v>209</v>
      </c>
    </row>
    <row r="97" spans="2:65" s="1" customFormat="1" ht="13.5">
      <c r="B97" s="41"/>
      <c r="C97" s="63"/>
      <c r="D97" s="205" t="s">
        <v>202</v>
      </c>
      <c r="E97" s="63"/>
      <c r="F97" s="206" t="s">
        <v>208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" customFormat="1" ht="22.5" customHeight="1">
      <c r="B98" s="41"/>
      <c r="C98" s="194" t="s">
        <v>194</v>
      </c>
      <c r="D98" s="194" t="s">
        <v>196</v>
      </c>
      <c r="E98" s="195" t="s">
        <v>210</v>
      </c>
      <c r="F98" s="196" t="s">
        <v>211</v>
      </c>
      <c r="G98" s="197" t="s">
        <v>199</v>
      </c>
      <c r="H98" s="198">
        <v>1</v>
      </c>
      <c r="I98" s="199"/>
      <c r="J98" s="198">
        <f>ROUND(I98*H98,1)</f>
        <v>0</v>
      </c>
      <c r="K98" s="196" t="s">
        <v>20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200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200</v>
      </c>
      <c r="BM98" s="24" t="s">
        <v>212</v>
      </c>
    </row>
    <row r="99" spans="2:65" s="1" customFormat="1" ht="13.5">
      <c r="B99" s="41"/>
      <c r="C99" s="63"/>
      <c r="D99" s="205" t="s">
        <v>202</v>
      </c>
      <c r="E99" s="63"/>
      <c r="F99" s="206" t="s">
        <v>211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213</v>
      </c>
      <c r="D100" s="194" t="s">
        <v>196</v>
      </c>
      <c r="E100" s="195" t="s">
        <v>214</v>
      </c>
      <c r="F100" s="196" t="s">
        <v>215</v>
      </c>
      <c r="G100" s="197" t="s">
        <v>199</v>
      </c>
      <c r="H100" s="198">
        <v>1</v>
      </c>
      <c r="I100" s="199"/>
      <c r="J100" s="198">
        <f>ROUND(I100*H100,1)</f>
        <v>0</v>
      </c>
      <c r="K100" s="196" t="s">
        <v>20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200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200</v>
      </c>
      <c r="BM100" s="24" t="s">
        <v>216</v>
      </c>
    </row>
    <row r="101" spans="2:65" s="1" customFormat="1" ht="13.5">
      <c r="B101" s="41"/>
      <c r="C101" s="63"/>
      <c r="D101" s="205" t="s">
        <v>202</v>
      </c>
      <c r="E101" s="63"/>
      <c r="F101" s="206" t="s">
        <v>215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217</v>
      </c>
      <c r="D102" s="194" t="s">
        <v>196</v>
      </c>
      <c r="E102" s="195" t="s">
        <v>218</v>
      </c>
      <c r="F102" s="196" t="s">
        <v>219</v>
      </c>
      <c r="G102" s="197" t="s">
        <v>199</v>
      </c>
      <c r="H102" s="198">
        <v>1</v>
      </c>
      <c r="I102" s="199"/>
      <c r="J102" s="198">
        <f>ROUND(I102*H102,1)</f>
        <v>0</v>
      </c>
      <c r="K102" s="196" t="s">
        <v>20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200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200</v>
      </c>
      <c r="BM102" s="24" t="s">
        <v>220</v>
      </c>
    </row>
    <row r="103" spans="2:65" s="1" customFormat="1" ht="13.5">
      <c r="B103" s="41"/>
      <c r="C103" s="63"/>
      <c r="D103" s="205" t="s">
        <v>202</v>
      </c>
      <c r="E103" s="63"/>
      <c r="F103" s="206" t="s">
        <v>219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221</v>
      </c>
      <c r="D104" s="194" t="s">
        <v>196</v>
      </c>
      <c r="E104" s="195" t="s">
        <v>222</v>
      </c>
      <c r="F104" s="196" t="s">
        <v>223</v>
      </c>
      <c r="G104" s="197" t="s">
        <v>199</v>
      </c>
      <c r="H104" s="198">
        <v>1</v>
      </c>
      <c r="I104" s="199"/>
      <c r="J104" s="198">
        <f>ROUND(I104*H104,1)</f>
        <v>0</v>
      </c>
      <c r="K104" s="196" t="s">
        <v>20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200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200</v>
      </c>
      <c r="BM104" s="24" t="s">
        <v>224</v>
      </c>
    </row>
    <row r="105" spans="2:65" s="1" customFormat="1" ht="13.5">
      <c r="B105" s="41"/>
      <c r="C105" s="63"/>
      <c r="D105" s="205" t="s">
        <v>202</v>
      </c>
      <c r="E105" s="63"/>
      <c r="F105" s="206" t="s">
        <v>223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31.5" customHeight="1">
      <c r="B106" s="41"/>
      <c r="C106" s="194" t="s">
        <v>225</v>
      </c>
      <c r="D106" s="194" t="s">
        <v>196</v>
      </c>
      <c r="E106" s="195" t="s">
        <v>226</v>
      </c>
      <c r="F106" s="196" t="s">
        <v>227</v>
      </c>
      <c r="G106" s="197" t="s">
        <v>228</v>
      </c>
      <c r="H106" s="198">
        <v>1.5</v>
      </c>
      <c r="I106" s="199"/>
      <c r="J106" s="198">
        <f>ROUND(I106*H106,1)</f>
        <v>0</v>
      </c>
      <c r="K106" s="196" t="s">
        <v>20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200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200</v>
      </c>
      <c r="BM106" s="24" t="s">
        <v>229</v>
      </c>
    </row>
    <row r="107" spans="2:65" s="1" customFormat="1" ht="27">
      <c r="B107" s="41"/>
      <c r="C107" s="63"/>
      <c r="D107" s="205" t="s">
        <v>202</v>
      </c>
      <c r="E107" s="63"/>
      <c r="F107" s="206" t="s">
        <v>227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230</v>
      </c>
      <c r="D108" s="194" t="s">
        <v>196</v>
      </c>
      <c r="E108" s="195" t="s">
        <v>231</v>
      </c>
      <c r="F108" s="196" t="s">
        <v>232</v>
      </c>
      <c r="G108" s="197" t="s">
        <v>199</v>
      </c>
      <c r="H108" s="198">
        <v>1</v>
      </c>
      <c r="I108" s="199"/>
      <c r="J108" s="198">
        <f>ROUND(I108*H108,1)</f>
        <v>0</v>
      </c>
      <c r="K108" s="196" t="s">
        <v>20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200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200</v>
      </c>
      <c r="BM108" s="24" t="s">
        <v>233</v>
      </c>
    </row>
    <row r="109" spans="2:65" s="1" customFormat="1" ht="13.5">
      <c r="B109" s="41"/>
      <c r="C109" s="63"/>
      <c r="D109" s="205" t="s">
        <v>202</v>
      </c>
      <c r="E109" s="63"/>
      <c r="F109" s="206" t="s">
        <v>232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31.5" customHeight="1">
      <c r="B110" s="41"/>
      <c r="C110" s="194" t="s">
        <v>226</v>
      </c>
      <c r="D110" s="194" t="s">
        <v>196</v>
      </c>
      <c r="E110" s="195" t="s">
        <v>234</v>
      </c>
      <c r="F110" s="196" t="s">
        <v>235</v>
      </c>
      <c r="G110" s="197" t="s">
        <v>199</v>
      </c>
      <c r="H110" s="198">
        <v>1</v>
      </c>
      <c r="I110" s="199"/>
      <c r="J110" s="198">
        <f>ROUND(I110*H110,1)</f>
        <v>0</v>
      </c>
      <c r="K110" s="196" t="s">
        <v>20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200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200</v>
      </c>
      <c r="BM110" s="24" t="s">
        <v>236</v>
      </c>
    </row>
    <row r="111" spans="2:65" s="1" customFormat="1" ht="13.5">
      <c r="B111" s="41"/>
      <c r="C111" s="63"/>
      <c r="D111" s="205" t="s">
        <v>202</v>
      </c>
      <c r="E111" s="63"/>
      <c r="F111" s="206" t="s">
        <v>235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231</v>
      </c>
      <c r="D112" s="194" t="s">
        <v>196</v>
      </c>
      <c r="E112" s="195" t="s">
        <v>237</v>
      </c>
      <c r="F112" s="196" t="s">
        <v>238</v>
      </c>
      <c r="G112" s="197" t="s">
        <v>199</v>
      </c>
      <c r="H112" s="198">
        <v>1</v>
      </c>
      <c r="I112" s="199"/>
      <c r="J112" s="198">
        <f>ROUND(I112*H112,1)</f>
        <v>0</v>
      </c>
      <c r="K112" s="196" t="s">
        <v>20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200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200</v>
      </c>
      <c r="BM112" s="24" t="s">
        <v>239</v>
      </c>
    </row>
    <row r="113" spans="2:65" s="1" customFormat="1" ht="13.5">
      <c r="B113" s="41"/>
      <c r="C113" s="63"/>
      <c r="D113" s="205" t="s">
        <v>202</v>
      </c>
      <c r="E113" s="63"/>
      <c r="F113" s="206" t="s">
        <v>238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240</v>
      </c>
      <c r="D114" s="194" t="s">
        <v>196</v>
      </c>
      <c r="E114" s="195" t="s">
        <v>241</v>
      </c>
      <c r="F114" s="196" t="s">
        <v>242</v>
      </c>
      <c r="G114" s="197" t="s">
        <v>199</v>
      </c>
      <c r="H114" s="198">
        <v>1</v>
      </c>
      <c r="I114" s="199"/>
      <c r="J114" s="198">
        <f>ROUND(I114*H114,1)</f>
        <v>0</v>
      </c>
      <c r="K114" s="196" t="s">
        <v>20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200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200</v>
      </c>
      <c r="BM114" s="24" t="s">
        <v>243</v>
      </c>
    </row>
    <row r="115" spans="2:65" s="1" customFormat="1" ht="13.5">
      <c r="B115" s="41"/>
      <c r="C115" s="63"/>
      <c r="D115" s="205" t="s">
        <v>202</v>
      </c>
      <c r="E115" s="63"/>
      <c r="F115" s="206" t="s">
        <v>242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31.5" customHeight="1">
      <c r="B116" s="41"/>
      <c r="C116" s="194" t="s">
        <v>244</v>
      </c>
      <c r="D116" s="194" t="s">
        <v>196</v>
      </c>
      <c r="E116" s="195" t="s">
        <v>245</v>
      </c>
      <c r="F116" s="196" t="s">
        <v>246</v>
      </c>
      <c r="G116" s="197" t="s">
        <v>199</v>
      </c>
      <c r="H116" s="198">
        <v>1</v>
      </c>
      <c r="I116" s="199"/>
      <c r="J116" s="198">
        <f>ROUND(I116*H116,1)</f>
        <v>0</v>
      </c>
      <c r="K116" s="196" t="s">
        <v>20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200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200</v>
      </c>
      <c r="BM116" s="24" t="s">
        <v>247</v>
      </c>
    </row>
    <row r="117" spans="2:65" s="1" customFormat="1" ht="13.5">
      <c r="B117" s="41"/>
      <c r="C117" s="63"/>
      <c r="D117" s="205" t="s">
        <v>202</v>
      </c>
      <c r="E117" s="63"/>
      <c r="F117" s="206" t="s">
        <v>246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31.5" customHeight="1">
      <c r="B118" s="41"/>
      <c r="C118" s="194" t="s">
        <v>248</v>
      </c>
      <c r="D118" s="194" t="s">
        <v>196</v>
      </c>
      <c r="E118" s="195" t="s">
        <v>249</v>
      </c>
      <c r="F118" s="196" t="s">
        <v>250</v>
      </c>
      <c r="G118" s="197" t="s">
        <v>199</v>
      </c>
      <c r="H118" s="198">
        <v>1</v>
      </c>
      <c r="I118" s="199"/>
      <c r="J118" s="198">
        <f>ROUND(I118*H118,1)</f>
        <v>0</v>
      </c>
      <c r="K118" s="196" t="s">
        <v>20</v>
      </c>
      <c r="L118" s="61"/>
      <c r="M118" s="200" t="s">
        <v>20</v>
      </c>
      <c r="N118" s="201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200</v>
      </c>
      <c r="AT118" s="24" t="s">
        <v>196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200</v>
      </c>
      <c r="BM118" s="24" t="s">
        <v>251</v>
      </c>
    </row>
    <row r="119" spans="2:65" s="1" customFormat="1" ht="13.5">
      <c r="B119" s="41"/>
      <c r="C119" s="63"/>
      <c r="D119" s="205" t="s">
        <v>202</v>
      </c>
      <c r="E119" s="63"/>
      <c r="F119" s="206" t="s">
        <v>250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44.25" customHeight="1">
      <c r="B120" s="41"/>
      <c r="C120" s="194" t="s">
        <v>10</v>
      </c>
      <c r="D120" s="194" t="s">
        <v>196</v>
      </c>
      <c r="E120" s="195" t="s">
        <v>252</v>
      </c>
      <c r="F120" s="196" t="s">
        <v>253</v>
      </c>
      <c r="G120" s="197" t="s">
        <v>199</v>
      </c>
      <c r="H120" s="198">
        <v>1</v>
      </c>
      <c r="I120" s="199"/>
      <c r="J120" s="198">
        <f>ROUND(I120*H120,1)</f>
        <v>0</v>
      </c>
      <c r="K120" s="196" t="s">
        <v>20</v>
      </c>
      <c r="L120" s="61"/>
      <c r="M120" s="200" t="s">
        <v>20</v>
      </c>
      <c r="N120" s="201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200</v>
      </c>
      <c r="AT120" s="24" t="s">
        <v>196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200</v>
      </c>
      <c r="BM120" s="24" t="s">
        <v>254</v>
      </c>
    </row>
    <row r="121" spans="2:65" s="1" customFormat="1" ht="40.5">
      <c r="B121" s="41"/>
      <c r="C121" s="63"/>
      <c r="D121" s="205" t="s">
        <v>202</v>
      </c>
      <c r="E121" s="63"/>
      <c r="F121" s="206" t="s">
        <v>253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31.5" customHeight="1">
      <c r="B122" s="41"/>
      <c r="C122" s="194" t="s">
        <v>255</v>
      </c>
      <c r="D122" s="194" t="s">
        <v>196</v>
      </c>
      <c r="E122" s="195" t="s">
        <v>256</v>
      </c>
      <c r="F122" s="196" t="s">
        <v>257</v>
      </c>
      <c r="G122" s="197" t="s">
        <v>258</v>
      </c>
      <c r="H122" s="198">
        <v>50</v>
      </c>
      <c r="I122" s="199"/>
      <c r="J122" s="198">
        <f>ROUND(I122*H122,1)</f>
        <v>0</v>
      </c>
      <c r="K122" s="196" t="s">
        <v>20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200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200</v>
      </c>
      <c r="BM122" s="24" t="s">
        <v>259</v>
      </c>
    </row>
    <row r="123" spans="2:65" s="1" customFormat="1" ht="27">
      <c r="B123" s="41"/>
      <c r="C123" s="63"/>
      <c r="D123" s="205" t="s">
        <v>202</v>
      </c>
      <c r="E123" s="63"/>
      <c r="F123" s="206" t="s">
        <v>257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31.5" customHeight="1">
      <c r="B124" s="41"/>
      <c r="C124" s="194" t="s">
        <v>260</v>
      </c>
      <c r="D124" s="194" t="s">
        <v>196</v>
      </c>
      <c r="E124" s="195" t="s">
        <v>261</v>
      </c>
      <c r="F124" s="196" t="s">
        <v>262</v>
      </c>
      <c r="G124" s="197" t="s">
        <v>199</v>
      </c>
      <c r="H124" s="198">
        <v>1</v>
      </c>
      <c r="I124" s="199"/>
      <c r="J124" s="198">
        <f>ROUND(I124*H124,1)</f>
        <v>0</v>
      </c>
      <c r="K124" s="196" t="s">
        <v>20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200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200</v>
      </c>
      <c r="BM124" s="24" t="s">
        <v>263</v>
      </c>
    </row>
    <row r="125" spans="2:65" s="1" customFormat="1" ht="27">
      <c r="B125" s="41"/>
      <c r="C125" s="63"/>
      <c r="D125" s="205" t="s">
        <v>202</v>
      </c>
      <c r="E125" s="63"/>
      <c r="F125" s="206" t="s">
        <v>262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44.25" customHeight="1">
      <c r="B126" s="41"/>
      <c r="C126" s="194" t="s">
        <v>264</v>
      </c>
      <c r="D126" s="194" t="s">
        <v>196</v>
      </c>
      <c r="E126" s="195" t="s">
        <v>265</v>
      </c>
      <c r="F126" s="196" t="s">
        <v>266</v>
      </c>
      <c r="G126" s="197" t="s">
        <v>258</v>
      </c>
      <c r="H126" s="198">
        <v>50</v>
      </c>
      <c r="I126" s="199"/>
      <c r="J126" s="198">
        <f>ROUND(I126*H126,1)</f>
        <v>0</v>
      </c>
      <c r="K126" s="196" t="s">
        <v>20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200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200</v>
      </c>
      <c r="BM126" s="24" t="s">
        <v>267</v>
      </c>
    </row>
    <row r="127" spans="2:65" s="1" customFormat="1" ht="40.5">
      <c r="B127" s="41"/>
      <c r="C127" s="63"/>
      <c r="D127" s="205" t="s">
        <v>202</v>
      </c>
      <c r="E127" s="63"/>
      <c r="F127" s="206" t="s">
        <v>266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31.5" customHeight="1">
      <c r="B128" s="41"/>
      <c r="C128" s="194" t="s">
        <v>268</v>
      </c>
      <c r="D128" s="194" t="s">
        <v>196</v>
      </c>
      <c r="E128" s="195" t="s">
        <v>240</v>
      </c>
      <c r="F128" s="196" t="s">
        <v>269</v>
      </c>
      <c r="G128" s="197" t="s">
        <v>258</v>
      </c>
      <c r="H128" s="198">
        <v>35</v>
      </c>
      <c r="I128" s="199"/>
      <c r="J128" s="198">
        <f>ROUND(I128*H128,1)</f>
        <v>0</v>
      </c>
      <c r="K128" s="196" t="s">
        <v>20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200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200</v>
      </c>
      <c r="BM128" s="24" t="s">
        <v>270</v>
      </c>
    </row>
    <row r="129" spans="2:65" s="1" customFormat="1" ht="13.5">
      <c r="B129" s="41"/>
      <c r="C129" s="63"/>
      <c r="D129" s="205" t="s">
        <v>202</v>
      </c>
      <c r="E129" s="63"/>
      <c r="F129" s="206" t="s">
        <v>269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271</v>
      </c>
      <c r="D130" s="194" t="s">
        <v>196</v>
      </c>
      <c r="E130" s="195" t="s">
        <v>272</v>
      </c>
      <c r="F130" s="196" t="s">
        <v>273</v>
      </c>
      <c r="G130" s="197" t="s">
        <v>199</v>
      </c>
      <c r="H130" s="198">
        <v>1</v>
      </c>
      <c r="I130" s="199"/>
      <c r="J130" s="198">
        <f>ROUND(I130*H130,1)</f>
        <v>0</v>
      </c>
      <c r="K130" s="196" t="s">
        <v>20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200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200</v>
      </c>
      <c r="BM130" s="24" t="s">
        <v>274</v>
      </c>
    </row>
    <row r="131" spans="2:65" s="1" customFormat="1" ht="13.5">
      <c r="B131" s="41"/>
      <c r="C131" s="63"/>
      <c r="D131" s="205" t="s">
        <v>202</v>
      </c>
      <c r="E131" s="63"/>
      <c r="F131" s="206" t="s">
        <v>273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44.25" customHeight="1">
      <c r="B132" s="41"/>
      <c r="C132" s="194" t="s">
        <v>9</v>
      </c>
      <c r="D132" s="194" t="s">
        <v>196</v>
      </c>
      <c r="E132" s="195" t="s">
        <v>275</v>
      </c>
      <c r="F132" s="196" t="s">
        <v>276</v>
      </c>
      <c r="G132" s="197" t="s">
        <v>199</v>
      </c>
      <c r="H132" s="198">
        <v>1</v>
      </c>
      <c r="I132" s="199"/>
      <c r="J132" s="198">
        <f>ROUND(I132*H132,1)</f>
        <v>0</v>
      </c>
      <c r="K132" s="196" t="s">
        <v>20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200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200</v>
      </c>
      <c r="BM132" s="24" t="s">
        <v>277</v>
      </c>
    </row>
    <row r="133" spans="2:65" s="1" customFormat="1" ht="40.5">
      <c r="B133" s="41"/>
      <c r="C133" s="63"/>
      <c r="D133" s="205" t="s">
        <v>202</v>
      </c>
      <c r="E133" s="63"/>
      <c r="F133" s="206" t="s">
        <v>276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278</v>
      </c>
      <c r="D134" s="194" t="s">
        <v>196</v>
      </c>
      <c r="E134" s="195" t="s">
        <v>279</v>
      </c>
      <c r="F134" s="196" t="s">
        <v>280</v>
      </c>
      <c r="G134" s="197" t="s">
        <v>199</v>
      </c>
      <c r="H134" s="198">
        <v>1</v>
      </c>
      <c r="I134" s="199"/>
      <c r="J134" s="198">
        <f>ROUND(I134*H134,1)</f>
        <v>0</v>
      </c>
      <c r="K134" s="196" t="s">
        <v>20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200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200</v>
      </c>
      <c r="BM134" s="24" t="s">
        <v>281</v>
      </c>
    </row>
    <row r="135" spans="2:65" s="1" customFormat="1" ht="13.5">
      <c r="B135" s="41"/>
      <c r="C135" s="63"/>
      <c r="D135" s="205" t="s">
        <v>202</v>
      </c>
      <c r="E135" s="63"/>
      <c r="F135" s="206" t="s">
        <v>280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31.5" customHeight="1">
      <c r="B136" s="41"/>
      <c r="C136" s="194" t="s">
        <v>282</v>
      </c>
      <c r="D136" s="194" t="s">
        <v>196</v>
      </c>
      <c r="E136" s="195" t="s">
        <v>283</v>
      </c>
      <c r="F136" s="196" t="s">
        <v>284</v>
      </c>
      <c r="G136" s="197" t="s">
        <v>199</v>
      </c>
      <c r="H136" s="198">
        <v>1</v>
      </c>
      <c r="I136" s="199"/>
      <c r="J136" s="198">
        <f>ROUND(I136*H136,1)</f>
        <v>0</v>
      </c>
      <c r="K136" s="196" t="s">
        <v>20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200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200</v>
      </c>
      <c r="BM136" s="24" t="s">
        <v>285</v>
      </c>
    </row>
    <row r="137" spans="2:65" s="1" customFormat="1" ht="13.5">
      <c r="B137" s="41"/>
      <c r="C137" s="63"/>
      <c r="D137" s="205" t="s">
        <v>202</v>
      </c>
      <c r="E137" s="63"/>
      <c r="F137" s="206" t="s">
        <v>284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44.25" customHeight="1">
      <c r="B138" s="41"/>
      <c r="C138" s="194" t="s">
        <v>286</v>
      </c>
      <c r="D138" s="194" t="s">
        <v>196</v>
      </c>
      <c r="E138" s="195" t="s">
        <v>287</v>
      </c>
      <c r="F138" s="196" t="s">
        <v>288</v>
      </c>
      <c r="G138" s="197" t="s">
        <v>199</v>
      </c>
      <c r="H138" s="198">
        <v>1</v>
      </c>
      <c r="I138" s="199"/>
      <c r="J138" s="198">
        <f>ROUND(I138*H138,1)</f>
        <v>0</v>
      </c>
      <c r="K138" s="196" t="s">
        <v>20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200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200</v>
      </c>
      <c r="BM138" s="24" t="s">
        <v>289</v>
      </c>
    </row>
    <row r="139" spans="2:65" s="1" customFormat="1" ht="40.5">
      <c r="B139" s="41"/>
      <c r="C139" s="63"/>
      <c r="D139" s="205" t="s">
        <v>202</v>
      </c>
      <c r="E139" s="63"/>
      <c r="F139" s="206" t="s">
        <v>288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194" t="s">
        <v>290</v>
      </c>
      <c r="D140" s="194" t="s">
        <v>196</v>
      </c>
      <c r="E140" s="195" t="s">
        <v>291</v>
      </c>
      <c r="F140" s="196" t="s">
        <v>292</v>
      </c>
      <c r="G140" s="197" t="s">
        <v>199</v>
      </c>
      <c r="H140" s="198">
        <v>1</v>
      </c>
      <c r="I140" s="199"/>
      <c r="J140" s="198">
        <f>ROUND(I140*H140,1)</f>
        <v>0</v>
      </c>
      <c r="K140" s="196" t="s">
        <v>20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200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200</v>
      </c>
      <c r="BM140" s="24" t="s">
        <v>293</v>
      </c>
    </row>
    <row r="141" spans="2:65" s="1" customFormat="1" ht="13.5">
      <c r="B141" s="41"/>
      <c r="C141" s="63"/>
      <c r="D141" s="205" t="s">
        <v>202</v>
      </c>
      <c r="E141" s="63"/>
      <c r="F141" s="206" t="s">
        <v>292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194" t="s">
        <v>294</v>
      </c>
      <c r="D142" s="194" t="s">
        <v>196</v>
      </c>
      <c r="E142" s="195" t="s">
        <v>295</v>
      </c>
      <c r="F142" s="196" t="s">
        <v>296</v>
      </c>
      <c r="G142" s="197" t="s">
        <v>199</v>
      </c>
      <c r="H142" s="198">
        <v>1</v>
      </c>
      <c r="I142" s="199"/>
      <c r="J142" s="198">
        <f>ROUND(I142*H142,1)</f>
        <v>0</v>
      </c>
      <c r="K142" s="196" t="s">
        <v>20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200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200</v>
      </c>
      <c r="BM142" s="24" t="s">
        <v>297</v>
      </c>
    </row>
    <row r="143" spans="2:65" s="1" customFormat="1" ht="13.5">
      <c r="B143" s="41"/>
      <c r="C143" s="63"/>
      <c r="D143" s="205" t="s">
        <v>202</v>
      </c>
      <c r="E143" s="63"/>
      <c r="F143" s="206" t="s">
        <v>296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31.5" customHeight="1">
      <c r="B144" s="41"/>
      <c r="C144" s="194" t="s">
        <v>298</v>
      </c>
      <c r="D144" s="194" t="s">
        <v>196</v>
      </c>
      <c r="E144" s="195" t="s">
        <v>299</v>
      </c>
      <c r="F144" s="196" t="s">
        <v>300</v>
      </c>
      <c r="G144" s="197" t="s">
        <v>301</v>
      </c>
      <c r="H144" s="198">
        <v>1</v>
      </c>
      <c r="I144" s="199"/>
      <c r="J144" s="198">
        <f>ROUND(I144*H144,1)</f>
        <v>0</v>
      </c>
      <c r="K144" s="196" t="s">
        <v>20</v>
      </c>
      <c r="L144" s="61"/>
      <c r="M144" s="200" t="s">
        <v>20</v>
      </c>
      <c r="N144" s="201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200</v>
      </c>
      <c r="AT144" s="24" t="s">
        <v>196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200</v>
      </c>
      <c r="BM144" s="24" t="s">
        <v>302</v>
      </c>
    </row>
    <row r="145" spans="2:65" s="1" customFormat="1" ht="13.5">
      <c r="B145" s="41"/>
      <c r="C145" s="63"/>
      <c r="D145" s="205" t="s">
        <v>202</v>
      </c>
      <c r="E145" s="63"/>
      <c r="F145" s="206" t="s">
        <v>300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" customFormat="1" ht="22.5" customHeight="1">
      <c r="B146" s="41"/>
      <c r="C146" s="194" t="s">
        <v>303</v>
      </c>
      <c r="D146" s="194" t="s">
        <v>196</v>
      </c>
      <c r="E146" s="195" t="s">
        <v>244</v>
      </c>
      <c r="F146" s="196" t="s">
        <v>304</v>
      </c>
      <c r="G146" s="197" t="s">
        <v>258</v>
      </c>
      <c r="H146" s="198">
        <v>25</v>
      </c>
      <c r="I146" s="199"/>
      <c r="J146" s="198">
        <f>ROUND(I146*H146,1)</f>
        <v>0</v>
      </c>
      <c r="K146" s="196" t="s">
        <v>20</v>
      </c>
      <c r="L146" s="61"/>
      <c r="M146" s="200" t="s">
        <v>20</v>
      </c>
      <c r="N146" s="201" t="s">
        <v>43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200</v>
      </c>
      <c r="AT146" s="24" t="s">
        <v>196</v>
      </c>
      <c r="AU146" s="24" t="s">
        <v>79</v>
      </c>
      <c r="AY146" s="24" t="s">
        <v>195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79</v>
      </c>
      <c r="BK146" s="204">
        <f>ROUND(I146*H146,1)</f>
        <v>0</v>
      </c>
      <c r="BL146" s="24" t="s">
        <v>200</v>
      </c>
      <c r="BM146" s="24" t="s">
        <v>305</v>
      </c>
    </row>
    <row r="147" spans="2:65" s="1" customFormat="1" ht="13.5">
      <c r="B147" s="41"/>
      <c r="C147" s="63"/>
      <c r="D147" s="205" t="s">
        <v>202</v>
      </c>
      <c r="E147" s="63"/>
      <c r="F147" s="206" t="s">
        <v>304</v>
      </c>
      <c r="G147" s="63"/>
      <c r="H147" s="63"/>
      <c r="I147" s="165"/>
      <c r="J147" s="63"/>
      <c r="K147" s="63"/>
      <c r="L147" s="61"/>
      <c r="M147" s="207"/>
      <c r="N147" s="42"/>
      <c r="O147" s="42"/>
      <c r="P147" s="42"/>
      <c r="Q147" s="42"/>
      <c r="R147" s="42"/>
      <c r="S147" s="42"/>
      <c r="T147" s="78"/>
      <c r="AT147" s="24" t="s">
        <v>202</v>
      </c>
      <c r="AU147" s="24" t="s">
        <v>79</v>
      </c>
    </row>
    <row r="148" spans="2:65" s="1" customFormat="1" ht="22.5" customHeight="1">
      <c r="B148" s="41"/>
      <c r="C148" s="194" t="s">
        <v>306</v>
      </c>
      <c r="D148" s="194" t="s">
        <v>196</v>
      </c>
      <c r="E148" s="195" t="s">
        <v>248</v>
      </c>
      <c r="F148" s="196" t="s">
        <v>307</v>
      </c>
      <c r="G148" s="197" t="s">
        <v>258</v>
      </c>
      <c r="H148" s="198">
        <v>80</v>
      </c>
      <c r="I148" s="199"/>
      <c r="J148" s="198">
        <f>ROUND(I148*H148,1)</f>
        <v>0</v>
      </c>
      <c r="K148" s="196" t="s">
        <v>20</v>
      </c>
      <c r="L148" s="61"/>
      <c r="M148" s="200" t="s">
        <v>20</v>
      </c>
      <c r="N148" s="201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200</v>
      </c>
      <c r="AT148" s="24" t="s">
        <v>196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200</v>
      </c>
      <c r="BM148" s="24" t="s">
        <v>308</v>
      </c>
    </row>
    <row r="149" spans="2:65" s="1" customFormat="1" ht="13.5">
      <c r="B149" s="41"/>
      <c r="C149" s="63"/>
      <c r="D149" s="205" t="s">
        <v>202</v>
      </c>
      <c r="E149" s="63"/>
      <c r="F149" s="206" t="s">
        <v>307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" customFormat="1" ht="22.5" customHeight="1">
      <c r="B150" s="41"/>
      <c r="C150" s="194" t="s">
        <v>309</v>
      </c>
      <c r="D150" s="194" t="s">
        <v>196</v>
      </c>
      <c r="E150" s="195" t="s">
        <v>10</v>
      </c>
      <c r="F150" s="196" t="s">
        <v>310</v>
      </c>
      <c r="G150" s="197" t="s">
        <v>258</v>
      </c>
      <c r="H150" s="198">
        <v>30</v>
      </c>
      <c r="I150" s="199"/>
      <c r="J150" s="198">
        <f>ROUND(I150*H150,1)</f>
        <v>0</v>
      </c>
      <c r="K150" s="196" t="s">
        <v>20</v>
      </c>
      <c r="L150" s="61"/>
      <c r="M150" s="200" t="s">
        <v>20</v>
      </c>
      <c r="N150" s="201" t="s">
        <v>43</v>
      </c>
      <c r="O150" s="42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4" t="s">
        <v>200</v>
      </c>
      <c r="AT150" s="24" t="s">
        <v>196</v>
      </c>
      <c r="AU150" s="24" t="s">
        <v>79</v>
      </c>
      <c r="AY150" s="24" t="s">
        <v>195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79</v>
      </c>
      <c r="BK150" s="204">
        <f>ROUND(I150*H150,1)</f>
        <v>0</v>
      </c>
      <c r="BL150" s="24" t="s">
        <v>200</v>
      </c>
      <c r="BM150" s="24" t="s">
        <v>311</v>
      </c>
    </row>
    <row r="151" spans="2:65" s="1" customFormat="1" ht="13.5">
      <c r="B151" s="41"/>
      <c r="C151" s="63"/>
      <c r="D151" s="205" t="s">
        <v>202</v>
      </c>
      <c r="E151" s="63"/>
      <c r="F151" s="206" t="s">
        <v>310</v>
      </c>
      <c r="G151" s="63"/>
      <c r="H151" s="63"/>
      <c r="I151" s="165"/>
      <c r="J151" s="63"/>
      <c r="K151" s="63"/>
      <c r="L151" s="61"/>
      <c r="M151" s="207"/>
      <c r="N151" s="42"/>
      <c r="O151" s="42"/>
      <c r="P151" s="42"/>
      <c r="Q151" s="42"/>
      <c r="R151" s="42"/>
      <c r="S151" s="42"/>
      <c r="T151" s="78"/>
      <c r="AT151" s="24" t="s">
        <v>202</v>
      </c>
      <c r="AU151" s="24" t="s">
        <v>79</v>
      </c>
    </row>
    <row r="152" spans="2:65" s="1" customFormat="1" ht="22.5" customHeight="1">
      <c r="B152" s="41"/>
      <c r="C152" s="194" t="s">
        <v>312</v>
      </c>
      <c r="D152" s="194" t="s">
        <v>196</v>
      </c>
      <c r="E152" s="195" t="s">
        <v>255</v>
      </c>
      <c r="F152" s="196" t="s">
        <v>313</v>
      </c>
      <c r="G152" s="197" t="s">
        <v>258</v>
      </c>
      <c r="H152" s="198">
        <v>10</v>
      </c>
      <c r="I152" s="199"/>
      <c r="J152" s="198">
        <f>ROUND(I152*H152,1)</f>
        <v>0</v>
      </c>
      <c r="K152" s="196" t="s">
        <v>20</v>
      </c>
      <c r="L152" s="61"/>
      <c r="M152" s="200" t="s">
        <v>20</v>
      </c>
      <c r="N152" s="201" t="s">
        <v>43</v>
      </c>
      <c r="O152" s="42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4" t="s">
        <v>200</v>
      </c>
      <c r="AT152" s="24" t="s">
        <v>196</v>
      </c>
      <c r="AU152" s="24" t="s">
        <v>79</v>
      </c>
      <c r="AY152" s="24" t="s">
        <v>195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79</v>
      </c>
      <c r="BK152" s="204">
        <f>ROUND(I152*H152,1)</f>
        <v>0</v>
      </c>
      <c r="BL152" s="24" t="s">
        <v>200</v>
      </c>
      <c r="BM152" s="24" t="s">
        <v>314</v>
      </c>
    </row>
    <row r="153" spans="2:65" s="1" customFormat="1" ht="13.5">
      <c r="B153" s="41"/>
      <c r="C153" s="63"/>
      <c r="D153" s="205" t="s">
        <v>202</v>
      </c>
      <c r="E153" s="63"/>
      <c r="F153" s="206" t="s">
        <v>313</v>
      </c>
      <c r="G153" s="63"/>
      <c r="H153" s="63"/>
      <c r="I153" s="165"/>
      <c r="J153" s="63"/>
      <c r="K153" s="63"/>
      <c r="L153" s="61"/>
      <c r="M153" s="207"/>
      <c r="N153" s="42"/>
      <c r="O153" s="42"/>
      <c r="P153" s="42"/>
      <c r="Q153" s="42"/>
      <c r="R153" s="42"/>
      <c r="S153" s="42"/>
      <c r="T153" s="78"/>
      <c r="AT153" s="24" t="s">
        <v>202</v>
      </c>
      <c r="AU153" s="24" t="s">
        <v>79</v>
      </c>
    </row>
    <row r="154" spans="2:65" s="1" customFormat="1" ht="22.5" customHeight="1">
      <c r="B154" s="41"/>
      <c r="C154" s="194" t="s">
        <v>315</v>
      </c>
      <c r="D154" s="194" t="s">
        <v>196</v>
      </c>
      <c r="E154" s="195" t="s">
        <v>260</v>
      </c>
      <c r="F154" s="196" t="s">
        <v>316</v>
      </c>
      <c r="G154" s="197" t="s">
        <v>199</v>
      </c>
      <c r="H154" s="198">
        <v>1</v>
      </c>
      <c r="I154" s="199"/>
      <c r="J154" s="198">
        <f>ROUND(I154*H154,1)</f>
        <v>0</v>
      </c>
      <c r="K154" s="196" t="s">
        <v>20</v>
      </c>
      <c r="L154" s="61"/>
      <c r="M154" s="200" t="s">
        <v>20</v>
      </c>
      <c r="N154" s="201" t="s">
        <v>43</v>
      </c>
      <c r="O154" s="42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AR154" s="24" t="s">
        <v>200</v>
      </c>
      <c r="AT154" s="24" t="s">
        <v>196</v>
      </c>
      <c r="AU154" s="24" t="s">
        <v>79</v>
      </c>
      <c r="AY154" s="24" t="s">
        <v>195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4" t="s">
        <v>79</v>
      </c>
      <c r="BK154" s="204">
        <f>ROUND(I154*H154,1)</f>
        <v>0</v>
      </c>
      <c r="BL154" s="24" t="s">
        <v>200</v>
      </c>
      <c r="BM154" s="24" t="s">
        <v>317</v>
      </c>
    </row>
    <row r="155" spans="2:65" s="1" customFormat="1" ht="13.5">
      <c r="B155" s="41"/>
      <c r="C155" s="63"/>
      <c r="D155" s="205" t="s">
        <v>202</v>
      </c>
      <c r="E155" s="63"/>
      <c r="F155" s="206" t="s">
        <v>316</v>
      </c>
      <c r="G155" s="63"/>
      <c r="H155" s="63"/>
      <c r="I155" s="165"/>
      <c r="J155" s="63"/>
      <c r="K155" s="63"/>
      <c r="L155" s="61"/>
      <c r="M155" s="207"/>
      <c r="N155" s="42"/>
      <c r="O155" s="42"/>
      <c r="P155" s="42"/>
      <c r="Q155" s="42"/>
      <c r="R155" s="42"/>
      <c r="S155" s="42"/>
      <c r="T155" s="78"/>
      <c r="AT155" s="24" t="s">
        <v>202</v>
      </c>
      <c r="AU155" s="24" t="s">
        <v>79</v>
      </c>
    </row>
    <row r="156" spans="2:65" s="1" customFormat="1" ht="31.5" customHeight="1">
      <c r="B156" s="41"/>
      <c r="C156" s="194" t="s">
        <v>318</v>
      </c>
      <c r="D156" s="194" t="s">
        <v>196</v>
      </c>
      <c r="E156" s="195" t="s">
        <v>264</v>
      </c>
      <c r="F156" s="196" t="s">
        <v>319</v>
      </c>
      <c r="G156" s="197" t="s">
        <v>199</v>
      </c>
      <c r="H156" s="198">
        <v>1</v>
      </c>
      <c r="I156" s="199"/>
      <c r="J156" s="198">
        <f>ROUND(I156*H156,1)</f>
        <v>0</v>
      </c>
      <c r="K156" s="196" t="s">
        <v>20</v>
      </c>
      <c r="L156" s="61"/>
      <c r="M156" s="200" t="s">
        <v>20</v>
      </c>
      <c r="N156" s="201" t="s">
        <v>43</v>
      </c>
      <c r="O156" s="42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4" t="s">
        <v>200</v>
      </c>
      <c r="AT156" s="24" t="s">
        <v>196</v>
      </c>
      <c r="AU156" s="24" t="s">
        <v>79</v>
      </c>
      <c r="AY156" s="24" t="s">
        <v>195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79</v>
      </c>
      <c r="BK156" s="204">
        <f>ROUND(I156*H156,1)</f>
        <v>0</v>
      </c>
      <c r="BL156" s="24" t="s">
        <v>200</v>
      </c>
      <c r="BM156" s="24" t="s">
        <v>320</v>
      </c>
    </row>
    <row r="157" spans="2:65" s="1" customFormat="1" ht="13.5">
      <c r="B157" s="41"/>
      <c r="C157" s="63"/>
      <c r="D157" s="205" t="s">
        <v>202</v>
      </c>
      <c r="E157" s="63"/>
      <c r="F157" s="206" t="s">
        <v>319</v>
      </c>
      <c r="G157" s="63"/>
      <c r="H157" s="63"/>
      <c r="I157" s="165"/>
      <c r="J157" s="63"/>
      <c r="K157" s="63"/>
      <c r="L157" s="61"/>
      <c r="M157" s="207"/>
      <c r="N157" s="42"/>
      <c r="O157" s="42"/>
      <c r="P157" s="42"/>
      <c r="Q157" s="42"/>
      <c r="R157" s="42"/>
      <c r="S157" s="42"/>
      <c r="T157" s="78"/>
      <c r="AT157" s="24" t="s">
        <v>202</v>
      </c>
      <c r="AU157" s="24" t="s">
        <v>79</v>
      </c>
    </row>
    <row r="158" spans="2:65" s="1" customFormat="1" ht="31.5" customHeight="1">
      <c r="B158" s="41"/>
      <c r="C158" s="194" t="s">
        <v>321</v>
      </c>
      <c r="D158" s="194" t="s">
        <v>196</v>
      </c>
      <c r="E158" s="195" t="s">
        <v>268</v>
      </c>
      <c r="F158" s="196" t="s">
        <v>322</v>
      </c>
      <c r="G158" s="197" t="s">
        <v>258</v>
      </c>
      <c r="H158" s="198">
        <v>80</v>
      </c>
      <c r="I158" s="199"/>
      <c r="J158" s="198">
        <f>ROUND(I158*H158,1)</f>
        <v>0</v>
      </c>
      <c r="K158" s="196" t="s">
        <v>20</v>
      </c>
      <c r="L158" s="61"/>
      <c r="M158" s="200" t="s">
        <v>20</v>
      </c>
      <c r="N158" s="201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200</v>
      </c>
      <c r="AT158" s="24" t="s">
        <v>196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200</v>
      </c>
      <c r="BM158" s="24" t="s">
        <v>323</v>
      </c>
    </row>
    <row r="159" spans="2:65" s="1" customFormat="1" ht="27">
      <c r="B159" s="41"/>
      <c r="C159" s="63"/>
      <c r="D159" s="208" t="s">
        <v>202</v>
      </c>
      <c r="E159" s="63"/>
      <c r="F159" s="209" t="s">
        <v>322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0" customFormat="1" ht="37.35" customHeight="1">
      <c r="B160" s="180"/>
      <c r="C160" s="181"/>
      <c r="D160" s="182" t="s">
        <v>71</v>
      </c>
      <c r="E160" s="183" t="s">
        <v>324</v>
      </c>
      <c r="F160" s="183" t="s">
        <v>325</v>
      </c>
      <c r="G160" s="181"/>
      <c r="H160" s="181"/>
      <c r="I160" s="184"/>
      <c r="J160" s="185">
        <f>BK160</f>
        <v>0</v>
      </c>
      <c r="K160" s="181"/>
      <c r="L160" s="186"/>
      <c r="M160" s="187"/>
      <c r="N160" s="188"/>
      <c r="O160" s="188"/>
      <c r="P160" s="189">
        <f>SUM(P161:P174)</f>
        <v>0</v>
      </c>
      <c r="Q160" s="188"/>
      <c r="R160" s="189">
        <f>SUM(R161:R174)</f>
        <v>0</v>
      </c>
      <c r="S160" s="188"/>
      <c r="T160" s="190">
        <f>SUM(T161:T174)</f>
        <v>0</v>
      </c>
      <c r="AR160" s="191" t="s">
        <v>194</v>
      </c>
      <c r="AT160" s="192" t="s">
        <v>71</v>
      </c>
      <c r="AU160" s="192" t="s">
        <v>72</v>
      </c>
      <c r="AY160" s="191" t="s">
        <v>195</v>
      </c>
      <c r="BK160" s="193">
        <f>SUM(BK161:BK174)</f>
        <v>0</v>
      </c>
    </row>
    <row r="161" spans="2:65" s="1" customFormat="1" ht="22.5" customHeight="1">
      <c r="B161" s="41"/>
      <c r="C161" s="194" t="s">
        <v>326</v>
      </c>
      <c r="D161" s="194" t="s">
        <v>196</v>
      </c>
      <c r="E161" s="195" t="s">
        <v>327</v>
      </c>
      <c r="F161" s="196" t="s">
        <v>328</v>
      </c>
      <c r="G161" s="197" t="s">
        <v>199</v>
      </c>
      <c r="H161" s="198">
        <v>1</v>
      </c>
      <c r="I161" s="199"/>
      <c r="J161" s="198">
        <f>ROUND(I161*H161,1)</f>
        <v>0</v>
      </c>
      <c r="K161" s="196" t="s">
        <v>20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200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200</v>
      </c>
      <c r="BM161" s="24" t="s">
        <v>329</v>
      </c>
    </row>
    <row r="162" spans="2:65" s="1" customFormat="1" ht="13.5">
      <c r="B162" s="41"/>
      <c r="C162" s="63"/>
      <c r="D162" s="205" t="s">
        <v>202</v>
      </c>
      <c r="E162" s="63"/>
      <c r="F162" s="206" t="s">
        <v>328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194" t="s">
        <v>330</v>
      </c>
      <c r="D163" s="194" t="s">
        <v>196</v>
      </c>
      <c r="E163" s="195" t="s">
        <v>331</v>
      </c>
      <c r="F163" s="196" t="s">
        <v>332</v>
      </c>
      <c r="G163" s="197" t="s">
        <v>199</v>
      </c>
      <c r="H163" s="198">
        <v>1</v>
      </c>
      <c r="I163" s="199"/>
      <c r="J163" s="198">
        <f>ROUND(I163*H163,1)</f>
        <v>0</v>
      </c>
      <c r="K163" s="196" t="s">
        <v>20</v>
      </c>
      <c r="L163" s="61"/>
      <c r="M163" s="200" t="s">
        <v>20</v>
      </c>
      <c r="N163" s="201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200</v>
      </c>
      <c r="AT163" s="24" t="s">
        <v>196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200</v>
      </c>
      <c r="BM163" s="24" t="s">
        <v>333</v>
      </c>
    </row>
    <row r="164" spans="2:65" s="1" customFormat="1" ht="13.5">
      <c r="B164" s="41"/>
      <c r="C164" s="63"/>
      <c r="D164" s="205" t="s">
        <v>202</v>
      </c>
      <c r="E164" s="63"/>
      <c r="F164" s="206" t="s">
        <v>332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194" t="s">
        <v>334</v>
      </c>
      <c r="D165" s="194" t="s">
        <v>196</v>
      </c>
      <c r="E165" s="195" t="s">
        <v>335</v>
      </c>
      <c r="F165" s="196" t="s">
        <v>336</v>
      </c>
      <c r="G165" s="197" t="s">
        <v>199</v>
      </c>
      <c r="H165" s="198">
        <v>1</v>
      </c>
      <c r="I165" s="199"/>
      <c r="J165" s="198">
        <f>ROUND(I165*H165,1)</f>
        <v>0</v>
      </c>
      <c r="K165" s="196" t="s">
        <v>20</v>
      </c>
      <c r="L165" s="61"/>
      <c r="M165" s="200" t="s">
        <v>20</v>
      </c>
      <c r="N165" s="201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200</v>
      </c>
      <c r="AT165" s="24" t="s">
        <v>196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200</v>
      </c>
      <c r="BM165" s="24" t="s">
        <v>337</v>
      </c>
    </row>
    <row r="166" spans="2:65" s="1" customFormat="1" ht="13.5">
      <c r="B166" s="41"/>
      <c r="C166" s="63"/>
      <c r="D166" s="205" t="s">
        <v>202</v>
      </c>
      <c r="E166" s="63"/>
      <c r="F166" s="206" t="s">
        <v>336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" customFormat="1" ht="22.5" customHeight="1">
      <c r="B167" s="41"/>
      <c r="C167" s="194" t="s">
        <v>338</v>
      </c>
      <c r="D167" s="194" t="s">
        <v>196</v>
      </c>
      <c r="E167" s="195" t="s">
        <v>339</v>
      </c>
      <c r="F167" s="196" t="s">
        <v>340</v>
      </c>
      <c r="G167" s="197" t="s">
        <v>199</v>
      </c>
      <c r="H167" s="198">
        <v>1</v>
      </c>
      <c r="I167" s="199"/>
      <c r="J167" s="198">
        <f>ROUND(I167*H167,1)</f>
        <v>0</v>
      </c>
      <c r="K167" s="196" t="s">
        <v>20</v>
      </c>
      <c r="L167" s="61"/>
      <c r="M167" s="200" t="s">
        <v>20</v>
      </c>
      <c r="N167" s="201" t="s">
        <v>43</v>
      </c>
      <c r="O167" s="42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4" t="s">
        <v>200</v>
      </c>
      <c r="AT167" s="24" t="s">
        <v>196</v>
      </c>
      <c r="AU167" s="24" t="s">
        <v>79</v>
      </c>
      <c r="AY167" s="24" t="s">
        <v>195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4" t="s">
        <v>79</v>
      </c>
      <c r="BK167" s="204">
        <f>ROUND(I167*H167,1)</f>
        <v>0</v>
      </c>
      <c r="BL167" s="24" t="s">
        <v>200</v>
      </c>
      <c r="BM167" s="24" t="s">
        <v>341</v>
      </c>
    </row>
    <row r="168" spans="2:65" s="1" customFormat="1" ht="13.5">
      <c r="B168" s="41"/>
      <c r="C168" s="63"/>
      <c r="D168" s="205" t="s">
        <v>202</v>
      </c>
      <c r="E168" s="63"/>
      <c r="F168" s="206" t="s">
        <v>340</v>
      </c>
      <c r="G168" s="63"/>
      <c r="H168" s="63"/>
      <c r="I168" s="165"/>
      <c r="J168" s="63"/>
      <c r="K168" s="63"/>
      <c r="L168" s="61"/>
      <c r="M168" s="207"/>
      <c r="N168" s="42"/>
      <c r="O168" s="42"/>
      <c r="P168" s="42"/>
      <c r="Q168" s="42"/>
      <c r="R168" s="42"/>
      <c r="S168" s="42"/>
      <c r="T168" s="78"/>
      <c r="AT168" s="24" t="s">
        <v>202</v>
      </c>
      <c r="AU168" s="24" t="s">
        <v>79</v>
      </c>
    </row>
    <row r="169" spans="2:65" s="1" customFormat="1" ht="22.5" customHeight="1">
      <c r="B169" s="41"/>
      <c r="C169" s="194" t="s">
        <v>342</v>
      </c>
      <c r="D169" s="194" t="s">
        <v>196</v>
      </c>
      <c r="E169" s="195" t="s">
        <v>343</v>
      </c>
      <c r="F169" s="196" t="s">
        <v>344</v>
      </c>
      <c r="G169" s="197" t="s">
        <v>199</v>
      </c>
      <c r="H169" s="198">
        <v>1</v>
      </c>
      <c r="I169" s="199"/>
      <c r="J169" s="198">
        <f>ROUND(I169*H169,1)</f>
        <v>0</v>
      </c>
      <c r="K169" s="196" t="s">
        <v>20</v>
      </c>
      <c r="L169" s="61"/>
      <c r="M169" s="200" t="s">
        <v>20</v>
      </c>
      <c r="N169" s="201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200</v>
      </c>
      <c r="AT169" s="24" t="s">
        <v>196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200</v>
      </c>
      <c r="BM169" s="24" t="s">
        <v>345</v>
      </c>
    </row>
    <row r="170" spans="2:65" s="1" customFormat="1" ht="13.5">
      <c r="B170" s="41"/>
      <c r="C170" s="63"/>
      <c r="D170" s="205" t="s">
        <v>202</v>
      </c>
      <c r="E170" s="63"/>
      <c r="F170" s="206" t="s">
        <v>344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194" t="s">
        <v>346</v>
      </c>
      <c r="D171" s="194" t="s">
        <v>196</v>
      </c>
      <c r="E171" s="195" t="s">
        <v>347</v>
      </c>
      <c r="F171" s="196" t="s">
        <v>348</v>
      </c>
      <c r="G171" s="197" t="s">
        <v>199</v>
      </c>
      <c r="H171" s="198">
        <v>1</v>
      </c>
      <c r="I171" s="199"/>
      <c r="J171" s="198">
        <f>ROUND(I171*H171,1)</f>
        <v>0</v>
      </c>
      <c r="K171" s="196" t="s">
        <v>20</v>
      </c>
      <c r="L171" s="61"/>
      <c r="M171" s="200" t="s">
        <v>20</v>
      </c>
      <c r="N171" s="201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200</v>
      </c>
      <c r="AT171" s="24" t="s">
        <v>196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200</v>
      </c>
      <c r="BM171" s="24" t="s">
        <v>349</v>
      </c>
    </row>
    <row r="172" spans="2:65" s="1" customFormat="1" ht="13.5">
      <c r="B172" s="41"/>
      <c r="C172" s="63"/>
      <c r="D172" s="205" t="s">
        <v>202</v>
      </c>
      <c r="E172" s="63"/>
      <c r="F172" s="206" t="s">
        <v>348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31.5" customHeight="1">
      <c r="B173" s="41"/>
      <c r="C173" s="194" t="s">
        <v>350</v>
      </c>
      <c r="D173" s="194" t="s">
        <v>196</v>
      </c>
      <c r="E173" s="195" t="s">
        <v>351</v>
      </c>
      <c r="F173" s="196" t="s">
        <v>352</v>
      </c>
      <c r="G173" s="197" t="s">
        <v>199</v>
      </c>
      <c r="H173" s="198">
        <v>1</v>
      </c>
      <c r="I173" s="199"/>
      <c r="J173" s="198">
        <f>ROUND(I173*H173,1)</f>
        <v>0</v>
      </c>
      <c r="K173" s="196" t="s">
        <v>20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200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200</v>
      </c>
      <c r="BM173" s="24" t="s">
        <v>353</v>
      </c>
    </row>
    <row r="174" spans="2:65" s="1" customFormat="1" ht="13.5">
      <c r="B174" s="41"/>
      <c r="C174" s="63"/>
      <c r="D174" s="208" t="s">
        <v>202</v>
      </c>
      <c r="E174" s="63"/>
      <c r="F174" s="209" t="s">
        <v>352</v>
      </c>
      <c r="G174" s="63"/>
      <c r="H174" s="63"/>
      <c r="I174" s="165"/>
      <c r="J174" s="63"/>
      <c r="K174" s="63"/>
      <c r="L174" s="61"/>
      <c r="M174" s="210"/>
      <c r="N174" s="211"/>
      <c r="O174" s="211"/>
      <c r="P174" s="211"/>
      <c r="Q174" s="211"/>
      <c r="R174" s="211"/>
      <c r="S174" s="211"/>
      <c r="T174" s="212"/>
      <c r="AT174" s="24" t="s">
        <v>202</v>
      </c>
      <c r="AU174" s="24" t="s">
        <v>79</v>
      </c>
    </row>
    <row r="175" spans="2:65" s="1" customFormat="1" ht="6.95" customHeight="1">
      <c r="B175" s="56"/>
      <c r="C175" s="57"/>
      <c r="D175" s="57"/>
      <c r="E175" s="57"/>
      <c r="F175" s="57"/>
      <c r="G175" s="57"/>
      <c r="H175" s="57"/>
      <c r="I175" s="148"/>
      <c r="J175" s="57"/>
      <c r="K175" s="57"/>
      <c r="L175" s="61"/>
    </row>
  </sheetData>
  <sheetProtection algorithmName="SHA-512" hashValue="XtdC1XTfIAglN0Mgdqz+2cAV9I0PRQT7PYQQ0tawkSVlK9YQXdQRJylAvrLqrf52U65Nr7/czhqQBMAn5A/4Ug==" saltValue="F+3jHxbQvfh/G6zsiLNdxg==" spinCount="100000" sheet="1" objects="1" scenarios="1" formatCells="0" formatColumns="0" formatRows="0" sort="0" autoFilter="0"/>
  <autoFilter ref="C89:K174"/>
  <mergeCells count="15">
    <mergeCell ref="E80:H80"/>
    <mergeCell ref="E78:H78"/>
    <mergeCell ref="E82:H82"/>
    <mergeCell ref="G1:H1"/>
    <mergeCell ref="L2:V2"/>
    <mergeCell ref="E49:H49"/>
    <mergeCell ref="E53:H53"/>
    <mergeCell ref="E51:H51"/>
    <mergeCell ref="E55:H55"/>
    <mergeCell ref="E76:H76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95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355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ROUND(J122,1)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ROUND(SUM(BE122:BE551), 1)</f>
        <v>0</v>
      </c>
      <c r="G34" s="42"/>
      <c r="H34" s="42"/>
      <c r="I34" s="140">
        <v>0.21</v>
      </c>
      <c r="J34" s="139">
        <f>ROUND(ROUND((SUM(BE122:BE551)),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ROUND(SUM(BF122:BF551), 1)</f>
        <v>0</v>
      </c>
      <c r="G35" s="42"/>
      <c r="H35" s="42"/>
      <c r="I35" s="140">
        <v>0.15</v>
      </c>
      <c r="J35" s="139">
        <f>ROUND(ROUND((SUM(BF122:BF551)),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ROUND(SUM(BG122:BG551),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ROUND(SUM(BH122:BH551),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ROUND(SUM(BI122:BI551),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SO.01.1 - Stavební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J122</f>
        <v>0</v>
      </c>
      <c r="K64" s="45"/>
      <c r="AU64" s="24" t="s">
        <v>175</v>
      </c>
    </row>
    <row r="65" spans="2:11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J123</f>
        <v>0</v>
      </c>
      <c r="K65" s="164"/>
    </row>
    <row r="66" spans="2:11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J177</f>
        <v>0</v>
      </c>
      <c r="K66" s="164"/>
    </row>
    <row r="67" spans="2:11" s="8" customFormat="1" ht="24.95" customHeight="1">
      <c r="B67" s="158"/>
      <c r="C67" s="159"/>
      <c r="D67" s="160" t="s">
        <v>358</v>
      </c>
      <c r="E67" s="161"/>
      <c r="F67" s="161"/>
      <c r="G67" s="161"/>
      <c r="H67" s="161"/>
      <c r="I67" s="162"/>
      <c r="J67" s="163">
        <f>J204</f>
        <v>0</v>
      </c>
      <c r="K67" s="164"/>
    </row>
    <row r="68" spans="2:11" s="8" customFormat="1" ht="24.95" customHeight="1">
      <c r="B68" s="158"/>
      <c r="C68" s="159"/>
      <c r="D68" s="160" t="s">
        <v>359</v>
      </c>
      <c r="E68" s="161"/>
      <c r="F68" s="161"/>
      <c r="G68" s="161"/>
      <c r="H68" s="161"/>
      <c r="I68" s="162"/>
      <c r="J68" s="163">
        <f>J211</f>
        <v>0</v>
      </c>
      <c r="K68" s="164"/>
    </row>
    <row r="69" spans="2:11" s="8" customFormat="1" ht="24.95" customHeight="1">
      <c r="B69" s="158"/>
      <c r="C69" s="159"/>
      <c r="D69" s="160" t="s">
        <v>360</v>
      </c>
      <c r="E69" s="161"/>
      <c r="F69" s="161"/>
      <c r="G69" s="161"/>
      <c r="H69" s="161"/>
      <c r="I69" s="162"/>
      <c r="J69" s="163">
        <f>J218</f>
        <v>0</v>
      </c>
      <c r="K69" s="164"/>
    </row>
    <row r="70" spans="2:11" s="8" customFormat="1" ht="24.95" customHeight="1">
      <c r="B70" s="158"/>
      <c r="C70" s="159"/>
      <c r="D70" s="160" t="s">
        <v>361</v>
      </c>
      <c r="E70" s="161"/>
      <c r="F70" s="161"/>
      <c r="G70" s="161"/>
      <c r="H70" s="161"/>
      <c r="I70" s="162"/>
      <c r="J70" s="163">
        <f>J267</f>
        <v>0</v>
      </c>
      <c r="K70" s="164"/>
    </row>
    <row r="71" spans="2:11" s="8" customFormat="1" ht="24.95" customHeight="1">
      <c r="B71" s="158"/>
      <c r="C71" s="159"/>
      <c r="D71" s="160" t="s">
        <v>362</v>
      </c>
      <c r="E71" s="161"/>
      <c r="F71" s="161"/>
      <c r="G71" s="161"/>
      <c r="H71" s="161"/>
      <c r="I71" s="162"/>
      <c r="J71" s="163">
        <f>J338</f>
        <v>0</v>
      </c>
      <c r="K71" s="164"/>
    </row>
    <row r="72" spans="2:11" s="8" customFormat="1" ht="24.95" customHeight="1">
      <c r="B72" s="158"/>
      <c r="C72" s="159"/>
      <c r="D72" s="160" t="s">
        <v>363</v>
      </c>
      <c r="E72" s="161"/>
      <c r="F72" s="161"/>
      <c r="G72" s="161"/>
      <c r="H72" s="161"/>
      <c r="I72" s="162"/>
      <c r="J72" s="163">
        <f>J345</f>
        <v>0</v>
      </c>
      <c r="K72" s="164"/>
    </row>
    <row r="73" spans="2:11" s="8" customFormat="1" ht="24.95" customHeight="1">
      <c r="B73" s="158"/>
      <c r="C73" s="159"/>
      <c r="D73" s="160" t="s">
        <v>364</v>
      </c>
      <c r="E73" s="161"/>
      <c r="F73" s="161"/>
      <c r="G73" s="161"/>
      <c r="H73" s="161"/>
      <c r="I73" s="162"/>
      <c r="J73" s="163">
        <f>J348</f>
        <v>0</v>
      </c>
      <c r="K73" s="164"/>
    </row>
    <row r="74" spans="2:11" s="8" customFormat="1" ht="24.95" customHeight="1">
      <c r="B74" s="158"/>
      <c r="C74" s="159"/>
      <c r="D74" s="160" t="s">
        <v>365</v>
      </c>
      <c r="E74" s="161"/>
      <c r="F74" s="161"/>
      <c r="G74" s="161"/>
      <c r="H74" s="161"/>
      <c r="I74" s="162"/>
      <c r="J74" s="163">
        <f>J355</f>
        <v>0</v>
      </c>
      <c r="K74" s="164"/>
    </row>
    <row r="75" spans="2:11" s="8" customFormat="1" ht="24.95" customHeight="1">
      <c r="B75" s="158"/>
      <c r="C75" s="159"/>
      <c r="D75" s="160" t="s">
        <v>366</v>
      </c>
      <c r="E75" s="161"/>
      <c r="F75" s="161"/>
      <c r="G75" s="161"/>
      <c r="H75" s="161"/>
      <c r="I75" s="162"/>
      <c r="J75" s="163">
        <f>J376</f>
        <v>0</v>
      </c>
      <c r="K75" s="164"/>
    </row>
    <row r="76" spans="2:11" s="8" customFormat="1" ht="24.95" customHeight="1">
      <c r="B76" s="158"/>
      <c r="C76" s="159"/>
      <c r="D76" s="160" t="s">
        <v>367</v>
      </c>
      <c r="E76" s="161"/>
      <c r="F76" s="161"/>
      <c r="G76" s="161"/>
      <c r="H76" s="161"/>
      <c r="I76" s="162"/>
      <c r="J76" s="163">
        <f>J389</f>
        <v>0</v>
      </c>
      <c r="K76" s="164"/>
    </row>
    <row r="77" spans="2:11" s="8" customFormat="1" ht="24.95" customHeight="1">
      <c r="B77" s="158"/>
      <c r="C77" s="159"/>
      <c r="D77" s="160" t="s">
        <v>368</v>
      </c>
      <c r="E77" s="161"/>
      <c r="F77" s="161"/>
      <c r="G77" s="161"/>
      <c r="H77" s="161"/>
      <c r="I77" s="162"/>
      <c r="J77" s="163">
        <f>J392</f>
        <v>0</v>
      </c>
      <c r="K77" s="164"/>
    </row>
    <row r="78" spans="2:11" s="8" customFormat="1" ht="24.95" customHeight="1">
      <c r="B78" s="158"/>
      <c r="C78" s="159"/>
      <c r="D78" s="160" t="s">
        <v>369</v>
      </c>
      <c r="E78" s="161"/>
      <c r="F78" s="161"/>
      <c r="G78" s="161"/>
      <c r="H78" s="161"/>
      <c r="I78" s="162"/>
      <c r="J78" s="163">
        <f>J409</f>
        <v>0</v>
      </c>
      <c r="K78" s="164"/>
    </row>
    <row r="79" spans="2:11" s="8" customFormat="1" ht="24.95" customHeight="1">
      <c r="B79" s="158"/>
      <c r="C79" s="159"/>
      <c r="D79" s="160" t="s">
        <v>370</v>
      </c>
      <c r="E79" s="161"/>
      <c r="F79" s="161"/>
      <c r="G79" s="161"/>
      <c r="H79" s="161"/>
      <c r="I79" s="162"/>
      <c r="J79" s="163">
        <f>J412</f>
        <v>0</v>
      </c>
      <c r="K79" s="164"/>
    </row>
    <row r="80" spans="2:11" s="8" customFormat="1" ht="24.95" customHeight="1">
      <c r="B80" s="158"/>
      <c r="C80" s="159"/>
      <c r="D80" s="160" t="s">
        <v>371</v>
      </c>
      <c r="E80" s="161"/>
      <c r="F80" s="161"/>
      <c r="G80" s="161"/>
      <c r="H80" s="161"/>
      <c r="I80" s="162"/>
      <c r="J80" s="163">
        <f>J421</f>
        <v>0</v>
      </c>
      <c r="K80" s="164"/>
    </row>
    <row r="81" spans="2:11" s="8" customFormat="1" ht="24.95" customHeight="1">
      <c r="B81" s="158"/>
      <c r="C81" s="159"/>
      <c r="D81" s="160" t="s">
        <v>370</v>
      </c>
      <c r="E81" s="161"/>
      <c r="F81" s="161"/>
      <c r="G81" s="161"/>
      <c r="H81" s="161"/>
      <c r="I81" s="162"/>
      <c r="J81" s="163">
        <f>J424</f>
        <v>0</v>
      </c>
      <c r="K81" s="164"/>
    </row>
    <row r="82" spans="2:11" s="8" customFormat="1" ht="24.95" customHeight="1">
      <c r="B82" s="158"/>
      <c r="C82" s="159"/>
      <c r="D82" s="160" t="s">
        <v>372</v>
      </c>
      <c r="E82" s="161"/>
      <c r="F82" s="161"/>
      <c r="G82" s="161"/>
      <c r="H82" s="161"/>
      <c r="I82" s="162"/>
      <c r="J82" s="163">
        <f>J435</f>
        <v>0</v>
      </c>
      <c r="K82" s="164"/>
    </row>
    <row r="83" spans="2:11" s="8" customFormat="1" ht="24.95" customHeight="1">
      <c r="B83" s="158"/>
      <c r="C83" s="159"/>
      <c r="D83" s="160" t="s">
        <v>373</v>
      </c>
      <c r="E83" s="161"/>
      <c r="F83" s="161"/>
      <c r="G83" s="161"/>
      <c r="H83" s="161"/>
      <c r="I83" s="162"/>
      <c r="J83" s="163">
        <f>J450</f>
        <v>0</v>
      </c>
      <c r="K83" s="164"/>
    </row>
    <row r="84" spans="2:11" s="8" customFormat="1" ht="24.95" customHeight="1">
      <c r="B84" s="158"/>
      <c r="C84" s="159"/>
      <c r="D84" s="160" t="s">
        <v>374</v>
      </c>
      <c r="E84" s="161"/>
      <c r="F84" s="161"/>
      <c r="G84" s="161"/>
      <c r="H84" s="161"/>
      <c r="I84" s="162"/>
      <c r="J84" s="163">
        <f>J459</f>
        <v>0</v>
      </c>
      <c r="K84" s="164"/>
    </row>
    <row r="85" spans="2:11" s="8" customFormat="1" ht="24.95" customHeight="1">
      <c r="B85" s="158"/>
      <c r="C85" s="159"/>
      <c r="D85" s="160" t="s">
        <v>375</v>
      </c>
      <c r="E85" s="161"/>
      <c r="F85" s="161"/>
      <c r="G85" s="161"/>
      <c r="H85" s="161"/>
      <c r="I85" s="162"/>
      <c r="J85" s="163">
        <f>J462</f>
        <v>0</v>
      </c>
      <c r="K85" s="164"/>
    </row>
    <row r="86" spans="2:11" s="8" customFormat="1" ht="24.95" customHeight="1">
      <c r="B86" s="158"/>
      <c r="C86" s="159"/>
      <c r="D86" s="160" t="s">
        <v>376</v>
      </c>
      <c r="E86" s="161"/>
      <c r="F86" s="161"/>
      <c r="G86" s="161"/>
      <c r="H86" s="161"/>
      <c r="I86" s="162"/>
      <c r="J86" s="163">
        <f>J471</f>
        <v>0</v>
      </c>
      <c r="K86" s="164"/>
    </row>
    <row r="87" spans="2:11" s="8" customFormat="1" ht="24.95" customHeight="1">
      <c r="B87" s="158"/>
      <c r="C87" s="159"/>
      <c r="D87" s="160" t="s">
        <v>377</v>
      </c>
      <c r="E87" s="161"/>
      <c r="F87" s="161"/>
      <c r="G87" s="161"/>
      <c r="H87" s="161"/>
      <c r="I87" s="162"/>
      <c r="J87" s="163">
        <f>J488</f>
        <v>0</v>
      </c>
      <c r="K87" s="164"/>
    </row>
    <row r="88" spans="2:11" s="8" customFormat="1" ht="24.95" customHeight="1">
      <c r="B88" s="158"/>
      <c r="C88" s="159"/>
      <c r="D88" s="160" t="s">
        <v>378</v>
      </c>
      <c r="E88" s="161"/>
      <c r="F88" s="161"/>
      <c r="G88" s="161"/>
      <c r="H88" s="161"/>
      <c r="I88" s="162"/>
      <c r="J88" s="163">
        <f>J505</f>
        <v>0</v>
      </c>
      <c r="K88" s="164"/>
    </row>
    <row r="89" spans="2:11" s="8" customFormat="1" ht="24.95" customHeight="1">
      <c r="B89" s="158"/>
      <c r="C89" s="159"/>
      <c r="D89" s="160" t="s">
        <v>371</v>
      </c>
      <c r="E89" s="161"/>
      <c r="F89" s="161"/>
      <c r="G89" s="161"/>
      <c r="H89" s="161"/>
      <c r="I89" s="162"/>
      <c r="J89" s="163">
        <f>J510</f>
        <v>0</v>
      </c>
      <c r="K89" s="164"/>
    </row>
    <row r="90" spans="2:11" s="8" customFormat="1" ht="24.95" customHeight="1">
      <c r="B90" s="158"/>
      <c r="C90" s="159"/>
      <c r="D90" s="160" t="s">
        <v>379</v>
      </c>
      <c r="E90" s="161"/>
      <c r="F90" s="161"/>
      <c r="G90" s="161"/>
      <c r="H90" s="161"/>
      <c r="I90" s="162"/>
      <c r="J90" s="163">
        <f>J513</f>
        <v>0</v>
      </c>
      <c r="K90" s="164"/>
    </row>
    <row r="91" spans="2:11" s="8" customFormat="1" ht="24.95" customHeight="1">
      <c r="B91" s="158"/>
      <c r="C91" s="159"/>
      <c r="D91" s="160" t="s">
        <v>380</v>
      </c>
      <c r="E91" s="161"/>
      <c r="F91" s="161"/>
      <c r="G91" s="161"/>
      <c r="H91" s="161"/>
      <c r="I91" s="162"/>
      <c r="J91" s="163">
        <f>J520</f>
        <v>0</v>
      </c>
      <c r="K91" s="164"/>
    </row>
    <row r="92" spans="2:11" s="8" customFormat="1" ht="24.95" customHeight="1">
      <c r="B92" s="158"/>
      <c r="C92" s="159"/>
      <c r="D92" s="160" t="s">
        <v>381</v>
      </c>
      <c r="E92" s="161"/>
      <c r="F92" s="161"/>
      <c r="G92" s="161"/>
      <c r="H92" s="161"/>
      <c r="I92" s="162"/>
      <c r="J92" s="163">
        <f>J523</f>
        <v>0</v>
      </c>
      <c r="K92" s="164"/>
    </row>
    <row r="93" spans="2:11" s="8" customFormat="1" ht="24.95" customHeight="1">
      <c r="B93" s="158"/>
      <c r="C93" s="159"/>
      <c r="D93" s="160" t="s">
        <v>382</v>
      </c>
      <c r="E93" s="161"/>
      <c r="F93" s="161"/>
      <c r="G93" s="161"/>
      <c r="H93" s="161"/>
      <c r="I93" s="162"/>
      <c r="J93" s="163">
        <f>J526</f>
        <v>0</v>
      </c>
      <c r="K93" s="164"/>
    </row>
    <row r="94" spans="2:11" s="8" customFormat="1" ht="24.95" customHeight="1">
      <c r="B94" s="158"/>
      <c r="C94" s="159"/>
      <c r="D94" s="160" t="s">
        <v>371</v>
      </c>
      <c r="E94" s="161"/>
      <c r="F94" s="161"/>
      <c r="G94" s="161"/>
      <c r="H94" s="161"/>
      <c r="I94" s="162"/>
      <c r="J94" s="163">
        <f>J537</f>
        <v>0</v>
      </c>
      <c r="K94" s="164"/>
    </row>
    <row r="95" spans="2:11" s="8" customFormat="1" ht="24.95" customHeight="1">
      <c r="B95" s="158"/>
      <c r="C95" s="159"/>
      <c r="D95" s="160" t="s">
        <v>370</v>
      </c>
      <c r="E95" s="161"/>
      <c r="F95" s="161"/>
      <c r="G95" s="161"/>
      <c r="H95" s="161"/>
      <c r="I95" s="162"/>
      <c r="J95" s="163">
        <f>J540</f>
        <v>0</v>
      </c>
      <c r="K95" s="164"/>
    </row>
    <row r="96" spans="2:11" s="8" customFormat="1" ht="24.95" customHeight="1">
      <c r="B96" s="158"/>
      <c r="C96" s="159"/>
      <c r="D96" s="160" t="s">
        <v>372</v>
      </c>
      <c r="E96" s="161"/>
      <c r="F96" s="161"/>
      <c r="G96" s="161"/>
      <c r="H96" s="161"/>
      <c r="I96" s="162"/>
      <c r="J96" s="163">
        <f>J543</f>
        <v>0</v>
      </c>
      <c r="K96" s="164"/>
    </row>
    <row r="97" spans="2:12" s="8" customFormat="1" ht="24.95" customHeight="1">
      <c r="B97" s="158"/>
      <c r="C97" s="159"/>
      <c r="D97" s="160" t="s">
        <v>373</v>
      </c>
      <c r="E97" s="161"/>
      <c r="F97" s="161"/>
      <c r="G97" s="161"/>
      <c r="H97" s="161"/>
      <c r="I97" s="162"/>
      <c r="J97" s="163">
        <f>J546</f>
        <v>0</v>
      </c>
      <c r="K97" s="164"/>
    </row>
    <row r="98" spans="2:12" s="8" customFormat="1" ht="24.95" customHeight="1">
      <c r="B98" s="158"/>
      <c r="C98" s="159"/>
      <c r="D98" s="160" t="s">
        <v>378</v>
      </c>
      <c r="E98" s="161"/>
      <c r="F98" s="161"/>
      <c r="G98" s="161"/>
      <c r="H98" s="161"/>
      <c r="I98" s="162"/>
      <c r="J98" s="163">
        <f>J549</f>
        <v>0</v>
      </c>
      <c r="K98" s="164"/>
    </row>
    <row r="99" spans="2:12" s="1" customFormat="1" ht="21.75" customHeight="1">
      <c r="B99" s="41"/>
      <c r="C99" s="42"/>
      <c r="D99" s="42"/>
      <c r="E99" s="42"/>
      <c r="F99" s="42"/>
      <c r="G99" s="42"/>
      <c r="H99" s="42"/>
      <c r="I99" s="127"/>
      <c r="J99" s="42"/>
      <c r="K99" s="45"/>
    </row>
    <row r="100" spans="2:12" s="1" customFormat="1" ht="6.95" customHeight="1">
      <c r="B100" s="56"/>
      <c r="C100" s="57"/>
      <c r="D100" s="57"/>
      <c r="E100" s="57"/>
      <c r="F100" s="57"/>
      <c r="G100" s="57"/>
      <c r="H100" s="57"/>
      <c r="I100" s="148"/>
      <c r="J100" s="57"/>
      <c r="K100" s="58"/>
    </row>
    <row r="104" spans="2:12" s="1" customFormat="1" ht="6.95" customHeight="1">
      <c r="B104" s="59"/>
      <c r="C104" s="60"/>
      <c r="D104" s="60"/>
      <c r="E104" s="60"/>
      <c r="F104" s="60"/>
      <c r="G104" s="60"/>
      <c r="H104" s="60"/>
      <c r="I104" s="151"/>
      <c r="J104" s="60"/>
      <c r="K104" s="60"/>
      <c r="L104" s="61"/>
    </row>
    <row r="105" spans="2:12" s="1" customFormat="1" ht="36.950000000000003" customHeight="1">
      <c r="B105" s="41"/>
      <c r="C105" s="62" t="s">
        <v>178</v>
      </c>
      <c r="D105" s="63"/>
      <c r="E105" s="63"/>
      <c r="F105" s="63"/>
      <c r="G105" s="63"/>
      <c r="H105" s="63"/>
      <c r="I105" s="165"/>
      <c r="J105" s="63"/>
      <c r="K105" s="63"/>
      <c r="L105" s="61"/>
    </row>
    <row r="106" spans="2:12" s="1" customFormat="1" ht="6.95" customHeight="1">
      <c r="B106" s="41"/>
      <c r="C106" s="63"/>
      <c r="D106" s="63"/>
      <c r="E106" s="63"/>
      <c r="F106" s="63"/>
      <c r="G106" s="63"/>
      <c r="H106" s="63"/>
      <c r="I106" s="165"/>
      <c r="J106" s="63"/>
      <c r="K106" s="63"/>
      <c r="L106" s="61"/>
    </row>
    <row r="107" spans="2:12" s="1" customFormat="1" ht="14.45" customHeight="1">
      <c r="B107" s="41"/>
      <c r="C107" s="65" t="s">
        <v>17</v>
      </c>
      <c r="D107" s="63"/>
      <c r="E107" s="63"/>
      <c r="F107" s="63"/>
      <c r="G107" s="63"/>
      <c r="H107" s="63"/>
      <c r="I107" s="165"/>
      <c r="J107" s="63"/>
      <c r="K107" s="63"/>
      <c r="L107" s="61"/>
    </row>
    <row r="108" spans="2:12" s="1" customFormat="1" ht="22.5" customHeight="1">
      <c r="B108" s="41"/>
      <c r="C108" s="63"/>
      <c r="D108" s="63"/>
      <c r="E108" s="400" t="str">
        <f>E7</f>
        <v>Revitalizace autobusového nádraží v Mohelnici</v>
      </c>
      <c r="F108" s="401"/>
      <c r="G108" s="401"/>
      <c r="H108" s="401"/>
      <c r="I108" s="165"/>
      <c r="J108" s="63"/>
      <c r="K108" s="63"/>
      <c r="L108" s="61"/>
    </row>
    <row r="109" spans="2:12">
      <c r="B109" s="28"/>
      <c r="C109" s="65" t="s">
        <v>166</v>
      </c>
      <c r="D109" s="166"/>
      <c r="E109" s="166"/>
      <c r="F109" s="166"/>
      <c r="G109" s="166"/>
      <c r="H109" s="166"/>
      <c r="J109" s="166"/>
      <c r="K109" s="166"/>
      <c r="L109" s="167"/>
    </row>
    <row r="110" spans="2:12" ht="22.5" customHeight="1">
      <c r="B110" s="28"/>
      <c r="C110" s="166"/>
      <c r="D110" s="166"/>
      <c r="E110" s="400" t="s">
        <v>354</v>
      </c>
      <c r="F110" s="404"/>
      <c r="G110" s="404"/>
      <c r="H110" s="404"/>
      <c r="J110" s="166"/>
      <c r="K110" s="166"/>
      <c r="L110" s="167"/>
    </row>
    <row r="111" spans="2:12">
      <c r="B111" s="28"/>
      <c r="C111" s="65" t="s">
        <v>168</v>
      </c>
      <c r="D111" s="166"/>
      <c r="E111" s="166"/>
      <c r="F111" s="166"/>
      <c r="G111" s="166"/>
      <c r="H111" s="166"/>
      <c r="J111" s="166"/>
      <c r="K111" s="166"/>
      <c r="L111" s="167"/>
    </row>
    <row r="112" spans="2:12" s="1" customFormat="1" ht="22.5" customHeight="1">
      <c r="B112" s="41"/>
      <c r="C112" s="63"/>
      <c r="D112" s="63"/>
      <c r="E112" s="402" t="s">
        <v>354</v>
      </c>
      <c r="F112" s="403"/>
      <c r="G112" s="403"/>
      <c r="H112" s="403"/>
      <c r="I112" s="165"/>
      <c r="J112" s="63"/>
      <c r="K112" s="63"/>
      <c r="L112" s="61"/>
    </row>
    <row r="113" spans="2:65" s="1" customFormat="1" ht="14.45" customHeight="1">
      <c r="B113" s="41"/>
      <c r="C113" s="65" t="s">
        <v>170</v>
      </c>
      <c r="D113" s="63"/>
      <c r="E113" s="63"/>
      <c r="F113" s="63"/>
      <c r="G113" s="63"/>
      <c r="H113" s="63"/>
      <c r="I113" s="165"/>
      <c r="J113" s="63"/>
      <c r="K113" s="63"/>
      <c r="L113" s="61"/>
    </row>
    <row r="114" spans="2:65" s="1" customFormat="1" ht="23.25" customHeight="1">
      <c r="B114" s="41"/>
      <c r="C114" s="63"/>
      <c r="D114" s="63"/>
      <c r="E114" s="371" t="str">
        <f>E13</f>
        <v>SO.01.1 - Stavební</v>
      </c>
      <c r="F114" s="403"/>
      <c r="G114" s="403"/>
      <c r="H114" s="403"/>
      <c r="I114" s="165"/>
      <c r="J114" s="63"/>
      <c r="K114" s="63"/>
      <c r="L114" s="61"/>
    </row>
    <row r="115" spans="2:65" s="1" customFormat="1" ht="6.95" customHeight="1">
      <c r="B115" s="41"/>
      <c r="C115" s="63"/>
      <c r="D115" s="63"/>
      <c r="E115" s="63"/>
      <c r="F115" s="63"/>
      <c r="G115" s="63"/>
      <c r="H115" s="63"/>
      <c r="I115" s="165"/>
      <c r="J115" s="63"/>
      <c r="K115" s="63"/>
      <c r="L115" s="61"/>
    </row>
    <row r="116" spans="2:65" s="1" customFormat="1" ht="18" customHeight="1">
      <c r="B116" s="41"/>
      <c r="C116" s="65" t="s">
        <v>22</v>
      </c>
      <c r="D116" s="63"/>
      <c r="E116" s="63"/>
      <c r="F116" s="168" t="str">
        <f>F16</f>
        <v>Mohelnice</v>
      </c>
      <c r="G116" s="63"/>
      <c r="H116" s="63"/>
      <c r="I116" s="169" t="s">
        <v>24</v>
      </c>
      <c r="J116" s="73" t="str">
        <f>IF(J16="","",J16)</f>
        <v>27.1.2017</v>
      </c>
      <c r="K116" s="63"/>
      <c r="L116" s="61"/>
    </row>
    <row r="117" spans="2:65" s="1" customFormat="1" ht="6.95" customHeight="1">
      <c r="B117" s="41"/>
      <c r="C117" s="63"/>
      <c r="D117" s="63"/>
      <c r="E117" s="63"/>
      <c r="F117" s="63"/>
      <c r="G117" s="63"/>
      <c r="H117" s="63"/>
      <c r="I117" s="165"/>
      <c r="J117" s="63"/>
      <c r="K117" s="63"/>
      <c r="L117" s="61"/>
    </row>
    <row r="118" spans="2:65" s="1" customFormat="1">
      <c r="B118" s="41"/>
      <c r="C118" s="65" t="s">
        <v>26</v>
      </c>
      <c r="D118" s="63"/>
      <c r="E118" s="63"/>
      <c r="F118" s="168" t="str">
        <f>E19</f>
        <v>Město Mohelnice, U Brány 916/2, 789 85 Mohelnice</v>
      </c>
      <c r="G118" s="63"/>
      <c r="H118" s="63"/>
      <c r="I118" s="169" t="s">
        <v>34</v>
      </c>
      <c r="J118" s="168" t="str">
        <f>E25</f>
        <v xml:space="preserve"> </v>
      </c>
      <c r="K118" s="63"/>
      <c r="L118" s="61"/>
    </row>
    <row r="119" spans="2:65" s="1" customFormat="1" ht="14.45" customHeight="1">
      <c r="B119" s="41"/>
      <c r="C119" s="65" t="s">
        <v>32</v>
      </c>
      <c r="D119" s="63"/>
      <c r="E119" s="63"/>
      <c r="F119" s="168" t="str">
        <f>IF(E22="","",E22)</f>
        <v/>
      </c>
      <c r="G119" s="63"/>
      <c r="H119" s="63"/>
      <c r="I119" s="165"/>
      <c r="J119" s="63"/>
      <c r="K119" s="63"/>
      <c r="L119" s="61"/>
    </row>
    <row r="120" spans="2:65" s="1" customFormat="1" ht="10.35" customHeight="1">
      <c r="B120" s="41"/>
      <c r="C120" s="63"/>
      <c r="D120" s="63"/>
      <c r="E120" s="63"/>
      <c r="F120" s="63"/>
      <c r="G120" s="63"/>
      <c r="H120" s="63"/>
      <c r="I120" s="165"/>
      <c r="J120" s="63"/>
      <c r="K120" s="63"/>
      <c r="L120" s="61"/>
    </row>
    <row r="121" spans="2:65" s="9" customFormat="1" ht="29.25" customHeight="1">
      <c r="B121" s="170"/>
      <c r="C121" s="171" t="s">
        <v>179</v>
      </c>
      <c r="D121" s="172" t="s">
        <v>57</v>
      </c>
      <c r="E121" s="172" t="s">
        <v>53</v>
      </c>
      <c r="F121" s="172" t="s">
        <v>180</v>
      </c>
      <c r="G121" s="172" t="s">
        <v>181</v>
      </c>
      <c r="H121" s="172" t="s">
        <v>182</v>
      </c>
      <c r="I121" s="173" t="s">
        <v>183</v>
      </c>
      <c r="J121" s="172" t="s">
        <v>173</v>
      </c>
      <c r="K121" s="174" t="s">
        <v>184</v>
      </c>
      <c r="L121" s="175"/>
      <c r="M121" s="81" t="s">
        <v>185</v>
      </c>
      <c r="N121" s="82" t="s">
        <v>42</v>
      </c>
      <c r="O121" s="82" t="s">
        <v>186</v>
      </c>
      <c r="P121" s="82" t="s">
        <v>187</v>
      </c>
      <c r="Q121" s="82" t="s">
        <v>188</v>
      </c>
      <c r="R121" s="82" t="s">
        <v>189</v>
      </c>
      <c r="S121" s="82" t="s">
        <v>190</v>
      </c>
      <c r="T121" s="83" t="s">
        <v>191</v>
      </c>
    </row>
    <row r="122" spans="2:65" s="1" customFormat="1" ht="29.25" customHeight="1">
      <c r="B122" s="41"/>
      <c r="C122" s="87" t="s">
        <v>174</v>
      </c>
      <c r="D122" s="63"/>
      <c r="E122" s="63"/>
      <c r="F122" s="63"/>
      <c r="G122" s="63"/>
      <c r="H122" s="63"/>
      <c r="I122" s="165"/>
      <c r="J122" s="176">
        <f>BK122</f>
        <v>0</v>
      </c>
      <c r="K122" s="63"/>
      <c r="L122" s="61"/>
      <c r="M122" s="84"/>
      <c r="N122" s="85"/>
      <c r="O122" s="85"/>
      <c r="P122" s="177">
        <f>P123+P177+P204+P211+P218+P267+P338+P345+P348+P355+P376+P389+P392+P409+P412+P421+P424+P435+P450+P459+P462+P471+P488+P505+P510+P513+P520+P523+P526+P537+P540+P543+P546+P549</f>
        <v>0</v>
      </c>
      <c r="Q122" s="85"/>
      <c r="R122" s="177">
        <f>R123+R177+R204+R211+R218+R267+R338+R345+R348+R355+R376+R389+R392+R409+R412+R421+R424+R435+R450+R459+R462+R471+R488+R505+R510+R513+R520+R523+R526+R537+R540+R543+R546+R549</f>
        <v>0</v>
      </c>
      <c r="S122" s="85"/>
      <c r="T122" s="178">
        <f>T123+T177+T204+T211+T218+T267+T338+T345+T348+T355+T376+T389+T392+T409+T412+T421+T424+T435+T450+T459+T462+T471+T488+T505+T510+T513+T520+T523+T526+T537+T540+T543+T546+T549</f>
        <v>0</v>
      </c>
      <c r="AT122" s="24" t="s">
        <v>71</v>
      </c>
      <c r="AU122" s="24" t="s">
        <v>175</v>
      </c>
      <c r="BK122" s="179">
        <f>BK123+BK177+BK204+BK211+BK218+BK267+BK338+BK345+BK348+BK355+BK376+BK389+BK392+BK409+BK412+BK421+BK424+BK435+BK450+BK459+BK462+BK471+BK488+BK505+BK510+BK513+BK520+BK523+BK526+BK537+BK540+BK543+BK546+BK549</f>
        <v>0</v>
      </c>
    </row>
    <row r="123" spans="2:65" s="10" customFormat="1" ht="37.35" customHeight="1">
      <c r="B123" s="180"/>
      <c r="C123" s="181"/>
      <c r="D123" s="182" t="s">
        <v>71</v>
      </c>
      <c r="E123" s="183" t="s">
        <v>79</v>
      </c>
      <c r="F123" s="183" t="s">
        <v>383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SUM(P124:P176)</f>
        <v>0</v>
      </c>
      <c r="Q123" s="188"/>
      <c r="R123" s="189">
        <f>SUM(R124:R176)</f>
        <v>0</v>
      </c>
      <c r="S123" s="188"/>
      <c r="T123" s="190">
        <f>SUM(T124:T176)</f>
        <v>0</v>
      </c>
      <c r="AR123" s="191" t="s">
        <v>79</v>
      </c>
      <c r="AT123" s="192" t="s">
        <v>71</v>
      </c>
      <c r="AU123" s="192" t="s">
        <v>72</v>
      </c>
      <c r="AY123" s="191" t="s">
        <v>195</v>
      </c>
      <c r="BK123" s="193">
        <f>SUM(BK124:BK176)</f>
        <v>0</v>
      </c>
    </row>
    <row r="124" spans="2:65" s="1" customFormat="1" ht="22.5" customHeight="1">
      <c r="B124" s="41"/>
      <c r="C124" s="194" t="s">
        <v>79</v>
      </c>
      <c r="D124" s="194" t="s">
        <v>196</v>
      </c>
      <c r="E124" s="195" t="s">
        <v>384</v>
      </c>
      <c r="F124" s="196" t="s">
        <v>385</v>
      </c>
      <c r="G124" s="197" t="s">
        <v>386</v>
      </c>
      <c r="H124" s="198">
        <v>250</v>
      </c>
      <c r="I124" s="199"/>
      <c r="J124" s="198">
        <f>ROUND(I124*H124,1)</f>
        <v>0</v>
      </c>
      <c r="K124" s="196" t="s">
        <v>387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194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81</v>
      </c>
    </row>
    <row r="125" spans="2:65" s="1" customFormat="1" ht="13.5">
      <c r="B125" s="41"/>
      <c r="C125" s="63"/>
      <c r="D125" s="205" t="s">
        <v>202</v>
      </c>
      <c r="E125" s="63"/>
      <c r="F125" s="206" t="s">
        <v>385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194" t="s">
        <v>81</v>
      </c>
      <c r="D126" s="194" t="s">
        <v>196</v>
      </c>
      <c r="E126" s="195" t="s">
        <v>388</v>
      </c>
      <c r="F126" s="196" t="s">
        <v>389</v>
      </c>
      <c r="G126" s="197" t="s">
        <v>390</v>
      </c>
      <c r="H126" s="198">
        <v>18.600000000000001</v>
      </c>
      <c r="I126" s="199"/>
      <c r="J126" s="198">
        <f>ROUND(I126*H126,1)</f>
        <v>0</v>
      </c>
      <c r="K126" s="196" t="s">
        <v>387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194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194</v>
      </c>
      <c r="BM126" s="24" t="s">
        <v>194</v>
      </c>
    </row>
    <row r="127" spans="2:65" s="1" customFormat="1" ht="13.5">
      <c r="B127" s="41"/>
      <c r="C127" s="63"/>
      <c r="D127" s="205" t="s">
        <v>202</v>
      </c>
      <c r="E127" s="63"/>
      <c r="F127" s="206" t="s">
        <v>389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194" t="s">
        <v>86</v>
      </c>
      <c r="D128" s="194" t="s">
        <v>196</v>
      </c>
      <c r="E128" s="195" t="s">
        <v>391</v>
      </c>
      <c r="F128" s="196" t="s">
        <v>392</v>
      </c>
      <c r="G128" s="197" t="s">
        <v>390</v>
      </c>
      <c r="H128" s="198">
        <v>600.4</v>
      </c>
      <c r="I128" s="199"/>
      <c r="J128" s="198">
        <f>ROUND(I128*H128,1)</f>
        <v>0</v>
      </c>
      <c r="K128" s="196" t="s">
        <v>387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194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194</v>
      </c>
      <c r="BM128" s="24" t="s">
        <v>217</v>
      </c>
    </row>
    <row r="129" spans="2:65" s="1" customFormat="1" ht="13.5">
      <c r="B129" s="41"/>
      <c r="C129" s="63"/>
      <c r="D129" s="205" t="s">
        <v>202</v>
      </c>
      <c r="E129" s="63"/>
      <c r="F129" s="206" t="s">
        <v>392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194</v>
      </c>
      <c r="D130" s="194" t="s">
        <v>196</v>
      </c>
      <c r="E130" s="195" t="s">
        <v>393</v>
      </c>
      <c r="F130" s="196" t="s">
        <v>394</v>
      </c>
      <c r="G130" s="197" t="s">
        <v>390</v>
      </c>
      <c r="H130" s="198">
        <v>8599.7999999999993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194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194</v>
      </c>
      <c r="BM130" s="24" t="s">
        <v>225</v>
      </c>
    </row>
    <row r="131" spans="2:65" s="1" customFormat="1" ht="13.5">
      <c r="B131" s="41"/>
      <c r="C131" s="63"/>
      <c r="D131" s="205" t="s">
        <v>202</v>
      </c>
      <c r="E131" s="63"/>
      <c r="F131" s="206" t="s">
        <v>394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194" t="s">
        <v>213</v>
      </c>
      <c r="D132" s="194" t="s">
        <v>196</v>
      </c>
      <c r="E132" s="195" t="s">
        <v>395</v>
      </c>
      <c r="F132" s="196" t="s">
        <v>396</v>
      </c>
      <c r="G132" s="197" t="s">
        <v>390</v>
      </c>
      <c r="H132" s="198">
        <v>1720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226</v>
      </c>
    </row>
    <row r="133" spans="2:65" s="1" customFormat="1" ht="13.5">
      <c r="B133" s="41"/>
      <c r="C133" s="63"/>
      <c r="D133" s="208" t="s">
        <v>202</v>
      </c>
      <c r="E133" s="63"/>
      <c r="F133" s="209" t="s">
        <v>396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1" customFormat="1" ht="13.5">
      <c r="B134" s="213"/>
      <c r="C134" s="214"/>
      <c r="D134" s="208" t="s">
        <v>397</v>
      </c>
      <c r="E134" s="215" t="s">
        <v>20</v>
      </c>
      <c r="F134" s="216" t="s">
        <v>398</v>
      </c>
      <c r="G134" s="214"/>
      <c r="H134" s="217">
        <v>1720</v>
      </c>
      <c r="I134" s="218"/>
      <c r="J134" s="214"/>
      <c r="K134" s="214"/>
      <c r="L134" s="219"/>
      <c r="M134" s="220"/>
      <c r="N134" s="221"/>
      <c r="O134" s="221"/>
      <c r="P134" s="221"/>
      <c r="Q134" s="221"/>
      <c r="R134" s="221"/>
      <c r="S134" s="221"/>
      <c r="T134" s="222"/>
      <c r="AT134" s="223" t="s">
        <v>397</v>
      </c>
      <c r="AU134" s="223" t="s">
        <v>79</v>
      </c>
      <c r="AV134" s="11" t="s">
        <v>81</v>
      </c>
      <c r="AW134" s="11" t="s">
        <v>36</v>
      </c>
      <c r="AX134" s="11" t="s">
        <v>72</v>
      </c>
      <c r="AY134" s="223" t="s">
        <v>195</v>
      </c>
    </row>
    <row r="135" spans="2:65" s="12" customFormat="1" ht="13.5">
      <c r="B135" s="224"/>
      <c r="C135" s="225"/>
      <c r="D135" s="205" t="s">
        <v>397</v>
      </c>
      <c r="E135" s="226" t="s">
        <v>20</v>
      </c>
      <c r="F135" s="227" t="s">
        <v>399</v>
      </c>
      <c r="G135" s="225"/>
      <c r="H135" s="228">
        <v>1720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AT135" s="234" t="s">
        <v>397</v>
      </c>
      <c r="AU135" s="234" t="s">
        <v>79</v>
      </c>
      <c r="AV135" s="12" t="s">
        <v>194</v>
      </c>
      <c r="AW135" s="12" t="s">
        <v>36</v>
      </c>
      <c r="AX135" s="12" t="s">
        <v>79</v>
      </c>
      <c r="AY135" s="234" t="s">
        <v>195</v>
      </c>
    </row>
    <row r="136" spans="2:65" s="1" customFormat="1" ht="22.5" customHeight="1">
      <c r="B136" s="41"/>
      <c r="C136" s="194" t="s">
        <v>217</v>
      </c>
      <c r="D136" s="194" t="s">
        <v>196</v>
      </c>
      <c r="E136" s="195" t="s">
        <v>400</v>
      </c>
      <c r="F136" s="196" t="s">
        <v>401</v>
      </c>
      <c r="G136" s="197" t="s">
        <v>390</v>
      </c>
      <c r="H136" s="198">
        <v>55.7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240</v>
      </c>
    </row>
    <row r="137" spans="2:65" s="1" customFormat="1" ht="13.5">
      <c r="B137" s="41"/>
      <c r="C137" s="63"/>
      <c r="D137" s="205" t="s">
        <v>202</v>
      </c>
      <c r="E137" s="63"/>
      <c r="F137" s="206" t="s">
        <v>401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221</v>
      </c>
      <c r="D138" s="194" t="s">
        <v>196</v>
      </c>
      <c r="E138" s="195" t="s">
        <v>402</v>
      </c>
      <c r="F138" s="196" t="s">
        <v>403</v>
      </c>
      <c r="G138" s="197" t="s">
        <v>404</v>
      </c>
      <c r="H138" s="198">
        <v>95.7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248</v>
      </c>
    </row>
    <row r="139" spans="2:65" s="1" customFormat="1" ht="13.5">
      <c r="B139" s="41"/>
      <c r="C139" s="63"/>
      <c r="D139" s="205" t="s">
        <v>202</v>
      </c>
      <c r="E139" s="63"/>
      <c r="F139" s="206" t="s">
        <v>403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194" t="s">
        <v>225</v>
      </c>
      <c r="D140" s="194" t="s">
        <v>196</v>
      </c>
      <c r="E140" s="195" t="s">
        <v>405</v>
      </c>
      <c r="F140" s="196" t="s">
        <v>406</v>
      </c>
      <c r="G140" s="197" t="s">
        <v>404</v>
      </c>
      <c r="H140" s="198">
        <v>95.7</v>
      </c>
      <c r="I140" s="199"/>
      <c r="J140" s="198">
        <f>ROUND(I140*H140,1)</f>
        <v>0</v>
      </c>
      <c r="K140" s="196" t="s">
        <v>387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194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194</v>
      </c>
      <c r="BM140" s="24" t="s">
        <v>255</v>
      </c>
    </row>
    <row r="141" spans="2:65" s="1" customFormat="1" ht="13.5">
      <c r="B141" s="41"/>
      <c r="C141" s="63"/>
      <c r="D141" s="205" t="s">
        <v>202</v>
      </c>
      <c r="E141" s="63"/>
      <c r="F141" s="206" t="s">
        <v>406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194" t="s">
        <v>230</v>
      </c>
      <c r="D142" s="194" t="s">
        <v>196</v>
      </c>
      <c r="E142" s="195" t="s">
        <v>407</v>
      </c>
      <c r="F142" s="196" t="s">
        <v>408</v>
      </c>
      <c r="G142" s="197" t="s">
        <v>390</v>
      </c>
      <c r="H142" s="198">
        <v>8674.4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264</v>
      </c>
    </row>
    <row r="143" spans="2:65" s="1" customFormat="1" ht="13.5">
      <c r="B143" s="41"/>
      <c r="C143" s="63"/>
      <c r="D143" s="208" t="s">
        <v>202</v>
      </c>
      <c r="E143" s="63"/>
      <c r="F143" s="209" t="s">
        <v>408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1" customFormat="1" ht="13.5">
      <c r="B144" s="213"/>
      <c r="C144" s="214"/>
      <c r="D144" s="208" t="s">
        <v>397</v>
      </c>
      <c r="E144" s="215" t="s">
        <v>20</v>
      </c>
      <c r="F144" s="216" t="s">
        <v>409</v>
      </c>
      <c r="G144" s="214"/>
      <c r="H144" s="217">
        <v>8599.7999999999993</v>
      </c>
      <c r="I144" s="218"/>
      <c r="J144" s="214"/>
      <c r="K144" s="214"/>
      <c r="L144" s="219"/>
      <c r="M144" s="220"/>
      <c r="N144" s="221"/>
      <c r="O144" s="221"/>
      <c r="P144" s="221"/>
      <c r="Q144" s="221"/>
      <c r="R144" s="221"/>
      <c r="S144" s="221"/>
      <c r="T144" s="222"/>
      <c r="AT144" s="223" t="s">
        <v>397</v>
      </c>
      <c r="AU144" s="223" t="s">
        <v>79</v>
      </c>
      <c r="AV144" s="11" t="s">
        <v>81</v>
      </c>
      <c r="AW144" s="11" t="s">
        <v>36</v>
      </c>
      <c r="AX144" s="11" t="s">
        <v>72</v>
      </c>
      <c r="AY144" s="223" t="s">
        <v>195</v>
      </c>
    </row>
    <row r="145" spans="2:65" s="11" customFormat="1" ht="13.5">
      <c r="B145" s="213"/>
      <c r="C145" s="214"/>
      <c r="D145" s="208" t="s">
        <v>397</v>
      </c>
      <c r="E145" s="215" t="s">
        <v>20</v>
      </c>
      <c r="F145" s="216" t="s">
        <v>410</v>
      </c>
      <c r="G145" s="214"/>
      <c r="H145" s="217">
        <v>55.7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397</v>
      </c>
      <c r="AU145" s="223" t="s">
        <v>79</v>
      </c>
      <c r="AV145" s="11" t="s">
        <v>81</v>
      </c>
      <c r="AW145" s="11" t="s">
        <v>36</v>
      </c>
      <c r="AX145" s="11" t="s">
        <v>72</v>
      </c>
      <c r="AY145" s="223" t="s">
        <v>195</v>
      </c>
    </row>
    <row r="146" spans="2:65" s="11" customFormat="1" ht="13.5">
      <c r="B146" s="213"/>
      <c r="C146" s="214"/>
      <c r="D146" s="208" t="s">
        <v>397</v>
      </c>
      <c r="E146" s="215" t="s">
        <v>20</v>
      </c>
      <c r="F146" s="216" t="s">
        <v>411</v>
      </c>
      <c r="G146" s="214"/>
      <c r="H146" s="217">
        <v>18.899999999999999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397</v>
      </c>
      <c r="AU146" s="223" t="s">
        <v>79</v>
      </c>
      <c r="AV146" s="11" t="s">
        <v>81</v>
      </c>
      <c r="AW146" s="11" t="s">
        <v>36</v>
      </c>
      <c r="AX146" s="11" t="s">
        <v>72</v>
      </c>
      <c r="AY146" s="223" t="s">
        <v>195</v>
      </c>
    </row>
    <row r="147" spans="2:65" s="12" customFormat="1" ht="13.5">
      <c r="B147" s="224"/>
      <c r="C147" s="225"/>
      <c r="D147" s="205" t="s">
        <v>397</v>
      </c>
      <c r="E147" s="226" t="s">
        <v>20</v>
      </c>
      <c r="F147" s="227" t="s">
        <v>399</v>
      </c>
      <c r="G147" s="225"/>
      <c r="H147" s="228">
        <v>8674.4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AT147" s="234" t="s">
        <v>397</v>
      </c>
      <c r="AU147" s="234" t="s">
        <v>79</v>
      </c>
      <c r="AV147" s="12" t="s">
        <v>194</v>
      </c>
      <c r="AW147" s="12" t="s">
        <v>36</v>
      </c>
      <c r="AX147" s="12" t="s">
        <v>79</v>
      </c>
      <c r="AY147" s="234" t="s">
        <v>195</v>
      </c>
    </row>
    <row r="148" spans="2:65" s="1" customFormat="1" ht="22.5" customHeight="1">
      <c r="B148" s="41"/>
      <c r="C148" s="194" t="s">
        <v>226</v>
      </c>
      <c r="D148" s="194" t="s">
        <v>196</v>
      </c>
      <c r="E148" s="195" t="s">
        <v>412</v>
      </c>
      <c r="F148" s="196" t="s">
        <v>413</v>
      </c>
      <c r="G148" s="197" t="s">
        <v>390</v>
      </c>
      <c r="H148" s="198">
        <v>9256.6</v>
      </c>
      <c r="I148" s="199"/>
      <c r="J148" s="198">
        <f>ROUND(I148*H148,1)</f>
        <v>0</v>
      </c>
      <c r="K148" s="196" t="s">
        <v>387</v>
      </c>
      <c r="L148" s="61"/>
      <c r="M148" s="200" t="s">
        <v>20</v>
      </c>
      <c r="N148" s="201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194</v>
      </c>
      <c r="AT148" s="24" t="s">
        <v>196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194</v>
      </c>
      <c r="BM148" s="24" t="s">
        <v>271</v>
      </c>
    </row>
    <row r="149" spans="2:65" s="1" customFormat="1" ht="13.5">
      <c r="B149" s="41"/>
      <c r="C149" s="63"/>
      <c r="D149" s="205" t="s">
        <v>202</v>
      </c>
      <c r="E149" s="63"/>
      <c r="F149" s="206" t="s">
        <v>413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" customFormat="1" ht="22.5" customHeight="1">
      <c r="B150" s="41"/>
      <c r="C150" s="194" t="s">
        <v>231</v>
      </c>
      <c r="D150" s="194" t="s">
        <v>196</v>
      </c>
      <c r="E150" s="195" t="s">
        <v>412</v>
      </c>
      <c r="F150" s="196" t="s">
        <v>413</v>
      </c>
      <c r="G150" s="197" t="s">
        <v>390</v>
      </c>
      <c r="H150" s="198">
        <v>1030</v>
      </c>
      <c r="I150" s="199"/>
      <c r="J150" s="198">
        <f>ROUND(I150*H150,1)</f>
        <v>0</v>
      </c>
      <c r="K150" s="196" t="s">
        <v>387</v>
      </c>
      <c r="L150" s="61"/>
      <c r="M150" s="200" t="s">
        <v>20</v>
      </c>
      <c r="N150" s="201" t="s">
        <v>43</v>
      </c>
      <c r="O150" s="42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4" t="s">
        <v>194</v>
      </c>
      <c r="AT150" s="24" t="s">
        <v>196</v>
      </c>
      <c r="AU150" s="24" t="s">
        <v>79</v>
      </c>
      <c r="AY150" s="24" t="s">
        <v>195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79</v>
      </c>
      <c r="BK150" s="204">
        <f>ROUND(I150*H150,1)</f>
        <v>0</v>
      </c>
      <c r="BL150" s="24" t="s">
        <v>194</v>
      </c>
      <c r="BM150" s="24" t="s">
        <v>278</v>
      </c>
    </row>
    <row r="151" spans="2:65" s="1" customFormat="1" ht="13.5">
      <c r="B151" s="41"/>
      <c r="C151" s="63"/>
      <c r="D151" s="205" t="s">
        <v>202</v>
      </c>
      <c r="E151" s="63"/>
      <c r="F151" s="206" t="s">
        <v>413</v>
      </c>
      <c r="G151" s="63"/>
      <c r="H151" s="63"/>
      <c r="I151" s="165"/>
      <c r="J151" s="63"/>
      <c r="K151" s="63"/>
      <c r="L151" s="61"/>
      <c r="M151" s="207"/>
      <c r="N151" s="42"/>
      <c r="O151" s="42"/>
      <c r="P151" s="42"/>
      <c r="Q151" s="42"/>
      <c r="R151" s="42"/>
      <c r="S151" s="42"/>
      <c r="T151" s="78"/>
      <c r="AT151" s="24" t="s">
        <v>202</v>
      </c>
      <c r="AU151" s="24" t="s">
        <v>79</v>
      </c>
    </row>
    <row r="152" spans="2:65" s="1" customFormat="1" ht="22.5" customHeight="1">
      <c r="B152" s="41"/>
      <c r="C152" s="194" t="s">
        <v>240</v>
      </c>
      <c r="D152" s="194" t="s">
        <v>196</v>
      </c>
      <c r="E152" s="195" t="s">
        <v>414</v>
      </c>
      <c r="F152" s="196" t="s">
        <v>415</v>
      </c>
      <c r="G152" s="197" t="s">
        <v>390</v>
      </c>
      <c r="H152" s="198">
        <v>10286.6</v>
      </c>
      <c r="I152" s="199"/>
      <c r="J152" s="198">
        <f>ROUND(I152*H152,1)</f>
        <v>0</v>
      </c>
      <c r="K152" s="196" t="s">
        <v>387</v>
      </c>
      <c r="L152" s="61"/>
      <c r="M152" s="200" t="s">
        <v>20</v>
      </c>
      <c r="N152" s="201" t="s">
        <v>43</v>
      </c>
      <c r="O152" s="42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4" t="s">
        <v>194</v>
      </c>
      <c r="AT152" s="24" t="s">
        <v>196</v>
      </c>
      <c r="AU152" s="24" t="s">
        <v>79</v>
      </c>
      <c r="AY152" s="24" t="s">
        <v>195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79</v>
      </c>
      <c r="BK152" s="204">
        <f>ROUND(I152*H152,1)</f>
        <v>0</v>
      </c>
      <c r="BL152" s="24" t="s">
        <v>194</v>
      </c>
      <c r="BM152" s="24" t="s">
        <v>286</v>
      </c>
    </row>
    <row r="153" spans="2:65" s="1" customFormat="1" ht="13.5">
      <c r="B153" s="41"/>
      <c r="C153" s="63"/>
      <c r="D153" s="208" t="s">
        <v>202</v>
      </c>
      <c r="E153" s="63"/>
      <c r="F153" s="209" t="s">
        <v>415</v>
      </c>
      <c r="G153" s="63"/>
      <c r="H153" s="63"/>
      <c r="I153" s="165"/>
      <c r="J153" s="63"/>
      <c r="K153" s="63"/>
      <c r="L153" s="61"/>
      <c r="M153" s="207"/>
      <c r="N153" s="42"/>
      <c r="O153" s="42"/>
      <c r="P153" s="42"/>
      <c r="Q153" s="42"/>
      <c r="R153" s="42"/>
      <c r="S153" s="42"/>
      <c r="T153" s="78"/>
      <c r="AT153" s="24" t="s">
        <v>202</v>
      </c>
      <c r="AU153" s="24" t="s">
        <v>79</v>
      </c>
    </row>
    <row r="154" spans="2:65" s="11" customFormat="1" ht="13.5">
      <c r="B154" s="213"/>
      <c r="C154" s="214"/>
      <c r="D154" s="208" t="s">
        <v>397</v>
      </c>
      <c r="E154" s="215" t="s">
        <v>20</v>
      </c>
      <c r="F154" s="216" t="s">
        <v>416</v>
      </c>
      <c r="G154" s="214"/>
      <c r="H154" s="217">
        <v>9256.6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397</v>
      </c>
      <c r="AU154" s="223" t="s">
        <v>79</v>
      </c>
      <c r="AV154" s="11" t="s">
        <v>81</v>
      </c>
      <c r="AW154" s="11" t="s">
        <v>36</v>
      </c>
      <c r="AX154" s="11" t="s">
        <v>72</v>
      </c>
      <c r="AY154" s="223" t="s">
        <v>195</v>
      </c>
    </row>
    <row r="155" spans="2:65" s="11" customFormat="1" ht="13.5">
      <c r="B155" s="213"/>
      <c r="C155" s="214"/>
      <c r="D155" s="208" t="s">
        <v>397</v>
      </c>
      <c r="E155" s="215" t="s">
        <v>20</v>
      </c>
      <c r="F155" s="216" t="s">
        <v>417</v>
      </c>
      <c r="G155" s="214"/>
      <c r="H155" s="217">
        <v>1030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397</v>
      </c>
      <c r="AU155" s="223" t="s">
        <v>79</v>
      </c>
      <c r="AV155" s="11" t="s">
        <v>81</v>
      </c>
      <c r="AW155" s="11" t="s">
        <v>36</v>
      </c>
      <c r="AX155" s="11" t="s">
        <v>72</v>
      </c>
      <c r="AY155" s="223" t="s">
        <v>195</v>
      </c>
    </row>
    <row r="156" spans="2:65" s="12" customFormat="1" ht="13.5">
      <c r="B156" s="224"/>
      <c r="C156" s="225"/>
      <c r="D156" s="205" t="s">
        <v>397</v>
      </c>
      <c r="E156" s="226" t="s">
        <v>20</v>
      </c>
      <c r="F156" s="227" t="s">
        <v>399</v>
      </c>
      <c r="G156" s="225"/>
      <c r="H156" s="228">
        <v>10286.6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AT156" s="234" t="s">
        <v>397</v>
      </c>
      <c r="AU156" s="234" t="s">
        <v>79</v>
      </c>
      <c r="AV156" s="12" t="s">
        <v>194</v>
      </c>
      <c r="AW156" s="12" t="s">
        <v>36</v>
      </c>
      <c r="AX156" s="12" t="s">
        <v>79</v>
      </c>
      <c r="AY156" s="234" t="s">
        <v>195</v>
      </c>
    </row>
    <row r="157" spans="2:65" s="1" customFormat="1" ht="22.5" customHeight="1">
      <c r="B157" s="41"/>
      <c r="C157" s="194" t="s">
        <v>244</v>
      </c>
      <c r="D157" s="194" t="s">
        <v>196</v>
      </c>
      <c r="E157" s="195" t="s">
        <v>418</v>
      </c>
      <c r="F157" s="196" t="s">
        <v>419</v>
      </c>
      <c r="G157" s="197" t="s">
        <v>390</v>
      </c>
      <c r="H157" s="198">
        <v>331.2</v>
      </c>
      <c r="I157" s="199"/>
      <c r="J157" s="198">
        <f>ROUND(I157*H157,1)</f>
        <v>0</v>
      </c>
      <c r="K157" s="196" t="s">
        <v>387</v>
      </c>
      <c r="L157" s="61"/>
      <c r="M157" s="200" t="s">
        <v>20</v>
      </c>
      <c r="N157" s="201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194</v>
      </c>
      <c r="AT157" s="24" t="s">
        <v>196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194</v>
      </c>
      <c r="BM157" s="24" t="s">
        <v>294</v>
      </c>
    </row>
    <row r="158" spans="2:65" s="1" customFormat="1" ht="13.5">
      <c r="B158" s="41"/>
      <c r="C158" s="63"/>
      <c r="D158" s="205" t="s">
        <v>202</v>
      </c>
      <c r="E158" s="63"/>
      <c r="F158" s="206" t="s">
        <v>419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194" t="s">
        <v>248</v>
      </c>
      <c r="D159" s="194" t="s">
        <v>196</v>
      </c>
      <c r="E159" s="195" t="s">
        <v>420</v>
      </c>
      <c r="F159" s="196" t="s">
        <v>421</v>
      </c>
      <c r="G159" s="197" t="s">
        <v>390</v>
      </c>
      <c r="H159" s="198">
        <v>18.899999999999999</v>
      </c>
      <c r="I159" s="199"/>
      <c r="J159" s="198">
        <f>ROUND(I159*H159,1)</f>
        <v>0</v>
      </c>
      <c r="K159" s="196" t="s">
        <v>387</v>
      </c>
      <c r="L159" s="61"/>
      <c r="M159" s="200" t="s">
        <v>20</v>
      </c>
      <c r="N159" s="201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194</v>
      </c>
      <c r="AT159" s="24" t="s">
        <v>196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194</v>
      </c>
      <c r="BM159" s="24" t="s">
        <v>303</v>
      </c>
    </row>
    <row r="160" spans="2:65" s="1" customFormat="1" ht="13.5">
      <c r="B160" s="41"/>
      <c r="C160" s="63"/>
      <c r="D160" s="205" t="s">
        <v>202</v>
      </c>
      <c r="E160" s="63"/>
      <c r="F160" s="206" t="s">
        <v>421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194" t="s">
        <v>10</v>
      </c>
      <c r="D161" s="194" t="s">
        <v>196</v>
      </c>
      <c r="E161" s="195" t="s">
        <v>422</v>
      </c>
      <c r="F161" s="196" t="s">
        <v>423</v>
      </c>
      <c r="G161" s="197" t="s">
        <v>390</v>
      </c>
      <c r="H161" s="198">
        <v>8673.7000000000007</v>
      </c>
      <c r="I161" s="199"/>
      <c r="J161" s="198">
        <f>ROUND(I161*H161,1)</f>
        <v>0</v>
      </c>
      <c r="K161" s="196" t="s">
        <v>387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194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309</v>
      </c>
    </row>
    <row r="162" spans="2:65" s="1" customFormat="1" ht="13.5">
      <c r="B162" s="41"/>
      <c r="C162" s="63"/>
      <c r="D162" s="205" t="s">
        <v>202</v>
      </c>
      <c r="E162" s="63"/>
      <c r="F162" s="206" t="s">
        <v>423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194" t="s">
        <v>255</v>
      </c>
      <c r="D163" s="194" t="s">
        <v>196</v>
      </c>
      <c r="E163" s="195" t="s">
        <v>424</v>
      </c>
      <c r="F163" s="196" t="s">
        <v>425</v>
      </c>
      <c r="G163" s="197" t="s">
        <v>390</v>
      </c>
      <c r="H163" s="198">
        <v>1030</v>
      </c>
      <c r="I163" s="199"/>
      <c r="J163" s="198">
        <f>ROUND(I163*H163,1)</f>
        <v>0</v>
      </c>
      <c r="K163" s="196" t="s">
        <v>387</v>
      </c>
      <c r="L163" s="61"/>
      <c r="M163" s="200" t="s">
        <v>20</v>
      </c>
      <c r="N163" s="201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194</v>
      </c>
      <c r="AT163" s="24" t="s">
        <v>196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194</v>
      </c>
      <c r="BM163" s="24" t="s">
        <v>315</v>
      </c>
    </row>
    <row r="164" spans="2:65" s="1" customFormat="1" ht="13.5">
      <c r="B164" s="41"/>
      <c r="C164" s="63"/>
      <c r="D164" s="205" t="s">
        <v>202</v>
      </c>
      <c r="E164" s="63"/>
      <c r="F164" s="206" t="s">
        <v>425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194" t="s">
        <v>260</v>
      </c>
      <c r="D165" s="194" t="s">
        <v>196</v>
      </c>
      <c r="E165" s="195" t="s">
        <v>426</v>
      </c>
      <c r="F165" s="196" t="s">
        <v>427</v>
      </c>
      <c r="G165" s="197" t="s">
        <v>390</v>
      </c>
      <c r="H165" s="198">
        <v>7644.4</v>
      </c>
      <c r="I165" s="199"/>
      <c r="J165" s="198">
        <f>ROUND(I165*H165,1)</f>
        <v>0</v>
      </c>
      <c r="K165" s="196" t="s">
        <v>387</v>
      </c>
      <c r="L165" s="61"/>
      <c r="M165" s="200" t="s">
        <v>20</v>
      </c>
      <c r="N165" s="201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194</v>
      </c>
      <c r="AT165" s="24" t="s">
        <v>196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194</v>
      </c>
      <c r="BM165" s="24" t="s">
        <v>321</v>
      </c>
    </row>
    <row r="166" spans="2:65" s="1" customFormat="1" ht="13.5">
      <c r="B166" s="41"/>
      <c r="C166" s="63"/>
      <c r="D166" s="208" t="s">
        <v>202</v>
      </c>
      <c r="E166" s="63"/>
      <c r="F166" s="209" t="s">
        <v>427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1" customFormat="1" ht="13.5">
      <c r="B167" s="213"/>
      <c r="C167" s="214"/>
      <c r="D167" s="208" t="s">
        <v>397</v>
      </c>
      <c r="E167" s="215" t="s">
        <v>20</v>
      </c>
      <c r="F167" s="216" t="s">
        <v>428</v>
      </c>
      <c r="G167" s="214"/>
      <c r="H167" s="217">
        <v>9256.6</v>
      </c>
      <c r="I167" s="218"/>
      <c r="J167" s="214"/>
      <c r="K167" s="214"/>
      <c r="L167" s="219"/>
      <c r="M167" s="220"/>
      <c r="N167" s="221"/>
      <c r="O167" s="221"/>
      <c r="P167" s="221"/>
      <c r="Q167" s="221"/>
      <c r="R167" s="221"/>
      <c r="S167" s="221"/>
      <c r="T167" s="222"/>
      <c r="AT167" s="223" t="s">
        <v>397</v>
      </c>
      <c r="AU167" s="223" t="s">
        <v>79</v>
      </c>
      <c r="AV167" s="11" t="s">
        <v>81</v>
      </c>
      <c r="AW167" s="11" t="s">
        <v>36</v>
      </c>
      <c r="AX167" s="11" t="s">
        <v>72</v>
      </c>
      <c r="AY167" s="223" t="s">
        <v>195</v>
      </c>
    </row>
    <row r="168" spans="2:65" s="11" customFormat="1" ht="13.5">
      <c r="B168" s="213"/>
      <c r="C168" s="214"/>
      <c r="D168" s="208" t="s">
        <v>397</v>
      </c>
      <c r="E168" s="215" t="s">
        <v>20</v>
      </c>
      <c r="F168" s="216" t="s">
        <v>429</v>
      </c>
      <c r="G168" s="214"/>
      <c r="H168" s="217">
        <v>-1030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397</v>
      </c>
      <c r="AU168" s="223" t="s">
        <v>79</v>
      </c>
      <c r="AV168" s="11" t="s">
        <v>81</v>
      </c>
      <c r="AW168" s="11" t="s">
        <v>36</v>
      </c>
      <c r="AX168" s="11" t="s">
        <v>72</v>
      </c>
      <c r="AY168" s="223" t="s">
        <v>195</v>
      </c>
    </row>
    <row r="169" spans="2:65" s="11" customFormat="1" ht="13.5">
      <c r="B169" s="213"/>
      <c r="C169" s="214"/>
      <c r="D169" s="208" t="s">
        <v>397</v>
      </c>
      <c r="E169" s="215" t="s">
        <v>20</v>
      </c>
      <c r="F169" s="216" t="s">
        <v>430</v>
      </c>
      <c r="G169" s="214"/>
      <c r="H169" s="217">
        <v>-582.20000000000005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397</v>
      </c>
      <c r="AU169" s="223" t="s">
        <v>79</v>
      </c>
      <c r="AV169" s="11" t="s">
        <v>81</v>
      </c>
      <c r="AW169" s="11" t="s">
        <v>36</v>
      </c>
      <c r="AX169" s="11" t="s">
        <v>72</v>
      </c>
      <c r="AY169" s="223" t="s">
        <v>195</v>
      </c>
    </row>
    <row r="170" spans="2:65" s="12" customFormat="1" ht="13.5">
      <c r="B170" s="224"/>
      <c r="C170" s="225"/>
      <c r="D170" s="205" t="s">
        <v>397</v>
      </c>
      <c r="E170" s="226" t="s">
        <v>20</v>
      </c>
      <c r="F170" s="227" t="s">
        <v>399</v>
      </c>
      <c r="G170" s="225"/>
      <c r="H170" s="228">
        <v>7644.4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AT170" s="234" t="s">
        <v>397</v>
      </c>
      <c r="AU170" s="234" t="s">
        <v>79</v>
      </c>
      <c r="AV170" s="12" t="s">
        <v>194</v>
      </c>
      <c r="AW170" s="12" t="s">
        <v>36</v>
      </c>
      <c r="AX170" s="12" t="s">
        <v>79</v>
      </c>
      <c r="AY170" s="234" t="s">
        <v>195</v>
      </c>
    </row>
    <row r="171" spans="2:65" s="1" customFormat="1" ht="22.5" customHeight="1">
      <c r="B171" s="41"/>
      <c r="C171" s="194" t="s">
        <v>264</v>
      </c>
      <c r="D171" s="194" t="s">
        <v>196</v>
      </c>
      <c r="E171" s="195" t="s">
        <v>431</v>
      </c>
      <c r="F171" s="196" t="s">
        <v>432</v>
      </c>
      <c r="G171" s="197" t="s">
        <v>228</v>
      </c>
      <c r="H171" s="198">
        <v>1048</v>
      </c>
      <c r="I171" s="199"/>
      <c r="J171" s="198">
        <f>ROUND(I171*H171,1)</f>
        <v>0</v>
      </c>
      <c r="K171" s="196" t="s">
        <v>387</v>
      </c>
      <c r="L171" s="61"/>
      <c r="M171" s="200" t="s">
        <v>20</v>
      </c>
      <c r="N171" s="201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194</v>
      </c>
      <c r="AT171" s="24" t="s">
        <v>196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194</v>
      </c>
      <c r="BM171" s="24" t="s">
        <v>330</v>
      </c>
    </row>
    <row r="172" spans="2:65" s="1" customFormat="1" ht="13.5">
      <c r="B172" s="41"/>
      <c r="C172" s="63"/>
      <c r="D172" s="205" t="s">
        <v>202</v>
      </c>
      <c r="E172" s="63"/>
      <c r="F172" s="206" t="s">
        <v>432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194" t="s">
        <v>268</v>
      </c>
      <c r="D173" s="194" t="s">
        <v>196</v>
      </c>
      <c r="E173" s="195" t="s">
        <v>433</v>
      </c>
      <c r="F173" s="196" t="s">
        <v>434</v>
      </c>
      <c r="G173" s="197" t="s">
        <v>258</v>
      </c>
      <c r="H173" s="198">
        <v>200</v>
      </c>
      <c r="I173" s="199"/>
      <c r="J173" s="198">
        <f>ROUND(I173*H173,1)</f>
        <v>0</v>
      </c>
      <c r="K173" s="196" t="s">
        <v>387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194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194</v>
      </c>
      <c r="BM173" s="24" t="s">
        <v>338</v>
      </c>
    </row>
    <row r="174" spans="2:65" s="1" customFormat="1" ht="13.5">
      <c r="B174" s="41"/>
      <c r="C174" s="63"/>
      <c r="D174" s="205" t="s">
        <v>202</v>
      </c>
      <c r="E174" s="63"/>
      <c r="F174" s="206" t="s">
        <v>434</v>
      </c>
      <c r="G174" s="63"/>
      <c r="H174" s="63"/>
      <c r="I174" s="165"/>
      <c r="J174" s="63"/>
      <c r="K174" s="63"/>
      <c r="L174" s="61"/>
      <c r="M174" s="207"/>
      <c r="N174" s="42"/>
      <c r="O174" s="42"/>
      <c r="P174" s="42"/>
      <c r="Q174" s="42"/>
      <c r="R174" s="42"/>
      <c r="S174" s="42"/>
      <c r="T174" s="78"/>
      <c r="AT174" s="24" t="s">
        <v>202</v>
      </c>
      <c r="AU174" s="24" t="s">
        <v>79</v>
      </c>
    </row>
    <row r="175" spans="2:65" s="1" customFormat="1" ht="22.5" customHeight="1">
      <c r="B175" s="41"/>
      <c r="C175" s="194" t="s">
        <v>271</v>
      </c>
      <c r="D175" s="194" t="s">
        <v>196</v>
      </c>
      <c r="E175" s="195" t="s">
        <v>435</v>
      </c>
      <c r="F175" s="196" t="s">
        <v>436</v>
      </c>
      <c r="G175" s="197" t="s">
        <v>228</v>
      </c>
      <c r="H175" s="198">
        <v>596.20000000000005</v>
      </c>
      <c r="I175" s="199"/>
      <c r="J175" s="198">
        <f>ROUND(I175*H175,1)</f>
        <v>0</v>
      </c>
      <c r="K175" s="196" t="s">
        <v>387</v>
      </c>
      <c r="L175" s="61"/>
      <c r="M175" s="200" t="s">
        <v>20</v>
      </c>
      <c r="N175" s="201" t="s">
        <v>43</v>
      </c>
      <c r="O175" s="42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24" t="s">
        <v>194</v>
      </c>
      <c r="AT175" s="24" t="s">
        <v>196</v>
      </c>
      <c r="AU175" s="24" t="s">
        <v>79</v>
      </c>
      <c r="AY175" s="24" t="s">
        <v>195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24" t="s">
        <v>79</v>
      </c>
      <c r="BK175" s="204">
        <f>ROUND(I175*H175,1)</f>
        <v>0</v>
      </c>
      <c r="BL175" s="24" t="s">
        <v>194</v>
      </c>
      <c r="BM175" s="24" t="s">
        <v>346</v>
      </c>
    </row>
    <row r="176" spans="2:65" s="1" customFormat="1" ht="13.5">
      <c r="B176" s="41"/>
      <c r="C176" s="63"/>
      <c r="D176" s="208" t="s">
        <v>202</v>
      </c>
      <c r="E176" s="63"/>
      <c r="F176" s="209" t="s">
        <v>436</v>
      </c>
      <c r="G176" s="63"/>
      <c r="H176" s="63"/>
      <c r="I176" s="165"/>
      <c r="J176" s="63"/>
      <c r="K176" s="63"/>
      <c r="L176" s="61"/>
      <c r="M176" s="207"/>
      <c r="N176" s="42"/>
      <c r="O176" s="42"/>
      <c r="P176" s="42"/>
      <c r="Q176" s="42"/>
      <c r="R176" s="42"/>
      <c r="S176" s="42"/>
      <c r="T176" s="78"/>
      <c r="AT176" s="24" t="s">
        <v>202</v>
      </c>
      <c r="AU176" s="24" t="s">
        <v>79</v>
      </c>
    </row>
    <row r="177" spans="2:65" s="10" customFormat="1" ht="37.35" customHeight="1">
      <c r="B177" s="180"/>
      <c r="C177" s="181"/>
      <c r="D177" s="182" t="s">
        <v>71</v>
      </c>
      <c r="E177" s="183" t="s">
        <v>81</v>
      </c>
      <c r="F177" s="183" t="s">
        <v>437</v>
      </c>
      <c r="G177" s="181"/>
      <c r="H177" s="181"/>
      <c r="I177" s="184"/>
      <c r="J177" s="185">
        <f>BK177</f>
        <v>0</v>
      </c>
      <c r="K177" s="181"/>
      <c r="L177" s="186"/>
      <c r="M177" s="187"/>
      <c r="N177" s="188"/>
      <c r="O177" s="188"/>
      <c r="P177" s="189">
        <f>SUM(P178:P203)</f>
        <v>0</v>
      </c>
      <c r="Q177" s="188"/>
      <c r="R177" s="189">
        <f>SUM(R178:R203)</f>
        <v>0</v>
      </c>
      <c r="S177" s="188"/>
      <c r="T177" s="190">
        <f>SUM(T178:T203)</f>
        <v>0</v>
      </c>
      <c r="AR177" s="191" t="s">
        <v>79</v>
      </c>
      <c r="AT177" s="192" t="s">
        <v>71</v>
      </c>
      <c r="AU177" s="192" t="s">
        <v>72</v>
      </c>
      <c r="AY177" s="191" t="s">
        <v>195</v>
      </c>
      <c r="BK177" s="193">
        <f>SUM(BK178:BK203)</f>
        <v>0</v>
      </c>
    </row>
    <row r="178" spans="2:65" s="1" customFormat="1" ht="22.5" customHeight="1">
      <c r="B178" s="41"/>
      <c r="C178" s="194" t="s">
        <v>9</v>
      </c>
      <c r="D178" s="194" t="s">
        <v>196</v>
      </c>
      <c r="E178" s="195" t="s">
        <v>438</v>
      </c>
      <c r="F178" s="196" t="s">
        <v>439</v>
      </c>
      <c r="G178" s="197" t="s">
        <v>440</v>
      </c>
      <c r="H178" s="198">
        <v>200</v>
      </c>
      <c r="I178" s="199"/>
      <c r="J178" s="198">
        <f>ROUND(I178*H178,1)</f>
        <v>0</v>
      </c>
      <c r="K178" s="196" t="s">
        <v>387</v>
      </c>
      <c r="L178" s="61"/>
      <c r="M178" s="200" t="s">
        <v>20</v>
      </c>
      <c r="N178" s="201" t="s">
        <v>43</v>
      </c>
      <c r="O178" s="4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AR178" s="24" t="s">
        <v>194</v>
      </c>
      <c r="AT178" s="24" t="s">
        <v>196</v>
      </c>
      <c r="AU178" s="24" t="s">
        <v>79</v>
      </c>
      <c r="AY178" s="24" t="s">
        <v>195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79</v>
      </c>
      <c r="BK178" s="204">
        <f>ROUND(I178*H178,1)</f>
        <v>0</v>
      </c>
      <c r="BL178" s="24" t="s">
        <v>194</v>
      </c>
      <c r="BM178" s="24" t="s">
        <v>441</v>
      </c>
    </row>
    <row r="179" spans="2:65" s="1" customFormat="1" ht="13.5">
      <c r="B179" s="41"/>
      <c r="C179" s="63"/>
      <c r="D179" s="205" t="s">
        <v>202</v>
      </c>
      <c r="E179" s="63"/>
      <c r="F179" s="206" t="s">
        <v>439</v>
      </c>
      <c r="G179" s="63"/>
      <c r="H179" s="63"/>
      <c r="I179" s="165"/>
      <c r="J179" s="63"/>
      <c r="K179" s="63"/>
      <c r="L179" s="61"/>
      <c r="M179" s="207"/>
      <c r="N179" s="42"/>
      <c r="O179" s="42"/>
      <c r="P179" s="42"/>
      <c r="Q179" s="42"/>
      <c r="R179" s="42"/>
      <c r="S179" s="42"/>
      <c r="T179" s="78"/>
      <c r="AT179" s="24" t="s">
        <v>202</v>
      </c>
      <c r="AU179" s="24" t="s">
        <v>79</v>
      </c>
    </row>
    <row r="180" spans="2:65" s="1" customFormat="1" ht="22.5" customHeight="1">
      <c r="B180" s="41"/>
      <c r="C180" s="194" t="s">
        <v>278</v>
      </c>
      <c r="D180" s="194" t="s">
        <v>196</v>
      </c>
      <c r="E180" s="195" t="s">
        <v>442</v>
      </c>
      <c r="F180" s="196" t="s">
        <v>443</v>
      </c>
      <c r="G180" s="197" t="s">
        <v>404</v>
      </c>
      <c r="H180" s="198">
        <v>1774</v>
      </c>
      <c r="I180" s="199"/>
      <c r="J180" s="198">
        <f>ROUND(I180*H180,1)</f>
        <v>0</v>
      </c>
      <c r="K180" s="196" t="s">
        <v>387</v>
      </c>
      <c r="L180" s="61"/>
      <c r="M180" s="200" t="s">
        <v>20</v>
      </c>
      <c r="N180" s="201" t="s">
        <v>43</v>
      </c>
      <c r="O180" s="42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4" t="s">
        <v>194</v>
      </c>
      <c r="AT180" s="24" t="s">
        <v>196</v>
      </c>
      <c r="AU180" s="24" t="s">
        <v>79</v>
      </c>
      <c r="AY180" s="24" t="s">
        <v>195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79</v>
      </c>
      <c r="BK180" s="204">
        <f>ROUND(I180*H180,1)</f>
        <v>0</v>
      </c>
      <c r="BL180" s="24" t="s">
        <v>194</v>
      </c>
      <c r="BM180" s="24" t="s">
        <v>444</v>
      </c>
    </row>
    <row r="181" spans="2:65" s="1" customFormat="1" ht="13.5">
      <c r="B181" s="41"/>
      <c r="C181" s="63"/>
      <c r="D181" s="205" t="s">
        <v>202</v>
      </c>
      <c r="E181" s="63"/>
      <c r="F181" s="206" t="s">
        <v>443</v>
      </c>
      <c r="G181" s="63"/>
      <c r="H181" s="63"/>
      <c r="I181" s="165"/>
      <c r="J181" s="63"/>
      <c r="K181" s="63"/>
      <c r="L181" s="61"/>
      <c r="M181" s="207"/>
      <c r="N181" s="42"/>
      <c r="O181" s="42"/>
      <c r="P181" s="42"/>
      <c r="Q181" s="42"/>
      <c r="R181" s="42"/>
      <c r="S181" s="42"/>
      <c r="T181" s="78"/>
      <c r="AT181" s="24" t="s">
        <v>202</v>
      </c>
      <c r="AU181" s="24" t="s">
        <v>79</v>
      </c>
    </row>
    <row r="182" spans="2:65" s="1" customFormat="1" ht="22.5" customHeight="1">
      <c r="B182" s="41"/>
      <c r="C182" s="194" t="s">
        <v>282</v>
      </c>
      <c r="D182" s="194" t="s">
        <v>196</v>
      </c>
      <c r="E182" s="195" t="s">
        <v>445</v>
      </c>
      <c r="F182" s="196" t="s">
        <v>446</v>
      </c>
      <c r="G182" s="197" t="s">
        <v>404</v>
      </c>
      <c r="H182" s="198">
        <v>1774</v>
      </c>
      <c r="I182" s="199"/>
      <c r="J182" s="198">
        <f>ROUND(I182*H182,1)</f>
        <v>0</v>
      </c>
      <c r="K182" s="196" t="s">
        <v>387</v>
      </c>
      <c r="L182" s="61"/>
      <c r="M182" s="200" t="s">
        <v>20</v>
      </c>
      <c r="N182" s="201" t="s">
        <v>43</v>
      </c>
      <c r="O182" s="42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24" t="s">
        <v>194</v>
      </c>
      <c r="AT182" s="24" t="s">
        <v>196</v>
      </c>
      <c r="AU182" s="24" t="s">
        <v>79</v>
      </c>
      <c r="AY182" s="24" t="s">
        <v>195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24" t="s">
        <v>79</v>
      </c>
      <c r="BK182" s="204">
        <f>ROUND(I182*H182,1)</f>
        <v>0</v>
      </c>
      <c r="BL182" s="24" t="s">
        <v>194</v>
      </c>
      <c r="BM182" s="24" t="s">
        <v>447</v>
      </c>
    </row>
    <row r="183" spans="2:65" s="1" customFormat="1" ht="13.5">
      <c r="B183" s="41"/>
      <c r="C183" s="63"/>
      <c r="D183" s="205" t="s">
        <v>202</v>
      </c>
      <c r="E183" s="63"/>
      <c r="F183" s="206" t="s">
        <v>446</v>
      </c>
      <c r="G183" s="63"/>
      <c r="H183" s="63"/>
      <c r="I183" s="165"/>
      <c r="J183" s="63"/>
      <c r="K183" s="63"/>
      <c r="L183" s="61"/>
      <c r="M183" s="207"/>
      <c r="N183" s="42"/>
      <c r="O183" s="42"/>
      <c r="P183" s="42"/>
      <c r="Q183" s="42"/>
      <c r="R183" s="42"/>
      <c r="S183" s="42"/>
      <c r="T183" s="78"/>
      <c r="AT183" s="24" t="s">
        <v>202</v>
      </c>
      <c r="AU183" s="24" t="s">
        <v>79</v>
      </c>
    </row>
    <row r="184" spans="2:65" s="1" customFormat="1" ht="22.5" customHeight="1">
      <c r="B184" s="41"/>
      <c r="C184" s="194" t="s">
        <v>286</v>
      </c>
      <c r="D184" s="194" t="s">
        <v>196</v>
      </c>
      <c r="E184" s="195" t="s">
        <v>448</v>
      </c>
      <c r="F184" s="196" t="s">
        <v>449</v>
      </c>
      <c r="G184" s="197" t="s">
        <v>390</v>
      </c>
      <c r="H184" s="198">
        <v>710.2</v>
      </c>
      <c r="I184" s="199"/>
      <c r="J184" s="198">
        <f>ROUND(I184*H184,1)</f>
        <v>0</v>
      </c>
      <c r="K184" s="196" t="s">
        <v>387</v>
      </c>
      <c r="L184" s="61"/>
      <c r="M184" s="200" t="s">
        <v>20</v>
      </c>
      <c r="N184" s="201" t="s">
        <v>43</v>
      </c>
      <c r="O184" s="42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AR184" s="24" t="s">
        <v>194</v>
      </c>
      <c r="AT184" s="24" t="s">
        <v>196</v>
      </c>
      <c r="AU184" s="24" t="s">
        <v>79</v>
      </c>
      <c r="AY184" s="24" t="s">
        <v>195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24" t="s">
        <v>79</v>
      </c>
      <c r="BK184" s="204">
        <f>ROUND(I184*H184,1)</f>
        <v>0</v>
      </c>
      <c r="BL184" s="24" t="s">
        <v>194</v>
      </c>
      <c r="BM184" s="24" t="s">
        <v>450</v>
      </c>
    </row>
    <row r="185" spans="2:65" s="1" customFormat="1" ht="13.5">
      <c r="B185" s="41"/>
      <c r="C185" s="63"/>
      <c r="D185" s="205" t="s">
        <v>202</v>
      </c>
      <c r="E185" s="63"/>
      <c r="F185" s="206" t="s">
        <v>449</v>
      </c>
      <c r="G185" s="63"/>
      <c r="H185" s="63"/>
      <c r="I185" s="165"/>
      <c r="J185" s="63"/>
      <c r="K185" s="63"/>
      <c r="L185" s="61"/>
      <c r="M185" s="207"/>
      <c r="N185" s="42"/>
      <c r="O185" s="42"/>
      <c r="P185" s="42"/>
      <c r="Q185" s="42"/>
      <c r="R185" s="42"/>
      <c r="S185" s="42"/>
      <c r="T185" s="78"/>
      <c r="AT185" s="24" t="s">
        <v>202</v>
      </c>
      <c r="AU185" s="24" t="s">
        <v>79</v>
      </c>
    </row>
    <row r="186" spans="2:65" s="1" customFormat="1" ht="22.5" customHeight="1">
      <c r="B186" s="41"/>
      <c r="C186" s="194" t="s">
        <v>290</v>
      </c>
      <c r="D186" s="194" t="s">
        <v>196</v>
      </c>
      <c r="E186" s="195" t="s">
        <v>451</v>
      </c>
      <c r="F186" s="196" t="s">
        <v>452</v>
      </c>
      <c r="G186" s="197" t="s">
        <v>404</v>
      </c>
      <c r="H186" s="198">
        <v>117.7</v>
      </c>
      <c r="I186" s="199"/>
      <c r="J186" s="198">
        <f>ROUND(I186*H186,1)</f>
        <v>0</v>
      </c>
      <c r="K186" s="196" t="s">
        <v>387</v>
      </c>
      <c r="L186" s="61"/>
      <c r="M186" s="200" t="s">
        <v>20</v>
      </c>
      <c r="N186" s="201" t="s">
        <v>43</v>
      </c>
      <c r="O186" s="42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AR186" s="24" t="s">
        <v>194</v>
      </c>
      <c r="AT186" s="24" t="s">
        <v>196</v>
      </c>
      <c r="AU186" s="24" t="s">
        <v>79</v>
      </c>
      <c r="AY186" s="24" t="s">
        <v>195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24" t="s">
        <v>79</v>
      </c>
      <c r="BK186" s="204">
        <f>ROUND(I186*H186,1)</f>
        <v>0</v>
      </c>
      <c r="BL186" s="24" t="s">
        <v>194</v>
      </c>
      <c r="BM186" s="24" t="s">
        <v>453</v>
      </c>
    </row>
    <row r="187" spans="2:65" s="1" customFormat="1" ht="13.5">
      <c r="B187" s="41"/>
      <c r="C187" s="63"/>
      <c r="D187" s="205" t="s">
        <v>202</v>
      </c>
      <c r="E187" s="63"/>
      <c r="F187" s="206" t="s">
        <v>452</v>
      </c>
      <c r="G187" s="63"/>
      <c r="H187" s="63"/>
      <c r="I187" s="165"/>
      <c r="J187" s="63"/>
      <c r="K187" s="63"/>
      <c r="L187" s="61"/>
      <c r="M187" s="207"/>
      <c r="N187" s="42"/>
      <c r="O187" s="42"/>
      <c r="P187" s="42"/>
      <c r="Q187" s="42"/>
      <c r="R187" s="42"/>
      <c r="S187" s="42"/>
      <c r="T187" s="78"/>
      <c r="AT187" s="24" t="s">
        <v>202</v>
      </c>
      <c r="AU187" s="24" t="s">
        <v>79</v>
      </c>
    </row>
    <row r="188" spans="2:65" s="1" customFormat="1" ht="22.5" customHeight="1">
      <c r="B188" s="41"/>
      <c r="C188" s="194" t="s">
        <v>294</v>
      </c>
      <c r="D188" s="194" t="s">
        <v>196</v>
      </c>
      <c r="E188" s="195" t="s">
        <v>454</v>
      </c>
      <c r="F188" s="196" t="s">
        <v>455</v>
      </c>
      <c r="G188" s="197" t="s">
        <v>404</v>
      </c>
      <c r="H188" s="198">
        <v>117.7</v>
      </c>
      <c r="I188" s="199"/>
      <c r="J188" s="198">
        <f>ROUND(I188*H188,1)</f>
        <v>0</v>
      </c>
      <c r="K188" s="196" t="s">
        <v>387</v>
      </c>
      <c r="L188" s="61"/>
      <c r="M188" s="200" t="s">
        <v>20</v>
      </c>
      <c r="N188" s="201" t="s">
        <v>43</v>
      </c>
      <c r="O188" s="42"/>
      <c r="P188" s="202">
        <f>O188*H188</f>
        <v>0</v>
      </c>
      <c r="Q188" s="202">
        <v>0</v>
      </c>
      <c r="R188" s="202">
        <f>Q188*H188</f>
        <v>0</v>
      </c>
      <c r="S188" s="202">
        <v>0</v>
      </c>
      <c r="T188" s="203">
        <f>S188*H188</f>
        <v>0</v>
      </c>
      <c r="AR188" s="24" t="s">
        <v>194</v>
      </c>
      <c r="AT188" s="24" t="s">
        <v>196</v>
      </c>
      <c r="AU188" s="24" t="s">
        <v>79</v>
      </c>
      <c r="AY188" s="24" t="s">
        <v>195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24" t="s">
        <v>79</v>
      </c>
      <c r="BK188" s="204">
        <f>ROUND(I188*H188,1)</f>
        <v>0</v>
      </c>
      <c r="BL188" s="24" t="s">
        <v>194</v>
      </c>
      <c r="BM188" s="24" t="s">
        <v>456</v>
      </c>
    </row>
    <row r="189" spans="2:65" s="1" customFormat="1" ht="13.5">
      <c r="B189" s="41"/>
      <c r="C189" s="63"/>
      <c r="D189" s="205" t="s">
        <v>202</v>
      </c>
      <c r="E189" s="63"/>
      <c r="F189" s="206" t="s">
        <v>455</v>
      </c>
      <c r="G189" s="63"/>
      <c r="H189" s="63"/>
      <c r="I189" s="165"/>
      <c r="J189" s="63"/>
      <c r="K189" s="63"/>
      <c r="L189" s="61"/>
      <c r="M189" s="207"/>
      <c r="N189" s="42"/>
      <c r="O189" s="42"/>
      <c r="P189" s="42"/>
      <c r="Q189" s="42"/>
      <c r="R189" s="42"/>
      <c r="S189" s="42"/>
      <c r="T189" s="78"/>
      <c r="AT189" s="24" t="s">
        <v>202</v>
      </c>
      <c r="AU189" s="24" t="s">
        <v>79</v>
      </c>
    </row>
    <row r="190" spans="2:65" s="1" customFormat="1" ht="22.5" customHeight="1">
      <c r="B190" s="41"/>
      <c r="C190" s="194" t="s">
        <v>298</v>
      </c>
      <c r="D190" s="194" t="s">
        <v>196</v>
      </c>
      <c r="E190" s="195" t="s">
        <v>457</v>
      </c>
      <c r="F190" s="196" t="s">
        <v>458</v>
      </c>
      <c r="G190" s="197" t="s">
        <v>228</v>
      </c>
      <c r="H190" s="198">
        <v>61.4</v>
      </c>
      <c r="I190" s="199"/>
      <c r="J190" s="198">
        <f>ROUND(I190*H190,1)</f>
        <v>0</v>
      </c>
      <c r="K190" s="196" t="s">
        <v>387</v>
      </c>
      <c r="L190" s="61"/>
      <c r="M190" s="200" t="s">
        <v>20</v>
      </c>
      <c r="N190" s="201" t="s">
        <v>43</v>
      </c>
      <c r="O190" s="42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AR190" s="24" t="s">
        <v>194</v>
      </c>
      <c r="AT190" s="24" t="s">
        <v>196</v>
      </c>
      <c r="AU190" s="24" t="s">
        <v>79</v>
      </c>
      <c r="AY190" s="24" t="s">
        <v>195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4" t="s">
        <v>79</v>
      </c>
      <c r="BK190" s="204">
        <f>ROUND(I190*H190,1)</f>
        <v>0</v>
      </c>
      <c r="BL190" s="24" t="s">
        <v>194</v>
      </c>
      <c r="BM190" s="24" t="s">
        <v>459</v>
      </c>
    </row>
    <row r="191" spans="2:65" s="1" customFormat="1" ht="13.5">
      <c r="B191" s="41"/>
      <c r="C191" s="63"/>
      <c r="D191" s="205" t="s">
        <v>202</v>
      </c>
      <c r="E191" s="63"/>
      <c r="F191" s="206" t="s">
        <v>458</v>
      </c>
      <c r="G191" s="63"/>
      <c r="H191" s="63"/>
      <c r="I191" s="165"/>
      <c r="J191" s="63"/>
      <c r="K191" s="63"/>
      <c r="L191" s="61"/>
      <c r="M191" s="207"/>
      <c r="N191" s="42"/>
      <c r="O191" s="42"/>
      <c r="P191" s="42"/>
      <c r="Q191" s="42"/>
      <c r="R191" s="42"/>
      <c r="S191" s="42"/>
      <c r="T191" s="78"/>
      <c r="AT191" s="24" t="s">
        <v>202</v>
      </c>
      <c r="AU191" s="24" t="s">
        <v>79</v>
      </c>
    </row>
    <row r="192" spans="2:65" s="1" customFormat="1" ht="22.5" customHeight="1">
      <c r="B192" s="41"/>
      <c r="C192" s="194" t="s">
        <v>303</v>
      </c>
      <c r="D192" s="194" t="s">
        <v>196</v>
      </c>
      <c r="E192" s="195" t="s">
        <v>460</v>
      </c>
      <c r="F192" s="196" t="s">
        <v>461</v>
      </c>
      <c r="G192" s="197" t="s">
        <v>390</v>
      </c>
      <c r="H192" s="198">
        <v>2.2000000000000002</v>
      </c>
      <c r="I192" s="199"/>
      <c r="J192" s="198">
        <f>ROUND(I192*H192,1)</f>
        <v>0</v>
      </c>
      <c r="K192" s="196" t="s">
        <v>387</v>
      </c>
      <c r="L192" s="61"/>
      <c r="M192" s="200" t="s">
        <v>20</v>
      </c>
      <c r="N192" s="201" t="s">
        <v>43</v>
      </c>
      <c r="O192" s="42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AR192" s="24" t="s">
        <v>194</v>
      </c>
      <c r="AT192" s="24" t="s">
        <v>196</v>
      </c>
      <c r="AU192" s="24" t="s">
        <v>79</v>
      </c>
      <c r="AY192" s="24" t="s">
        <v>195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4" t="s">
        <v>79</v>
      </c>
      <c r="BK192" s="204">
        <f>ROUND(I192*H192,1)</f>
        <v>0</v>
      </c>
      <c r="BL192" s="24" t="s">
        <v>194</v>
      </c>
      <c r="BM192" s="24" t="s">
        <v>462</v>
      </c>
    </row>
    <row r="193" spans="2:65" s="1" customFormat="1" ht="13.5">
      <c r="B193" s="41"/>
      <c r="C193" s="63"/>
      <c r="D193" s="205" t="s">
        <v>202</v>
      </c>
      <c r="E193" s="63"/>
      <c r="F193" s="206" t="s">
        <v>461</v>
      </c>
      <c r="G193" s="63"/>
      <c r="H193" s="63"/>
      <c r="I193" s="165"/>
      <c r="J193" s="63"/>
      <c r="K193" s="63"/>
      <c r="L193" s="61"/>
      <c r="M193" s="207"/>
      <c r="N193" s="42"/>
      <c r="O193" s="42"/>
      <c r="P193" s="42"/>
      <c r="Q193" s="42"/>
      <c r="R193" s="42"/>
      <c r="S193" s="42"/>
      <c r="T193" s="78"/>
      <c r="AT193" s="24" t="s">
        <v>202</v>
      </c>
      <c r="AU193" s="24" t="s">
        <v>79</v>
      </c>
    </row>
    <row r="194" spans="2:65" s="1" customFormat="1" ht="22.5" customHeight="1">
      <c r="B194" s="41"/>
      <c r="C194" s="194" t="s">
        <v>306</v>
      </c>
      <c r="D194" s="194" t="s">
        <v>196</v>
      </c>
      <c r="E194" s="195" t="s">
        <v>463</v>
      </c>
      <c r="F194" s="196" t="s">
        <v>464</v>
      </c>
      <c r="G194" s="197" t="s">
        <v>404</v>
      </c>
      <c r="H194" s="198">
        <v>11.2</v>
      </c>
      <c r="I194" s="199"/>
      <c r="J194" s="198">
        <f>ROUND(I194*H194,1)</f>
        <v>0</v>
      </c>
      <c r="K194" s="196" t="s">
        <v>387</v>
      </c>
      <c r="L194" s="61"/>
      <c r="M194" s="200" t="s">
        <v>20</v>
      </c>
      <c r="N194" s="201" t="s">
        <v>43</v>
      </c>
      <c r="O194" s="42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4" t="s">
        <v>194</v>
      </c>
      <c r="AT194" s="24" t="s">
        <v>196</v>
      </c>
      <c r="AU194" s="24" t="s">
        <v>79</v>
      </c>
      <c r="AY194" s="24" t="s">
        <v>195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79</v>
      </c>
      <c r="BK194" s="204">
        <f>ROUND(I194*H194,1)</f>
        <v>0</v>
      </c>
      <c r="BL194" s="24" t="s">
        <v>194</v>
      </c>
      <c r="BM194" s="24" t="s">
        <v>465</v>
      </c>
    </row>
    <row r="195" spans="2:65" s="1" customFormat="1" ht="13.5">
      <c r="B195" s="41"/>
      <c r="C195" s="63"/>
      <c r="D195" s="205" t="s">
        <v>202</v>
      </c>
      <c r="E195" s="63"/>
      <c r="F195" s="206" t="s">
        <v>464</v>
      </c>
      <c r="G195" s="63"/>
      <c r="H195" s="63"/>
      <c r="I195" s="165"/>
      <c r="J195" s="63"/>
      <c r="K195" s="63"/>
      <c r="L195" s="61"/>
      <c r="M195" s="207"/>
      <c r="N195" s="42"/>
      <c r="O195" s="42"/>
      <c r="P195" s="42"/>
      <c r="Q195" s="42"/>
      <c r="R195" s="42"/>
      <c r="S195" s="42"/>
      <c r="T195" s="78"/>
      <c r="AT195" s="24" t="s">
        <v>202</v>
      </c>
      <c r="AU195" s="24" t="s">
        <v>79</v>
      </c>
    </row>
    <row r="196" spans="2:65" s="1" customFormat="1" ht="22.5" customHeight="1">
      <c r="B196" s="41"/>
      <c r="C196" s="194" t="s">
        <v>309</v>
      </c>
      <c r="D196" s="194" t="s">
        <v>196</v>
      </c>
      <c r="E196" s="195" t="s">
        <v>466</v>
      </c>
      <c r="F196" s="196" t="s">
        <v>467</v>
      </c>
      <c r="G196" s="197" t="s">
        <v>404</v>
      </c>
      <c r="H196" s="198">
        <v>11.2</v>
      </c>
      <c r="I196" s="199"/>
      <c r="J196" s="198">
        <f>ROUND(I196*H196,1)</f>
        <v>0</v>
      </c>
      <c r="K196" s="196" t="s">
        <v>387</v>
      </c>
      <c r="L196" s="61"/>
      <c r="M196" s="200" t="s">
        <v>20</v>
      </c>
      <c r="N196" s="201" t="s">
        <v>43</v>
      </c>
      <c r="O196" s="42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AR196" s="24" t="s">
        <v>194</v>
      </c>
      <c r="AT196" s="24" t="s">
        <v>196</v>
      </c>
      <c r="AU196" s="24" t="s">
        <v>79</v>
      </c>
      <c r="AY196" s="24" t="s">
        <v>195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4" t="s">
        <v>79</v>
      </c>
      <c r="BK196" s="204">
        <f>ROUND(I196*H196,1)</f>
        <v>0</v>
      </c>
      <c r="BL196" s="24" t="s">
        <v>194</v>
      </c>
      <c r="BM196" s="24" t="s">
        <v>468</v>
      </c>
    </row>
    <row r="197" spans="2:65" s="1" customFormat="1" ht="13.5">
      <c r="B197" s="41"/>
      <c r="C197" s="63"/>
      <c r="D197" s="205" t="s">
        <v>202</v>
      </c>
      <c r="E197" s="63"/>
      <c r="F197" s="206" t="s">
        <v>467</v>
      </c>
      <c r="G197" s="63"/>
      <c r="H197" s="63"/>
      <c r="I197" s="165"/>
      <c r="J197" s="63"/>
      <c r="K197" s="63"/>
      <c r="L197" s="61"/>
      <c r="M197" s="207"/>
      <c r="N197" s="42"/>
      <c r="O197" s="42"/>
      <c r="P197" s="42"/>
      <c r="Q197" s="42"/>
      <c r="R197" s="42"/>
      <c r="S197" s="42"/>
      <c r="T197" s="78"/>
      <c r="AT197" s="24" t="s">
        <v>202</v>
      </c>
      <c r="AU197" s="24" t="s">
        <v>79</v>
      </c>
    </row>
    <row r="198" spans="2:65" s="1" customFormat="1" ht="22.5" customHeight="1">
      <c r="B198" s="41"/>
      <c r="C198" s="194" t="s">
        <v>312</v>
      </c>
      <c r="D198" s="194" t="s">
        <v>196</v>
      </c>
      <c r="E198" s="195" t="s">
        <v>469</v>
      </c>
      <c r="F198" s="196" t="s">
        <v>470</v>
      </c>
      <c r="G198" s="197" t="s">
        <v>228</v>
      </c>
      <c r="H198" s="198">
        <v>0.2</v>
      </c>
      <c r="I198" s="199"/>
      <c r="J198" s="198">
        <f>ROUND(I198*H198,1)</f>
        <v>0</v>
      </c>
      <c r="K198" s="196" t="s">
        <v>387</v>
      </c>
      <c r="L198" s="61"/>
      <c r="M198" s="200" t="s">
        <v>20</v>
      </c>
      <c r="N198" s="201" t="s">
        <v>43</v>
      </c>
      <c r="O198" s="42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AR198" s="24" t="s">
        <v>194</v>
      </c>
      <c r="AT198" s="24" t="s">
        <v>196</v>
      </c>
      <c r="AU198" s="24" t="s">
        <v>79</v>
      </c>
      <c r="AY198" s="24" t="s">
        <v>195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4" t="s">
        <v>79</v>
      </c>
      <c r="BK198" s="204">
        <f>ROUND(I198*H198,1)</f>
        <v>0</v>
      </c>
      <c r="BL198" s="24" t="s">
        <v>194</v>
      </c>
      <c r="BM198" s="24" t="s">
        <v>471</v>
      </c>
    </row>
    <row r="199" spans="2:65" s="1" customFormat="1" ht="13.5">
      <c r="B199" s="41"/>
      <c r="C199" s="63"/>
      <c r="D199" s="205" t="s">
        <v>202</v>
      </c>
      <c r="E199" s="63"/>
      <c r="F199" s="206" t="s">
        <v>470</v>
      </c>
      <c r="G199" s="63"/>
      <c r="H199" s="63"/>
      <c r="I199" s="165"/>
      <c r="J199" s="63"/>
      <c r="K199" s="63"/>
      <c r="L199" s="61"/>
      <c r="M199" s="207"/>
      <c r="N199" s="42"/>
      <c r="O199" s="42"/>
      <c r="P199" s="42"/>
      <c r="Q199" s="42"/>
      <c r="R199" s="42"/>
      <c r="S199" s="42"/>
      <c r="T199" s="78"/>
      <c r="AT199" s="24" t="s">
        <v>202</v>
      </c>
      <c r="AU199" s="24" t="s">
        <v>79</v>
      </c>
    </row>
    <row r="200" spans="2:65" s="1" customFormat="1" ht="22.5" customHeight="1">
      <c r="B200" s="41"/>
      <c r="C200" s="194" t="s">
        <v>315</v>
      </c>
      <c r="D200" s="194" t="s">
        <v>196</v>
      </c>
      <c r="E200" s="195" t="s">
        <v>472</v>
      </c>
      <c r="F200" s="196" t="s">
        <v>473</v>
      </c>
      <c r="G200" s="197" t="s">
        <v>404</v>
      </c>
      <c r="H200" s="198">
        <v>130.19999999999999</v>
      </c>
      <c r="I200" s="199"/>
      <c r="J200" s="198">
        <f>ROUND(I200*H200,1)</f>
        <v>0</v>
      </c>
      <c r="K200" s="196" t="s">
        <v>387</v>
      </c>
      <c r="L200" s="61"/>
      <c r="M200" s="200" t="s">
        <v>20</v>
      </c>
      <c r="N200" s="201" t="s">
        <v>43</v>
      </c>
      <c r="O200" s="42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AR200" s="24" t="s">
        <v>194</v>
      </c>
      <c r="AT200" s="24" t="s">
        <v>196</v>
      </c>
      <c r="AU200" s="24" t="s">
        <v>79</v>
      </c>
      <c r="AY200" s="24" t="s">
        <v>195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4" t="s">
        <v>79</v>
      </c>
      <c r="BK200" s="204">
        <f>ROUND(I200*H200,1)</f>
        <v>0</v>
      </c>
      <c r="BL200" s="24" t="s">
        <v>194</v>
      </c>
      <c r="BM200" s="24" t="s">
        <v>474</v>
      </c>
    </row>
    <row r="201" spans="2:65" s="1" customFormat="1" ht="13.5">
      <c r="B201" s="41"/>
      <c r="C201" s="63"/>
      <c r="D201" s="205" t="s">
        <v>202</v>
      </c>
      <c r="E201" s="63"/>
      <c r="F201" s="206" t="s">
        <v>473</v>
      </c>
      <c r="G201" s="63"/>
      <c r="H201" s="63"/>
      <c r="I201" s="165"/>
      <c r="J201" s="63"/>
      <c r="K201" s="63"/>
      <c r="L201" s="61"/>
      <c r="M201" s="207"/>
      <c r="N201" s="42"/>
      <c r="O201" s="42"/>
      <c r="P201" s="42"/>
      <c r="Q201" s="42"/>
      <c r="R201" s="42"/>
      <c r="S201" s="42"/>
      <c r="T201" s="78"/>
      <c r="AT201" s="24" t="s">
        <v>202</v>
      </c>
      <c r="AU201" s="24" t="s">
        <v>79</v>
      </c>
    </row>
    <row r="202" spans="2:65" s="1" customFormat="1" ht="22.5" customHeight="1">
      <c r="B202" s="41"/>
      <c r="C202" s="194" t="s">
        <v>318</v>
      </c>
      <c r="D202" s="194" t="s">
        <v>196</v>
      </c>
      <c r="E202" s="195" t="s">
        <v>475</v>
      </c>
      <c r="F202" s="196" t="s">
        <v>476</v>
      </c>
      <c r="G202" s="197" t="s">
        <v>228</v>
      </c>
      <c r="H202" s="198">
        <v>275</v>
      </c>
      <c r="I202" s="199"/>
      <c r="J202" s="198">
        <f>ROUND(I202*H202,1)</f>
        <v>0</v>
      </c>
      <c r="K202" s="196" t="s">
        <v>387</v>
      </c>
      <c r="L202" s="61"/>
      <c r="M202" s="200" t="s">
        <v>20</v>
      </c>
      <c r="N202" s="201" t="s">
        <v>43</v>
      </c>
      <c r="O202" s="42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AR202" s="24" t="s">
        <v>194</v>
      </c>
      <c r="AT202" s="24" t="s">
        <v>196</v>
      </c>
      <c r="AU202" s="24" t="s">
        <v>79</v>
      </c>
      <c r="AY202" s="24" t="s">
        <v>195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24" t="s">
        <v>79</v>
      </c>
      <c r="BK202" s="204">
        <f>ROUND(I202*H202,1)</f>
        <v>0</v>
      </c>
      <c r="BL202" s="24" t="s">
        <v>194</v>
      </c>
      <c r="BM202" s="24" t="s">
        <v>477</v>
      </c>
    </row>
    <row r="203" spans="2:65" s="1" customFormat="1" ht="13.5">
      <c r="B203" s="41"/>
      <c r="C203" s="63"/>
      <c r="D203" s="208" t="s">
        <v>202</v>
      </c>
      <c r="E203" s="63"/>
      <c r="F203" s="209" t="s">
        <v>476</v>
      </c>
      <c r="G203" s="63"/>
      <c r="H203" s="63"/>
      <c r="I203" s="165"/>
      <c r="J203" s="63"/>
      <c r="K203" s="63"/>
      <c r="L203" s="61"/>
      <c r="M203" s="207"/>
      <c r="N203" s="42"/>
      <c r="O203" s="42"/>
      <c r="P203" s="42"/>
      <c r="Q203" s="42"/>
      <c r="R203" s="42"/>
      <c r="S203" s="42"/>
      <c r="T203" s="78"/>
      <c r="AT203" s="24" t="s">
        <v>202</v>
      </c>
      <c r="AU203" s="24" t="s">
        <v>79</v>
      </c>
    </row>
    <row r="204" spans="2:65" s="10" customFormat="1" ht="37.35" customHeight="1">
      <c r="B204" s="180"/>
      <c r="C204" s="181"/>
      <c r="D204" s="182" t="s">
        <v>71</v>
      </c>
      <c r="E204" s="183" t="s">
        <v>278</v>
      </c>
      <c r="F204" s="183" t="s">
        <v>478</v>
      </c>
      <c r="G204" s="181"/>
      <c r="H204" s="181"/>
      <c r="I204" s="184"/>
      <c r="J204" s="185">
        <f>BK204</f>
        <v>0</v>
      </c>
      <c r="K204" s="181"/>
      <c r="L204" s="186"/>
      <c r="M204" s="187"/>
      <c r="N204" s="188"/>
      <c r="O204" s="188"/>
      <c r="P204" s="189">
        <f>SUM(P205:P210)</f>
        <v>0</v>
      </c>
      <c r="Q204" s="188"/>
      <c r="R204" s="189">
        <f>SUM(R205:R210)</f>
        <v>0</v>
      </c>
      <c r="S204" s="188"/>
      <c r="T204" s="190">
        <f>SUM(T205:T210)</f>
        <v>0</v>
      </c>
      <c r="AR204" s="191" t="s">
        <v>79</v>
      </c>
      <c r="AT204" s="192" t="s">
        <v>71</v>
      </c>
      <c r="AU204" s="192" t="s">
        <v>72</v>
      </c>
      <c r="AY204" s="191" t="s">
        <v>195</v>
      </c>
      <c r="BK204" s="193">
        <f>SUM(BK205:BK210)</f>
        <v>0</v>
      </c>
    </row>
    <row r="205" spans="2:65" s="1" customFormat="1" ht="22.5" customHeight="1">
      <c r="B205" s="41"/>
      <c r="C205" s="194" t="s">
        <v>321</v>
      </c>
      <c r="D205" s="194" t="s">
        <v>196</v>
      </c>
      <c r="E205" s="195" t="s">
        <v>479</v>
      </c>
      <c r="F205" s="196" t="s">
        <v>480</v>
      </c>
      <c r="G205" s="197" t="s">
        <v>440</v>
      </c>
      <c r="H205" s="198">
        <v>104</v>
      </c>
      <c r="I205" s="199"/>
      <c r="J205" s="198">
        <f>ROUND(I205*H205,1)</f>
        <v>0</v>
      </c>
      <c r="K205" s="196" t="s">
        <v>387</v>
      </c>
      <c r="L205" s="61"/>
      <c r="M205" s="200" t="s">
        <v>20</v>
      </c>
      <c r="N205" s="201" t="s">
        <v>43</v>
      </c>
      <c r="O205" s="42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4" t="s">
        <v>194</v>
      </c>
      <c r="AT205" s="24" t="s">
        <v>196</v>
      </c>
      <c r="AU205" s="24" t="s">
        <v>79</v>
      </c>
      <c r="AY205" s="24" t="s">
        <v>195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79</v>
      </c>
      <c r="BK205" s="204">
        <f>ROUND(I205*H205,1)</f>
        <v>0</v>
      </c>
      <c r="BL205" s="24" t="s">
        <v>194</v>
      </c>
      <c r="BM205" s="24" t="s">
        <v>481</v>
      </c>
    </row>
    <row r="206" spans="2:65" s="1" customFormat="1" ht="13.5">
      <c r="B206" s="41"/>
      <c r="C206" s="63"/>
      <c r="D206" s="205" t="s">
        <v>202</v>
      </c>
      <c r="E206" s="63"/>
      <c r="F206" s="206" t="s">
        <v>480</v>
      </c>
      <c r="G206" s="63"/>
      <c r="H206" s="63"/>
      <c r="I206" s="165"/>
      <c r="J206" s="63"/>
      <c r="K206" s="63"/>
      <c r="L206" s="61"/>
      <c r="M206" s="207"/>
      <c r="N206" s="42"/>
      <c r="O206" s="42"/>
      <c r="P206" s="42"/>
      <c r="Q206" s="42"/>
      <c r="R206" s="42"/>
      <c r="S206" s="42"/>
      <c r="T206" s="78"/>
      <c r="AT206" s="24" t="s">
        <v>202</v>
      </c>
      <c r="AU206" s="24" t="s">
        <v>79</v>
      </c>
    </row>
    <row r="207" spans="2:65" s="1" customFormat="1" ht="22.5" customHeight="1">
      <c r="B207" s="41"/>
      <c r="C207" s="194" t="s">
        <v>326</v>
      </c>
      <c r="D207" s="194" t="s">
        <v>196</v>
      </c>
      <c r="E207" s="195" t="s">
        <v>482</v>
      </c>
      <c r="F207" s="196" t="s">
        <v>483</v>
      </c>
      <c r="G207" s="197" t="s">
        <v>440</v>
      </c>
      <c r="H207" s="198">
        <v>362</v>
      </c>
      <c r="I207" s="199"/>
      <c r="J207" s="198">
        <f>ROUND(I207*H207,1)</f>
        <v>0</v>
      </c>
      <c r="K207" s="196" t="s">
        <v>387</v>
      </c>
      <c r="L207" s="61"/>
      <c r="M207" s="200" t="s">
        <v>20</v>
      </c>
      <c r="N207" s="201" t="s">
        <v>43</v>
      </c>
      <c r="O207" s="42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AR207" s="24" t="s">
        <v>194</v>
      </c>
      <c r="AT207" s="24" t="s">
        <v>196</v>
      </c>
      <c r="AU207" s="24" t="s">
        <v>79</v>
      </c>
      <c r="AY207" s="24" t="s">
        <v>195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79</v>
      </c>
      <c r="BK207" s="204">
        <f>ROUND(I207*H207,1)</f>
        <v>0</v>
      </c>
      <c r="BL207" s="24" t="s">
        <v>194</v>
      </c>
      <c r="BM207" s="24" t="s">
        <v>484</v>
      </c>
    </row>
    <row r="208" spans="2:65" s="1" customFormat="1" ht="13.5">
      <c r="B208" s="41"/>
      <c r="C208" s="63"/>
      <c r="D208" s="205" t="s">
        <v>202</v>
      </c>
      <c r="E208" s="63"/>
      <c r="F208" s="206" t="s">
        <v>483</v>
      </c>
      <c r="G208" s="63"/>
      <c r="H208" s="63"/>
      <c r="I208" s="165"/>
      <c r="J208" s="63"/>
      <c r="K208" s="63"/>
      <c r="L208" s="61"/>
      <c r="M208" s="207"/>
      <c r="N208" s="42"/>
      <c r="O208" s="42"/>
      <c r="P208" s="42"/>
      <c r="Q208" s="42"/>
      <c r="R208" s="42"/>
      <c r="S208" s="42"/>
      <c r="T208" s="78"/>
      <c r="AT208" s="24" t="s">
        <v>202</v>
      </c>
      <c r="AU208" s="24" t="s">
        <v>79</v>
      </c>
    </row>
    <row r="209" spans="2:65" s="1" customFormat="1" ht="22.5" customHeight="1">
      <c r="B209" s="41"/>
      <c r="C209" s="194" t="s">
        <v>330</v>
      </c>
      <c r="D209" s="194" t="s">
        <v>196</v>
      </c>
      <c r="E209" s="195" t="s">
        <v>485</v>
      </c>
      <c r="F209" s="196" t="s">
        <v>486</v>
      </c>
      <c r="G209" s="197" t="s">
        <v>440</v>
      </c>
      <c r="H209" s="198">
        <v>75</v>
      </c>
      <c r="I209" s="199"/>
      <c r="J209" s="198">
        <f>ROUND(I209*H209,1)</f>
        <v>0</v>
      </c>
      <c r="K209" s="196" t="s">
        <v>387</v>
      </c>
      <c r="L209" s="61"/>
      <c r="M209" s="200" t="s">
        <v>20</v>
      </c>
      <c r="N209" s="201" t="s">
        <v>43</v>
      </c>
      <c r="O209" s="42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AR209" s="24" t="s">
        <v>194</v>
      </c>
      <c r="AT209" s="24" t="s">
        <v>196</v>
      </c>
      <c r="AU209" s="24" t="s">
        <v>79</v>
      </c>
      <c r="AY209" s="24" t="s">
        <v>195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24" t="s">
        <v>79</v>
      </c>
      <c r="BK209" s="204">
        <f>ROUND(I209*H209,1)</f>
        <v>0</v>
      </c>
      <c r="BL209" s="24" t="s">
        <v>194</v>
      </c>
      <c r="BM209" s="24" t="s">
        <v>487</v>
      </c>
    </row>
    <row r="210" spans="2:65" s="1" customFormat="1" ht="13.5">
      <c r="B210" s="41"/>
      <c r="C210" s="63"/>
      <c r="D210" s="208" t="s">
        <v>202</v>
      </c>
      <c r="E210" s="63"/>
      <c r="F210" s="209" t="s">
        <v>486</v>
      </c>
      <c r="G210" s="63"/>
      <c r="H210" s="63"/>
      <c r="I210" s="165"/>
      <c r="J210" s="63"/>
      <c r="K210" s="63"/>
      <c r="L210" s="61"/>
      <c r="M210" s="207"/>
      <c r="N210" s="42"/>
      <c r="O210" s="42"/>
      <c r="P210" s="42"/>
      <c r="Q210" s="42"/>
      <c r="R210" s="42"/>
      <c r="S210" s="42"/>
      <c r="T210" s="78"/>
      <c r="AT210" s="24" t="s">
        <v>202</v>
      </c>
      <c r="AU210" s="24" t="s">
        <v>79</v>
      </c>
    </row>
    <row r="211" spans="2:65" s="10" customFormat="1" ht="37.35" customHeight="1">
      <c r="B211" s="180"/>
      <c r="C211" s="181"/>
      <c r="D211" s="182" t="s">
        <v>71</v>
      </c>
      <c r="E211" s="183" t="s">
        <v>298</v>
      </c>
      <c r="F211" s="183" t="s">
        <v>488</v>
      </c>
      <c r="G211" s="181"/>
      <c r="H211" s="181"/>
      <c r="I211" s="184"/>
      <c r="J211" s="185">
        <f>BK211</f>
        <v>0</v>
      </c>
      <c r="K211" s="181"/>
      <c r="L211" s="186"/>
      <c r="M211" s="187"/>
      <c r="N211" s="188"/>
      <c r="O211" s="188"/>
      <c r="P211" s="189">
        <f>SUM(P212:P217)</f>
        <v>0</v>
      </c>
      <c r="Q211" s="188"/>
      <c r="R211" s="189">
        <f>SUM(R212:R217)</f>
        <v>0</v>
      </c>
      <c r="S211" s="188"/>
      <c r="T211" s="190">
        <f>SUM(T212:T217)</f>
        <v>0</v>
      </c>
      <c r="AR211" s="191" t="s">
        <v>79</v>
      </c>
      <c r="AT211" s="192" t="s">
        <v>71</v>
      </c>
      <c r="AU211" s="192" t="s">
        <v>72</v>
      </c>
      <c r="AY211" s="191" t="s">
        <v>195</v>
      </c>
      <c r="BK211" s="193">
        <f>SUM(BK212:BK217)</f>
        <v>0</v>
      </c>
    </row>
    <row r="212" spans="2:65" s="1" customFormat="1" ht="22.5" customHeight="1">
      <c r="B212" s="41"/>
      <c r="C212" s="194" t="s">
        <v>334</v>
      </c>
      <c r="D212" s="194" t="s">
        <v>196</v>
      </c>
      <c r="E212" s="195" t="s">
        <v>489</v>
      </c>
      <c r="F212" s="196" t="s">
        <v>490</v>
      </c>
      <c r="G212" s="197" t="s">
        <v>390</v>
      </c>
      <c r="H212" s="198">
        <v>720.5</v>
      </c>
      <c r="I212" s="199"/>
      <c r="J212" s="198">
        <f>ROUND(I212*H212,1)</f>
        <v>0</v>
      </c>
      <c r="K212" s="196" t="s">
        <v>387</v>
      </c>
      <c r="L212" s="61"/>
      <c r="M212" s="200" t="s">
        <v>20</v>
      </c>
      <c r="N212" s="201" t="s">
        <v>43</v>
      </c>
      <c r="O212" s="42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AR212" s="24" t="s">
        <v>194</v>
      </c>
      <c r="AT212" s="24" t="s">
        <v>196</v>
      </c>
      <c r="AU212" s="24" t="s">
        <v>79</v>
      </c>
      <c r="AY212" s="24" t="s">
        <v>195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24" t="s">
        <v>79</v>
      </c>
      <c r="BK212" s="204">
        <f>ROUND(I212*H212,1)</f>
        <v>0</v>
      </c>
      <c r="BL212" s="24" t="s">
        <v>194</v>
      </c>
      <c r="BM212" s="24" t="s">
        <v>491</v>
      </c>
    </row>
    <row r="213" spans="2:65" s="1" customFormat="1" ht="13.5">
      <c r="B213" s="41"/>
      <c r="C213" s="63"/>
      <c r="D213" s="205" t="s">
        <v>202</v>
      </c>
      <c r="E213" s="63"/>
      <c r="F213" s="206" t="s">
        <v>490</v>
      </c>
      <c r="G213" s="63"/>
      <c r="H213" s="63"/>
      <c r="I213" s="165"/>
      <c r="J213" s="63"/>
      <c r="K213" s="63"/>
      <c r="L213" s="61"/>
      <c r="M213" s="207"/>
      <c r="N213" s="42"/>
      <c r="O213" s="42"/>
      <c r="P213" s="42"/>
      <c r="Q213" s="42"/>
      <c r="R213" s="42"/>
      <c r="S213" s="42"/>
      <c r="T213" s="78"/>
      <c r="AT213" s="24" t="s">
        <v>202</v>
      </c>
      <c r="AU213" s="24" t="s">
        <v>79</v>
      </c>
    </row>
    <row r="214" spans="2:65" s="1" customFormat="1" ht="22.5" customHeight="1">
      <c r="B214" s="41"/>
      <c r="C214" s="194" t="s">
        <v>338</v>
      </c>
      <c r="D214" s="194" t="s">
        <v>196</v>
      </c>
      <c r="E214" s="195" t="s">
        <v>492</v>
      </c>
      <c r="F214" s="196" t="s">
        <v>493</v>
      </c>
      <c r="G214" s="197" t="s">
        <v>390</v>
      </c>
      <c r="H214" s="198">
        <v>272.10000000000002</v>
      </c>
      <c r="I214" s="199"/>
      <c r="J214" s="198">
        <f>ROUND(I214*H214,1)</f>
        <v>0</v>
      </c>
      <c r="K214" s="196" t="s">
        <v>387</v>
      </c>
      <c r="L214" s="61"/>
      <c r="M214" s="200" t="s">
        <v>20</v>
      </c>
      <c r="N214" s="201" t="s">
        <v>43</v>
      </c>
      <c r="O214" s="42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AR214" s="24" t="s">
        <v>194</v>
      </c>
      <c r="AT214" s="24" t="s">
        <v>196</v>
      </c>
      <c r="AU214" s="24" t="s">
        <v>79</v>
      </c>
      <c r="AY214" s="24" t="s">
        <v>195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24" t="s">
        <v>79</v>
      </c>
      <c r="BK214" s="204">
        <f>ROUND(I214*H214,1)</f>
        <v>0</v>
      </c>
      <c r="BL214" s="24" t="s">
        <v>194</v>
      </c>
      <c r="BM214" s="24" t="s">
        <v>494</v>
      </c>
    </row>
    <row r="215" spans="2:65" s="1" customFormat="1" ht="13.5">
      <c r="B215" s="41"/>
      <c r="C215" s="63"/>
      <c r="D215" s="205" t="s">
        <v>202</v>
      </c>
      <c r="E215" s="63"/>
      <c r="F215" s="206" t="s">
        <v>493</v>
      </c>
      <c r="G215" s="63"/>
      <c r="H215" s="63"/>
      <c r="I215" s="165"/>
      <c r="J215" s="63"/>
      <c r="K215" s="63"/>
      <c r="L215" s="61"/>
      <c r="M215" s="207"/>
      <c r="N215" s="42"/>
      <c r="O215" s="42"/>
      <c r="P215" s="42"/>
      <c r="Q215" s="42"/>
      <c r="R215" s="42"/>
      <c r="S215" s="42"/>
      <c r="T215" s="78"/>
      <c r="AT215" s="24" t="s">
        <v>202</v>
      </c>
      <c r="AU215" s="24" t="s">
        <v>79</v>
      </c>
    </row>
    <row r="216" spans="2:65" s="1" customFormat="1" ht="22.5" customHeight="1">
      <c r="B216" s="41"/>
      <c r="C216" s="194" t="s">
        <v>342</v>
      </c>
      <c r="D216" s="194" t="s">
        <v>196</v>
      </c>
      <c r="E216" s="195" t="s">
        <v>495</v>
      </c>
      <c r="F216" s="196" t="s">
        <v>496</v>
      </c>
      <c r="G216" s="197" t="s">
        <v>228</v>
      </c>
      <c r="H216" s="198">
        <v>16.7</v>
      </c>
      <c r="I216" s="199"/>
      <c r="J216" s="198">
        <f>ROUND(I216*H216,1)</f>
        <v>0</v>
      </c>
      <c r="K216" s="196" t="s">
        <v>387</v>
      </c>
      <c r="L216" s="61"/>
      <c r="M216" s="200" t="s">
        <v>20</v>
      </c>
      <c r="N216" s="201" t="s">
        <v>43</v>
      </c>
      <c r="O216" s="42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AR216" s="24" t="s">
        <v>194</v>
      </c>
      <c r="AT216" s="24" t="s">
        <v>196</v>
      </c>
      <c r="AU216" s="24" t="s">
        <v>79</v>
      </c>
      <c r="AY216" s="24" t="s">
        <v>195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24" t="s">
        <v>79</v>
      </c>
      <c r="BK216" s="204">
        <f>ROUND(I216*H216,1)</f>
        <v>0</v>
      </c>
      <c r="BL216" s="24" t="s">
        <v>194</v>
      </c>
      <c r="BM216" s="24" t="s">
        <v>497</v>
      </c>
    </row>
    <row r="217" spans="2:65" s="1" customFormat="1" ht="13.5">
      <c r="B217" s="41"/>
      <c r="C217" s="63"/>
      <c r="D217" s="208" t="s">
        <v>202</v>
      </c>
      <c r="E217" s="63"/>
      <c r="F217" s="209" t="s">
        <v>496</v>
      </c>
      <c r="G217" s="63"/>
      <c r="H217" s="63"/>
      <c r="I217" s="165"/>
      <c r="J217" s="63"/>
      <c r="K217" s="63"/>
      <c r="L217" s="61"/>
      <c r="M217" s="207"/>
      <c r="N217" s="42"/>
      <c r="O217" s="42"/>
      <c r="P217" s="42"/>
      <c r="Q217" s="42"/>
      <c r="R217" s="42"/>
      <c r="S217" s="42"/>
      <c r="T217" s="78"/>
      <c r="AT217" s="24" t="s">
        <v>202</v>
      </c>
      <c r="AU217" s="24" t="s">
        <v>79</v>
      </c>
    </row>
    <row r="218" spans="2:65" s="10" customFormat="1" ht="37.35" customHeight="1">
      <c r="B218" s="180"/>
      <c r="C218" s="181"/>
      <c r="D218" s="182" t="s">
        <v>71</v>
      </c>
      <c r="E218" s="183" t="s">
        <v>86</v>
      </c>
      <c r="F218" s="183" t="s">
        <v>498</v>
      </c>
      <c r="G218" s="181"/>
      <c r="H218" s="181"/>
      <c r="I218" s="184"/>
      <c r="J218" s="185">
        <f>BK218</f>
        <v>0</v>
      </c>
      <c r="K218" s="181"/>
      <c r="L218" s="186"/>
      <c r="M218" s="187"/>
      <c r="N218" s="188"/>
      <c r="O218" s="188"/>
      <c r="P218" s="189">
        <f>SUM(P219:P266)</f>
        <v>0</v>
      </c>
      <c r="Q218" s="188"/>
      <c r="R218" s="189">
        <f>SUM(R219:R266)</f>
        <v>0</v>
      </c>
      <c r="S218" s="188"/>
      <c r="T218" s="190">
        <f>SUM(T219:T266)</f>
        <v>0</v>
      </c>
      <c r="AR218" s="191" t="s">
        <v>79</v>
      </c>
      <c r="AT218" s="192" t="s">
        <v>71</v>
      </c>
      <c r="AU218" s="192" t="s">
        <v>72</v>
      </c>
      <c r="AY218" s="191" t="s">
        <v>195</v>
      </c>
      <c r="BK218" s="193">
        <f>SUM(BK219:BK266)</f>
        <v>0</v>
      </c>
    </row>
    <row r="219" spans="2:65" s="1" customFormat="1" ht="22.5" customHeight="1">
      <c r="B219" s="41"/>
      <c r="C219" s="194" t="s">
        <v>346</v>
      </c>
      <c r="D219" s="194" t="s">
        <v>196</v>
      </c>
      <c r="E219" s="195" t="s">
        <v>499</v>
      </c>
      <c r="F219" s="196" t="s">
        <v>500</v>
      </c>
      <c r="G219" s="197" t="s">
        <v>390</v>
      </c>
      <c r="H219" s="198">
        <v>44</v>
      </c>
      <c r="I219" s="199"/>
      <c r="J219" s="198">
        <f>ROUND(I219*H219,1)</f>
        <v>0</v>
      </c>
      <c r="K219" s="196" t="s">
        <v>387</v>
      </c>
      <c r="L219" s="61"/>
      <c r="M219" s="200" t="s">
        <v>20</v>
      </c>
      <c r="N219" s="201" t="s">
        <v>43</v>
      </c>
      <c r="O219" s="42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AR219" s="24" t="s">
        <v>194</v>
      </c>
      <c r="AT219" s="24" t="s">
        <v>196</v>
      </c>
      <c r="AU219" s="24" t="s">
        <v>79</v>
      </c>
      <c r="AY219" s="24" t="s">
        <v>195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24" t="s">
        <v>79</v>
      </c>
      <c r="BK219" s="204">
        <f>ROUND(I219*H219,1)</f>
        <v>0</v>
      </c>
      <c r="BL219" s="24" t="s">
        <v>194</v>
      </c>
      <c r="BM219" s="24" t="s">
        <v>501</v>
      </c>
    </row>
    <row r="220" spans="2:65" s="1" customFormat="1" ht="13.5">
      <c r="B220" s="41"/>
      <c r="C220" s="63"/>
      <c r="D220" s="205" t="s">
        <v>202</v>
      </c>
      <c r="E220" s="63"/>
      <c r="F220" s="206" t="s">
        <v>500</v>
      </c>
      <c r="G220" s="63"/>
      <c r="H220" s="63"/>
      <c r="I220" s="165"/>
      <c r="J220" s="63"/>
      <c r="K220" s="63"/>
      <c r="L220" s="61"/>
      <c r="M220" s="207"/>
      <c r="N220" s="42"/>
      <c r="O220" s="42"/>
      <c r="P220" s="42"/>
      <c r="Q220" s="42"/>
      <c r="R220" s="42"/>
      <c r="S220" s="42"/>
      <c r="T220" s="78"/>
      <c r="AT220" s="24" t="s">
        <v>202</v>
      </c>
      <c r="AU220" s="24" t="s">
        <v>79</v>
      </c>
    </row>
    <row r="221" spans="2:65" s="1" customFormat="1" ht="31.5" customHeight="1">
      <c r="B221" s="41"/>
      <c r="C221" s="194" t="s">
        <v>350</v>
      </c>
      <c r="D221" s="194" t="s">
        <v>196</v>
      </c>
      <c r="E221" s="195" t="s">
        <v>502</v>
      </c>
      <c r="F221" s="196" t="s">
        <v>503</v>
      </c>
      <c r="G221" s="197" t="s">
        <v>504</v>
      </c>
      <c r="H221" s="198">
        <v>3</v>
      </c>
      <c r="I221" s="199"/>
      <c r="J221" s="198">
        <f>ROUND(I221*H221,1)</f>
        <v>0</v>
      </c>
      <c r="K221" s="196" t="s">
        <v>387</v>
      </c>
      <c r="L221" s="61"/>
      <c r="M221" s="200" t="s">
        <v>20</v>
      </c>
      <c r="N221" s="201" t="s">
        <v>43</v>
      </c>
      <c r="O221" s="42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AR221" s="24" t="s">
        <v>194</v>
      </c>
      <c r="AT221" s="24" t="s">
        <v>196</v>
      </c>
      <c r="AU221" s="24" t="s">
        <v>79</v>
      </c>
      <c r="AY221" s="24" t="s">
        <v>195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24" t="s">
        <v>79</v>
      </c>
      <c r="BK221" s="204">
        <f>ROUND(I221*H221,1)</f>
        <v>0</v>
      </c>
      <c r="BL221" s="24" t="s">
        <v>194</v>
      </c>
      <c r="BM221" s="24" t="s">
        <v>505</v>
      </c>
    </row>
    <row r="222" spans="2:65" s="1" customFormat="1" ht="27">
      <c r="B222" s="41"/>
      <c r="C222" s="63"/>
      <c r="D222" s="205" t="s">
        <v>202</v>
      </c>
      <c r="E222" s="63"/>
      <c r="F222" s="206" t="s">
        <v>503</v>
      </c>
      <c r="G222" s="63"/>
      <c r="H222" s="63"/>
      <c r="I222" s="165"/>
      <c r="J222" s="63"/>
      <c r="K222" s="63"/>
      <c r="L222" s="61"/>
      <c r="M222" s="207"/>
      <c r="N222" s="42"/>
      <c r="O222" s="42"/>
      <c r="P222" s="42"/>
      <c r="Q222" s="42"/>
      <c r="R222" s="42"/>
      <c r="S222" s="42"/>
      <c r="T222" s="78"/>
      <c r="AT222" s="24" t="s">
        <v>202</v>
      </c>
      <c r="AU222" s="24" t="s">
        <v>79</v>
      </c>
    </row>
    <row r="223" spans="2:65" s="1" customFormat="1" ht="22.5" customHeight="1">
      <c r="B223" s="41"/>
      <c r="C223" s="194" t="s">
        <v>441</v>
      </c>
      <c r="D223" s="194" t="s">
        <v>196</v>
      </c>
      <c r="E223" s="195" t="s">
        <v>506</v>
      </c>
      <c r="F223" s="196" t="s">
        <v>507</v>
      </c>
      <c r="G223" s="197" t="s">
        <v>390</v>
      </c>
      <c r="H223" s="198">
        <v>15.2</v>
      </c>
      <c r="I223" s="199"/>
      <c r="J223" s="198">
        <f>ROUND(I223*H223,1)</f>
        <v>0</v>
      </c>
      <c r="K223" s="196" t="s">
        <v>387</v>
      </c>
      <c r="L223" s="61"/>
      <c r="M223" s="200" t="s">
        <v>20</v>
      </c>
      <c r="N223" s="201" t="s">
        <v>43</v>
      </c>
      <c r="O223" s="42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AR223" s="24" t="s">
        <v>194</v>
      </c>
      <c r="AT223" s="24" t="s">
        <v>196</v>
      </c>
      <c r="AU223" s="24" t="s">
        <v>79</v>
      </c>
      <c r="AY223" s="24" t="s">
        <v>195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24" t="s">
        <v>79</v>
      </c>
      <c r="BK223" s="204">
        <f>ROUND(I223*H223,1)</f>
        <v>0</v>
      </c>
      <c r="BL223" s="24" t="s">
        <v>194</v>
      </c>
      <c r="BM223" s="24" t="s">
        <v>508</v>
      </c>
    </row>
    <row r="224" spans="2:65" s="1" customFormat="1" ht="13.5">
      <c r="B224" s="41"/>
      <c r="C224" s="63"/>
      <c r="D224" s="205" t="s">
        <v>202</v>
      </c>
      <c r="E224" s="63"/>
      <c r="F224" s="206" t="s">
        <v>507</v>
      </c>
      <c r="G224" s="63"/>
      <c r="H224" s="63"/>
      <c r="I224" s="165"/>
      <c r="J224" s="63"/>
      <c r="K224" s="63"/>
      <c r="L224" s="61"/>
      <c r="M224" s="207"/>
      <c r="N224" s="42"/>
      <c r="O224" s="42"/>
      <c r="P224" s="42"/>
      <c r="Q224" s="42"/>
      <c r="R224" s="42"/>
      <c r="S224" s="42"/>
      <c r="T224" s="78"/>
      <c r="AT224" s="24" t="s">
        <v>202</v>
      </c>
      <c r="AU224" s="24" t="s">
        <v>79</v>
      </c>
    </row>
    <row r="225" spans="2:65" s="1" customFormat="1" ht="22.5" customHeight="1">
      <c r="B225" s="41"/>
      <c r="C225" s="194" t="s">
        <v>509</v>
      </c>
      <c r="D225" s="194" t="s">
        <v>196</v>
      </c>
      <c r="E225" s="195" t="s">
        <v>510</v>
      </c>
      <c r="F225" s="196" t="s">
        <v>511</v>
      </c>
      <c r="G225" s="197" t="s">
        <v>404</v>
      </c>
      <c r="H225" s="198">
        <v>38.5</v>
      </c>
      <c r="I225" s="199"/>
      <c r="J225" s="198">
        <f>ROUND(I225*H225,1)</f>
        <v>0</v>
      </c>
      <c r="K225" s="196" t="s">
        <v>387</v>
      </c>
      <c r="L225" s="61"/>
      <c r="M225" s="200" t="s">
        <v>20</v>
      </c>
      <c r="N225" s="201" t="s">
        <v>43</v>
      </c>
      <c r="O225" s="42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AR225" s="24" t="s">
        <v>194</v>
      </c>
      <c r="AT225" s="24" t="s">
        <v>196</v>
      </c>
      <c r="AU225" s="24" t="s">
        <v>79</v>
      </c>
      <c r="AY225" s="24" t="s">
        <v>195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24" t="s">
        <v>79</v>
      </c>
      <c r="BK225" s="204">
        <f>ROUND(I225*H225,1)</f>
        <v>0</v>
      </c>
      <c r="BL225" s="24" t="s">
        <v>194</v>
      </c>
      <c r="BM225" s="24" t="s">
        <v>512</v>
      </c>
    </row>
    <row r="226" spans="2:65" s="1" customFormat="1" ht="13.5">
      <c r="B226" s="41"/>
      <c r="C226" s="63"/>
      <c r="D226" s="205" t="s">
        <v>202</v>
      </c>
      <c r="E226" s="63"/>
      <c r="F226" s="206" t="s">
        <v>511</v>
      </c>
      <c r="G226" s="63"/>
      <c r="H226" s="63"/>
      <c r="I226" s="165"/>
      <c r="J226" s="63"/>
      <c r="K226" s="63"/>
      <c r="L226" s="61"/>
      <c r="M226" s="207"/>
      <c r="N226" s="42"/>
      <c r="O226" s="42"/>
      <c r="P226" s="42"/>
      <c r="Q226" s="42"/>
      <c r="R226" s="42"/>
      <c r="S226" s="42"/>
      <c r="T226" s="78"/>
      <c r="AT226" s="24" t="s">
        <v>202</v>
      </c>
      <c r="AU226" s="24" t="s">
        <v>79</v>
      </c>
    </row>
    <row r="227" spans="2:65" s="1" customFormat="1" ht="22.5" customHeight="1">
      <c r="B227" s="41"/>
      <c r="C227" s="194" t="s">
        <v>444</v>
      </c>
      <c r="D227" s="194" t="s">
        <v>196</v>
      </c>
      <c r="E227" s="195" t="s">
        <v>513</v>
      </c>
      <c r="F227" s="196" t="s">
        <v>514</v>
      </c>
      <c r="G227" s="197" t="s">
        <v>404</v>
      </c>
      <c r="H227" s="198">
        <v>38.5</v>
      </c>
      <c r="I227" s="199"/>
      <c r="J227" s="198">
        <f>ROUND(I227*H227,1)</f>
        <v>0</v>
      </c>
      <c r="K227" s="196" t="s">
        <v>387</v>
      </c>
      <c r="L227" s="61"/>
      <c r="M227" s="200" t="s">
        <v>20</v>
      </c>
      <c r="N227" s="201" t="s">
        <v>43</v>
      </c>
      <c r="O227" s="42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AR227" s="24" t="s">
        <v>194</v>
      </c>
      <c r="AT227" s="24" t="s">
        <v>196</v>
      </c>
      <c r="AU227" s="24" t="s">
        <v>79</v>
      </c>
      <c r="AY227" s="24" t="s">
        <v>195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24" t="s">
        <v>79</v>
      </c>
      <c r="BK227" s="204">
        <f>ROUND(I227*H227,1)</f>
        <v>0</v>
      </c>
      <c r="BL227" s="24" t="s">
        <v>194</v>
      </c>
      <c r="BM227" s="24" t="s">
        <v>515</v>
      </c>
    </row>
    <row r="228" spans="2:65" s="1" customFormat="1" ht="13.5">
      <c r="B228" s="41"/>
      <c r="C228" s="63"/>
      <c r="D228" s="205" t="s">
        <v>202</v>
      </c>
      <c r="E228" s="63"/>
      <c r="F228" s="206" t="s">
        <v>514</v>
      </c>
      <c r="G228" s="63"/>
      <c r="H228" s="63"/>
      <c r="I228" s="165"/>
      <c r="J228" s="63"/>
      <c r="K228" s="63"/>
      <c r="L228" s="61"/>
      <c r="M228" s="207"/>
      <c r="N228" s="42"/>
      <c r="O228" s="42"/>
      <c r="P228" s="42"/>
      <c r="Q228" s="42"/>
      <c r="R228" s="42"/>
      <c r="S228" s="42"/>
      <c r="T228" s="78"/>
      <c r="AT228" s="24" t="s">
        <v>202</v>
      </c>
      <c r="AU228" s="24" t="s">
        <v>79</v>
      </c>
    </row>
    <row r="229" spans="2:65" s="1" customFormat="1" ht="22.5" customHeight="1">
      <c r="B229" s="41"/>
      <c r="C229" s="194" t="s">
        <v>516</v>
      </c>
      <c r="D229" s="194" t="s">
        <v>196</v>
      </c>
      <c r="E229" s="195" t="s">
        <v>517</v>
      </c>
      <c r="F229" s="196" t="s">
        <v>518</v>
      </c>
      <c r="G229" s="197" t="s">
        <v>228</v>
      </c>
      <c r="H229" s="198">
        <v>1.5</v>
      </c>
      <c r="I229" s="199"/>
      <c r="J229" s="198">
        <f>ROUND(I229*H229,1)</f>
        <v>0</v>
      </c>
      <c r="K229" s="196" t="s">
        <v>387</v>
      </c>
      <c r="L229" s="61"/>
      <c r="M229" s="200" t="s">
        <v>20</v>
      </c>
      <c r="N229" s="201" t="s">
        <v>43</v>
      </c>
      <c r="O229" s="42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AR229" s="24" t="s">
        <v>194</v>
      </c>
      <c r="AT229" s="24" t="s">
        <v>196</v>
      </c>
      <c r="AU229" s="24" t="s">
        <v>79</v>
      </c>
      <c r="AY229" s="24" t="s">
        <v>195</v>
      </c>
      <c r="BE229" s="204">
        <f>IF(N229="základní",J229,0)</f>
        <v>0</v>
      </c>
      <c r="BF229" s="204">
        <f>IF(N229="snížená",J229,0)</f>
        <v>0</v>
      </c>
      <c r="BG229" s="204">
        <f>IF(N229="zákl. přenesená",J229,0)</f>
        <v>0</v>
      </c>
      <c r="BH229" s="204">
        <f>IF(N229="sníž. přenesená",J229,0)</f>
        <v>0</v>
      </c>
      <c r="BI229" s="204">
        <f>IF(N229="nulová",J229,0)</f>
        <v>0</v>
      </c>
      <c r="BJ229" s="24" t="s">
        <v>79</v>
      </c>
      <c r="BK229" s="204">
        <f>ROUND(I229*H229,1)</f>
        <v>0</v>
      </c>
      <c r="BL229" s="24" t="s">
        <v>194</v>
      </c>
      <c r="BM229" s="24" t="s">
        <v>519</v>
      </c>
    </row>
    <row r="230" spans="2:65" s="1" customFormat="1" ht="13.5">
      <c r="B230" s="41"/>
      <c r="C230" s="63"/>
      <c r="D230" s="205" t="s">
        <v>202</v>
      </c>
      <c r="E230" s="63"/>
      <c r="F230" s="206" t="s">
        <v>518</v>
      </c>
      <c r="G230" s="63"/>
      <c r="H230" s="63"/>
      <c r="I230" s="165"/>
      <c r="J230" s="63"/>
      <c r="K230" s="63"/>
      <c r="L230" s="61"/>
      <c r="M230" s="207"/>
      <c r="N230" s="42"/>
      <c r="O230" s="42"/>
      <c r="P230" s="42"/>
      <c r="Q230" s="42"/>
      <c r="R230" s="42"/>
      <c r="S230" s="42"/>
      <c r="T230" s="78"/>
      <c r="AT230" s="24" t="s">
        <v>202</v>
      </c>
      <c r="AU230" s="24" t="s">
        <v>79</v>
      </c>
    </row>
    <row r="231" spans="2:65" s="1" customFormat="1" ht="22.5" customHeight="1">
      <c r="B231" s="41"/>
      <c r="C231" s="194" t="s">
        <v>447</v>
      </c>
      <c r="D231" s="194" t="s">
        <v>196</v>
      </c>
      <c r="E231" s="195" t="s">
        <v>520</v>
      </c>
      <c r="F231" s="196" t="s">
        <v>521</v>
      </c>
      <c r="G231" s="197" t="s">
        <v>404</v>
      </c>
      <c r="H231" s="198">
        <v>69.2</v>
      </c>
      <c r="I231" s="199"/>
      <c r="J231" s="198">
        <f>ROUND(I231*H231,1)</f>
        <v>0</v>
      </c>
      <c r="K231" s="196" t="s">
        <v>387</v>
      </c>
      <c r="L231" s="61"/>
      <c r="M231" s="200" t="s">
        <v>20</v>
      </c>
      <c r="N231" s="201" t="s">
        <v>43</v>
      </c>
      <c r="O231" s="42"/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AR231" s="24" t="s">
        <v>194</v>
      </c>
      <c r="AT231" s="24" t="s">
        <v>196</v>
      </c>
      <c r="AU231" s="24" t="s">
        <v>79</v>
      </c>
      <c r="AY231" s="24" t="s">
        <v>195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24" t="s">
        <v>79</v>
      </c>
      <c r="BK231" s="204">
        <f>ROUND(I231*H231,1)</f>
        <v>0</v>
      </c>
      <c r="BL231" s="24" t="s">
        <v>194</v>
      </c>
      <c r="BM231" s="24" t="s">
        <v>522</v>
      </c>
    </row>
    <row r="232" spans="2:65" s="1" customFormat="1" ht="13.5">
      <c r="B232" s="41"/>
      <c r="C232" s="63"/>
      <c r="D232" s="205" t="s">
        <v>202</v>
      </c>
      <c r="E232" s="63"/>
      <c r="F232" s="206" t="s">
        <v>521</v>
      </c>
      <c r="G232" s="63"/>
      <c r="H232" s="63"/>
      <c r="I232" s="165"/>
      <c r="J232" s="63"/>
      <c r="K232" s="63"/>
      <c r="L232" s="61"/>
      <c r="M232" s="207"/>
      <c r="N232" s="42"/>
      <c r="O232" s="42"/>
      <c r="P232" s="42"/>
      <c r="Q232" s="42"/>
      <c r="R232" s="42"/>
      <c r="S232" s="42"/>
      <c r="T232" s="78"/>
      <c r="AT232" s="24" t="s">
        <v>202</v>
      </c>
      <c r="AU232" s="24" t="s">
        <v>79</v>
      </c>
    </row>
    <row r="233" spans="2:65" s="1" customFormat="1" ht="22.5" customHeight="1">
      <c r="B233" s="41"/>
      <c r="C233" s="194" t="s">
        <v>523</v>
      </c>
      <c r="D233" s="194" t="s">
        <v>196</v>
      </c>
      <c r="E233" s="195" t="s">
        <v>524</v>
      </c>
      <c r="F233" s="196" t="s">
        <v>525</v>
      </c>
      <c r="G233" s="197" t="s">
        <v>404</v>
      </c>
      <c r="H233" s="198">
        <v>69.2</v>
      </c>
      <c r="I233" s="199"/>
      <c r="J233" s="198">
        <f>ROUND(I233*H233,1)</f>
        <v>0</v>
      </c>
      <c r="K233" s="196" t="s">
        <v>387</v>
      </c>
      <c r="L233" s="61"/>
      <c r="M233" s="200" t="s">
        <v>20</v>
      </c>
      <c r="N233" s="201" t="s">
        <v>43</v>
      </c>
      <c r="O233" s="42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AR233" s="24" t="s">
        <v>194</v>
      </c>
      <c r="AT233" s="24" t="s">
        <v>196</v>
      </c>
      <c r="AU233" s="24" t="s">
        <v>79</v>
      </c>
      <c r="AY233" s="24" t="s">
        <v>195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24" t="s">
        <v>79</v>
      </c>
      <c r="BK233" s="204">
        <f>ROUND(I233*H233,1)</f>
        <v>0</v>
      </c>
      <c r="BL233" s="24" t="s">
        <v>194</v>
      </c>
      <c r="BM233" s="24" t="s">
        <v>526</v>
      </c>
    </row>
    <row r="234" spans="2:65" s="1" customFormat="1" ht="13.5">
      <c r="B234" s="41"/>
      <c r="C234" s="63"/>
      <c r="D234" s="205" t="s">
        <v>202</v>
      </c>
      <c r="E234" s="63"/>
      <c r="F234" s="206" t="s">
        <v>525</v>
      </c>
      <c r="G234" s="63"/>
      <c r="H234" s="63"/>
      <c r="I234" s="165"/>
      <c r="J234" s="63"/>
      <c r="K234" s="63"/>
      <c r="L234" s="61"/>
      <c r="M234" s="207"/>
      <c r="N234" s="42"/>
      <c r="O234" s="42"/>
      <c r="P234" s="42"/>
      <c r="Q234" s="42"/>
      <c r="R234" s="42"/>
      <c r="S234" s="42"/>
      <c r="T234" s="78"/>
      <c r="AT234" s="24" t="s">
        <v>202</v>
      </c>
      <c r="AU234" s="24" t="s">
        <v>79</v>
      </c>
    </row>
    <row r="235" spans="2:65" s="1" customFormat="1" ht="22.5" customHeight="1">
      <c r="B235" s="41"/>
      <c r="C235" s="194" t="s">
        <v>450</v>
      </c>
      <c r="D235" s="194" t="s">
        <v>196</v>
      </c>
      <c r="E235" s="195" t="s">
        <v>527</v>
      </c>
      <c r="F235" s="196" t="s">
        <v>528</v>
      </c>
      <c r="G235" s="197" t="s">
        <v>228</v>
      </c>
      <c r="H235" s="198">
        <v>3.1</v>
      </c>
      <c r="I235" s="199"/>
      <c r="J235" s="198">
        <f>ROUND(I235*H235,1)</f>
        <v>0</v>
      </c>
      <c r="K235" s="196" t="s">
        <v>387</v>
      </c>
      <c r="L235" s="61"/>
      <c r="M235" s="200" t="s">
        <v>20</v>
      </c>
      <c r="N235" s="201" t="s">
        <v>43</v>
      </c>
      <c r="O235" s="42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AR235" s="24" t="s">
        <v>194</v>
      </c>
      <c r="AT235" s="24" t="s">
        <v>196</v>
      </c>
      <c r="AU235" s="24" t="s">
        <v>79</v>
      </c>
      <c r="AY235" s="24" t="s">
        <v>195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24" t="s">
        <v>79</v>
      </c>
      <c r="BK235" s="204">
        <f>ROUND(I235*H235,1)</f>
        <v>0</v>
      </c>
      <c r="BL235" s="24" t="s">
        <v>194</v>
      </c>
      <c r="BM235" s="24" t="s">
        <v>529</v>
      </c>
    </row>
    <row r="236" spans="2:65" s="1" customFormat="1" ht="13.5">
      <c r="B236" s="41"/>
      <c r="C236" s="63"/>
      <c r="D236" s="205" t="s">
        <v>202</v>
      </c>
      <c r="E236" s="63"/>
      <c r="F236" s="206" t="s">
        <v>528</v>
      </c>
      <c r="G236" s="63"/>
      <c r="H236" s="63"/>
      <c r="I236" s="165"/>
      <c r="J236" s="63"/>
      <c r="K236" s="63"/>
      <c r="L236" s="61"/>
      <c r="M236" s="207"/>
      <c r="N236" s="42"/>
      <c r="O236" s="42"/>
      <c r="P236" s="42"/>
      <c r="Q236" s="42"/>
      <c r="R236" s="42"/>
      <c r="S236" s="42"/>
      <c r="T236" s="78"/>
      <c r="AT236" s="24" t="s">
        <v>202</v>
      </c>
      <c r="AU236" s="24" t="s">
        <v>79</v>
      </c>
    </row>
    <row r="237" spans="2:65" s="1" customFormat="1" ht="22.5" customHeight="1">
      <c r="B237" s="41"/>
      <c r="C237" s="194" t="s">
        <v>530</v>
      </c>
      <c r="D237" s="194" t="s">
        <v>196</v>
      </c>
      <c r="E237" s="195" t="s">
        <v>531</v>
      </c>
      <c r="F237" s="196" t="s">
        <v>532</v>
      </c>
      <c r="G237" s="197" t="s">
        <v>404</v>
      </c>
      <c r="H237" s="198">
        <v>28.5</v>
      </c>
      <c r="I237" s="199"/>
      <c r="J237" s="198">
        <f>ROUND(I237*H237,1)</f>
        <v>0</v>
      </c>
      <c r="K237" s="196" t="s">
        <v>387</v>
      </c>
      <c r="L237" s="61"/>
      <c r="M237" s="200" t="s">
        <v>20</v>
      </c>
      <c r="N237" s="201" t="s">
        <v>43</v>
      </c>
      <c r="O237" s="42"/>
      <c r="P237" s="202">
        <f>O237*H237</f>
        <v>0</v>
      </c>
      <c r="Q237" s="202">
        <v>0</v>
      </c>
      <c r="R237" s="202">
        <f>Q237*H237</f>
        <v>0</v>
      </c>
      <c r="S237" s="202">
        <v>0</v>
      </c>
      <c r="T237" s="203">
        <f>S237*H237</f>
        <v>0</v>
      </c>
      <c r="AR237" s="24" t="s">
        <v>194</v>
      </c>
      <c r="AT237" s="24" t="s">
        <v>196</v>
      </c>
      <c r="AU237" s="24" t="s">
        <v>79</v>
      </c>
      <c r="AY237" s="24" t="s">
        <v>195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24" t="s">
        <v>79</v>
      </c>
      <c r="BK237" s="204">
        <f>ROUND(I237*H237,1)</f>
        <v>0</v>
      </c>
      <c r="BL237" s="24" t="s">
        <v>194</v>
      </c>
      <c r="BM237" s="24" t="s">
        <v>533</v>
      </c>
    </row>
    <row r="238" spans="2:65" s="1" customFormat="1" ht="13.5">
      <c r="B238" s="41"/>
      <c r="C238" s="63"/>
      <c r="D238" s="205" t="s">
        <v>202</v>
      </c>
      <c r="E238" s="63"/>
      <c r="F238" s="206" t="s">
        <v>532</v>
      </c>
      <c r="G238" s="63"/>
      <c r="H238" s="63"/>
      <c r="I238" s="165"/>
      <c r="J238" s="63"/>
      <c r="K238" s="63"/>
      <c r="L238" s="61"/>
      <c r="M238" s="207"/>
      <c r="N238" s="42"/>
      <c r="O238" s="42"/>
      <c r="P238" s="42"/>
      <c r="Q238" s="42"/>
      <c r="R238" s="42"/>
      <c r="S238" s="42"/>
      <c r="T238" s="78"/>
      <c r="AT238" s="24" t="s">
        <v>202</v>
      </c>
      <c r="AU238" s="24" t="s">
        <v>79</v>
      </c>
    </row>
    <row r="239" spans="2:65" s="1" customFormat="1" ht="22.5" customHeight="1">
      <c r="B239" s="41"/>
      <c r="C239" s="194" t="s">
        <v>453</v>
      </c>
      <c r="D239" s="194" t="s">
        <v>196</v>
      </c>
      <c r="E239" s="195" t="s">
        <v>534</v>
      </c>
      <c r="F239" s="196" t="s">
        <v>535</v>
      </c>
      <c r="G239" s="197" t="s">
        <v>390</v>
      </c>
      <c r="H239" s="198">
        <v>300.5</v>
      </c>
      <c r="I239" s="199"/>
      <c r="J239" s="198">
        <f>ROUND(I239*H239,1)</f>
        <v>0</v>
      </c>
      <c r="K239" s="196" t="s">
        <v>387</v>
      </c>
      <c r="L239" s="61"/>
      <c r="M239" s="200" t="s">
        <v>20</v>
      </c>
      <c r="N239" s="201" t="s">
        <v>43</v>
      </c>
      <c r="O239" s="42"/>
      <c r="P239" s="202">
        <f>O239*H239</f>
        <v>0</v>
      </c>
      <c r="Q239" s="202">
        <v>0</v>
      </c>
      <c r="R239" s="202">
        <f>Q239*H239</f>
        <v>0</v>
      </c>
      <c r="S239" s="202">
        <v>0</v>
      </c>
      <c r="T239" s="203">
        <f>S239*H239</f>
        <v>0</v>
      </c>
      <c r="AR239" s="24" t="s">
        <v>194</v>
      </c>
      <c r="AT239" s="24" t="s">
        <v>196</v>
      </c>
      <c r="AU239" s="24" t="s">
        <v>79</v>
      </c>
      <c r="AY239" s="24" t="s">
        <v>195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24" t="s">
        <v>79</v>
      </c>
      <c r="BK239" s="204">
        <f>ROUND(I239*H239,1)</f>
        <v>0</v>
      </c>
      <c r="BL239" s="24" t="s">
        <v>194</v>
      </c>
      <c r="BM239" s="24" t="s">
        <v>536</v>
      </c>
    </row>
    <row r="240" spans="2:65" s="1" customFormat="1" ht="13.5">
      <c r="B240" s="41"/>
      <c r="C240" s="63"/>
      <c r="D240" s="205" t="s">
        <v>202</v>
      </c>
      <c r="E240" s="63"/>
      <c r="F240" s="206" t="s">
        <v>535</v>
      </c>
      <c r="G240" s="63"/>
      <c r="H240" s="63"/>
      <c r="I240" s="165"/>
      <c r="J240" s="63"/>
      <c r="K240" s="63"/>
      <c r="L240" s="61"/>
      <c r="M240" s="207"/>
      <c r="N240" s="42"/>
      <c r="O240" s="42"/>
      <c r="P240" s="42"/>
      <c r="Q240" s="42"/>
      <c r="R240" s="42"/>
      <c r="S240" s="42"/>
      <c r="T240" s="78"/>
      <c r="AT240" s="24" t="s">
        <v>202</v>
      </c>
      <c r="AU240" s="24" t="s">
        <v>79</v>
      </c>
    </row>
    <row r="241" spans="2:65" s="1" customFormat="1" ht="22.5" customHeight="1">
      <c r="B241" s="41"/>
      <c r="C241" s="194" t="s">
        <v>537</v>
      </c>
      <c r="D241" s="194" t="s">
        <v>196</v>
      </c>
      <c r="E241" s="195" t="s">
        <v>538</v>
      </c>
      <c r="F241" s="196" t="s">
        <v>539</v>
      </c>
      <c r="G241" s="197" t="s">
        <v>390</v>
      </c>
      <c r="H241" s="198">
        <v>2.2999999999999998</v>
      </c>
      <c r="I241" s="199"/>
      <c r="J241" s="198">
        <f>ROUND(I241*H241,1)</f>
        <v>0</v>
      </c>
      <c r="K241" s="196" t="s">
        <v>540</v>
      </c>
      <c r="L241" s="61"/>
      <c r="M241" s="200" t="s">
        <v>20</v>
      </c>
      <c r="N241" s="201" t="s">
        <v>43</v>
      </c>
      <c r="O241" s="42"/>
      <c r="P241" s="202">
        <f>O241*H241</f>
        <v>0</v>
      </c>
      <c r="Q241" s="202">
        <v>0</v>
      </c>
      <c r="R241" s="202">
        <f>Q241*H241</f>
        <v>0</v>
      </c>
      <c r="S241" s="202">
        <v>0</v>
      </c>
      <c r="T241" s="203">
        <f>S241*H241</f>
        <v>0</v>
      </c>
      <c r="AR241" s="24" t="s">
        <v>194</v>
      </c>
      <c r="AT241" s="24" t="s">
        <v>196</v>
      </c>
      <c r="AU241" s="24" t="s">
        <v>79</v>
      </c>
      <c r="AY241" s="24" t="s">
        <v>195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24" t="s">
        <v>79</v>
      </c>
      <c r="BK241" s="204">
        <f>ROUND(I241*H241,1)</f>
        <v>0</v>
      </c>
      <c r="BL241" s="24" t="s">
        <v>194</v>
      </c>
      <c r="BM241" s="24" t="s">
        <v>541</v>
      </c>
    </row>
    <row r="242" spans="2:65" s="1" customFormat="1" ht="13.5">
      <c r="B242" s="41"/>
      <c r="C242" s="63"/>
      <c r="D242" s="205" t="s">
        <v>202</v>
      </c>
      <c r="E242" s="63"/>
      <c r="F242" s="206" t="s">
        <v>539</v>
      </c>
      <c r="G242" s="63"/>
      <c r="H242" s="63"/>
      <c r="I242" s="165"/>
      <c r="J242" s="63"/>
      <c r="K242" s="63"/>
      <c r="L242" s="61"/>
      <c r="M242" s="207"/>
      <c r="N242" s="42"/>
      <c r="O242" s="42"/>
      <c r="P242" s="42"/>
      <c r="Q242" s="42"/>
      <c r="R242" s="42"/>
      <c r="S242" s="42"/>
      <c r="T242" s="78"/>
      <c r="AT242" s="24" t="s">
        <v>202</v>
      </c>
      <c r="AU242" s="24" t="s">
        <v>79</v>
      </c>
    </row>
    <row r="243" spans="2:65" s="1" customFormat="1" ht="22.5" customHeight="1">
      <c r="B243" s="41"/>
      <c r="C243" s="194" t="s">
        <v>456</v>
      </c>
      <c r="D243" s="194" t="s">
        <v>196</v>
      </c>
      <c r="E243" s="195" t="s">
        <v>542</v>
      </c>
      <c r="F243" s="196" t="s">
        <v>543</v>
      </c>
      <c r="G243" s="197" t="s">
        <v>228</v>
      </c>
      <c r="H243" s="198">
        <v>0.2</v>
      </c>
      <c r="I243" s="199"/>
      <c r="J243" s="198">
        <f>ROUND(I243*H243,1)</f>
        <v>0</v>
      </c>
      <c r="K243" s="196" t="s">
        <v>540</v>
      </c>
      <c r="L243" s="61"/>
      <c r="M243" s="200" t="s">
        <v>20</v>
      </c>
      <c r="N243" s="201" t="s">
        <v>43</v>
      </c>
      <c r="O243" s="42"/>
      <c r="P243" s="202">
        <f>O243*H243</f>
        <v>0</v>
      </c>
      <c r="Q243" s="202">
        <v>0</v>
      </c>
      <c r="R243" s="202">
        <f>Q243*H243</f>
        <v>0</v>
      </c>
      <c r="S243" s="202">
        <v>0</v>
      </c>
      <c r="T243" s="203">
        <f>S243*H243</f>
        <v>0</v>
      </c>
      <c r="AR243" s="24" t="s">
        <v>194</v>
      </c>
      <c r="AT243" s="24" t="s">
        <v>196</v>
      </c>
      <c r="AU243" s="24" t="s">
        <v>79</v>
      </c>
      <c r="AY243" s="24" t="s">
        <v>195</v>
      </c>
      <c r="BE243" s="204">
        <f>IF(N243="základní",J243,0)</f>
        <v>0</v>
      </c>
      <c r="BF243" s="204">
        <f>IF(N243="snížená",J243,0)</f>
        <v>0</v>
      </c>
      <c r="BG243" s="204">
        <f>IF(N243="zákl. přenesená",J243,0)</f>
        <v>0</v>
      </c>
      <c r="BH243" s="204">
        <f>IF(N243="sníž. přenesená",J243,0)</f>
        <v>0</v>
      </c>
      <c r="BI243" s="204">
        <f>IF(N243="nulová",J243,0)</f>
        <v>0</v>
      </c>
      <c r="BJ243" s="24" t="s">
        <v>79</v>
      </c>
      <c r="BK243" s="204">
        <f>ROUND(I243*H243,1)</f>
        <v>0</v>
      </c>
      <c r="BL243" s="24" t="s">
        <v>194</v>
      </c>
      <c r="BM243" s="24" t="s">
        <v>544</v>
      </c>
    </row>
    <row r="244" spans="2:65" s="1" customFormat="1" ht="13.5">
      <c r="B244" s="41"/>
      <c r="C244" s="63"/>
      <c r="D244" s="205" t="s">
        <v>202</v>
      </c>
      <c r="E244" s="63"/>
      <c r="F244" s="206" t="s">
        <v>543</v>
      </c>
      <c r="G244" s="63"/>
      <c r="H244" s="63"/>
      <c r="I244" s="165"/>
      <c r="J244" s="63"/>
      <c r="K244" s="63"/>
      <c r="L244" s="61"/>
      <c r="M244" s="207"/>
      <c r="N244" s="42"/>
      <c r="O244" s="42"/>
      <c r="P244" s="42"/>
      <c r="Q244" s="42"/>
      <c r="R244" s="42"/>
      <c r="S244" s="42"/>
      <c r="T244" s="78"/>
      <c r="AT244" s="24" t="s">
        <v>202</v>
      </c>
      <c r="AU244" s="24" t="s">
        <v>79</v>
      </c>
    </row>
    <row r="245" spans="2:65" s="1" customFormat="1" ht="22.5" customHeight="1">
      <c r="B245" s="41"/>
      <c r="C245" s="194" t="s">
        <v>545</v>
      </c>
      <c r="D245" s="194" t="s">
        <v>196</v>
      </c>
      <c r="E245" s="195" t="s">
        <v>546</v>
      </c>
      <c r="F245" s="196" t="s">
        <v>547</v>
      </c>
      <c r="G245" s="197" t="s">
        <v>404</v>
      </c>
      <c r="H245" s="198">
        <v>46.5</v>
      </c>
      <c r="I245" s="199"/>
      <c r="J245" s="198">
        <f>ROUND(I245*H245,1)</f>
        <v>0</v>
      </c>
      <c r="K245" s="196" t="s">
        <v>540</v>
      </c>
      <c r="L245" s="61"/>
      <c r="M245" s="200" t="s">
        <v>20</v>
      </c>
      <c r="N245" s="201" t="s">
        <v>43</v>
      </c>
      <c r="O245" s="42"/>
      <c r="P245" s="202">
        <f>O245*H245</f>
        <v>0</v>
      </c>
      <c r="Q245" s="202">
        <v>0</v>
      </c>
      <c r="R245" s="202">
        <f>Q245*H245</f>
        <v>0</v>
      </c>
      <c r="S245" s="202">
        <v>0</v>
      </c>
      <c r="T245" s="203">
        <f>S245*H245</f>
        <v>0</v>
      </c>
      <c r="AR245" s="24" t="s">
        <v>194</v>
      </c>
      <c r="AT245" s="24" t="s">
        <v>196</v>
      </c>
      <c r="AU245" s="24" t="s">
        <v>79</v>
      </c>
      <c r="AY245" s="24" t="s">
        <v>195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24" t="s">
        <v>79</v>
      </c>
      <c r="BK245" s="204">
        <f>ROUND(I245*H245,1)</f>
        <v>0</v>
      </c>
      <c r="BL245" s="24" t="s">
        <v>194</v>
      </c>
      <c r="BM245" s="24" t="s">
        <v>548</v>
      </c>
    </row>
    <row r="246" spans="2:65" s="1" customFormat="1" ht="13.5">
      <c r="B246" s="41"/>
      <c r="C246" s="63"/>
      <c r="D246" s="205" t="s">
        <v>202</v>
      </c>
      <c r="E246" s="63"/>
      <c r="F246" s="206" t="s">
        <v>547</v>
      </c>
      <c r="G246" s="63"/>
      <c r="H246" s="63"/>
      <c r="I246" s="165"/>
      <c r="J246" s="63"/>
      <c r="K246" s="63"/>
      <c r="L246" s="61"/>
      <c r="M246" s="207"/>
      <c r="N246" s="42"/>
      <c r="O246" s="42"/>
      <c r="P246" s="42"/>
      <c r="Q246" s="42"/>
      <c r="R246" s="42"/>
      <c r="S246" s="42"/>
      <c r="T246" s="78"/>
      <c r="AT246" s="24" t="s">
        <v>202</v>
      </c>
      <c r="AU246" s="24" t="s">
        <v>79</v>
      </c>
    </row>
    <row r="247" spans="2:65" s="1" customFormat="1" ht="22.5" customHeight="1">
      <c r="B247" s="41"/>
      <c r="C247" s="194" t="s">
        <v>459</v>
      </c>
      <c r="D247" s="194" t="s">
        <v>196</v>
      </c>
      <c r="E247" s="195" t="s">
        <v>549</v>
      </c>
      <c r="F247" s="196" t="s">
        <v>550</v>
      </c>
      <c r="G247" s="197" t="s">
        <v>404</v>
      </c>
      <c r="H247" s="198">
        <v>46.5</v>
      </c>
      <c r="I247" s="199"/>
      <c r="J247" s="198">
        <f>ROUND(I247*H247,1)</f>
        <v>0</v>
      </c>
      <c r="K247" s="196" t="s">
        <v>540</v>
      </c>
      <c r="L247" s="61"/>
      <c r="M247" s="200" t="s">
        <v>20</v>
      </c>
      <c r="N247" s="201" t="s">
        <v>43</v>
      </c>
      <c r="O247" s="42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AR247" s="24" t="s">
        <v>194</v>
      </c>
      <c r="AT247" s="24" t="s">
        <v>196</v>
      </c>
      <c r="AU247" s="24" t="s">
        <v>79</v>
      </c>
      <c r="AY247" s="24" t="s">
        <v>195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24" t="s">
        <v>79</v>
      </c>
      <c r="BK247" s="204">
        <f>ROUND(I247*H247,1)</f>
        <v>0</v>
      </c>
      <c r="BL247" s="24" t="s">
        <v>194</v>
      </c>
      <c r="BM247" s="24" t="s">
        <v>551</v>
      </c>
    </row>
    <row r="248" spans="2:65" s="1" customFormat="1" ht="13.5">
      <c r="B248" s="41"/>
      <c r="C248" s="63"/>
      <c r="D248" s="205" t="s">
        <v>202</v>
      </c>
      <c r="E248" s="63"/>
      <c r="F248" s="206" t="s">
        <v>550</v>
      </c>
      <c r="G248" s="63"/>
      <c r="H248" s="63"/>
      <c r="I248" s="165"/>
      <c r="J248" s="63"/>
      <c r="K248" s="63"/>
      <c r="L248" s="61"/>
      <c r="M248" s="207"/>
      <c r="N248" s="42"/>
      <c r="O248" s="42"/>
      <c r="P248" s="42"/>
      <c r="Q248" s="42"/>
      <c r="R248" s="42"/>
      <c r="S248" s="42"/>
      <c r="T248" s="78"/>
      <c r="AT248" s="24" t="s">
        <v>202</v>
      </c>
      <c r="AU248" s="24" t="s">
        <v>79</v>
      </c>
    </row>
    <row r="249" spans="2:65" s="1" customFormat="1" ht="22.5" customHeight="1">
      <c r="B249" s="41"/>
      <c r="C249" s="194" t="s">
        <v>552</v>
      </c>
      <c r="D249" s="194" t="s">
        <v>196</v>
      </c>
      <c r="E249" s="195" t="s">
        <v>553</v>
      </c>
      <c r="F249" s="196" t="s">
        <v>554</v>
      </c>
      <c r="G249" s="197" t="s">
        <v>404</v>
      </c>
      <c r="H249" s="198">
        <v>36</v>
      </c>
      <c r="I249" s="199"/>
      <c r="J249" s="198">
        <f>ROUND(I249*H249,1)</f>
        <v>0</v>
      </c>
      <c r="K249" s="196" t="s">
        <v>387</v>
      </c>
      <c r="L249" s="61"/>
      <c r="M249" s="200" t="s">
        <v>20</v>
      </c>
      <c r="N249" s="201" t="s">
        <v>43</v>
      </c>
      <c r="O249" s="42"/>
      <c r="P249" s="202">
        <f>O249*H249</f>
        <v>0</v>
      </c>
      <c r="Q249" s="202">
        <v>0</v>
      </c>
      <c r="R249" s="202">
        <f>Q249*H249</f>
        <v>0</v>
      </c>
      <c r="S249" s="202">
        <v>0</v>
      </c>
      <c r="T249" s="203">
        <f>S249*H249</f>
        <v>0</v>
      </c>
      <c r="AR249" s="24" t="s">
        <v>194</v>
      </c>
      <c r="AT249" s="24" t="s">
        <v>196</v>
      </c>
      <c r="AU249" s="24" t="s">
        <v>79</v>
      </c>
      <c r="AY249" s="24" t="s">
        <v>195</v>
      </c>
      <c r="BE249" s="204">
        <f>IF(N249="základní",J249,0)</f>
        <v>0</v>
      </c>
      <c r="BF249" s="204">
        <f>IF(N249="snížená",J249,0)</f>
        <v>0</v>
      </c>
      <c r="BG249" s="204">
        <f>IF(N249="zákl. přenesená",J249,0)</f>
        <v>0</v>
      </c>
      <c r="BH249" s="204">
        <f>IF(N249="sníž. přenesená",J249,0)</f>
        <v>0</v>
      </c>
      <c r="BI249" s="204">
        <f>IF(N249="nulová",J249,0)</f>
        <v>0</v>
      </c>
      <c r="BJ249" s="24" t="s">
        <v>79</v>
      </c>
      <c r="BK249" s="204">
        <f>ROUND(I249*H249,1)</f>
        <v>0</v>
      </c>
      <c r="BL249" s="24" t="s">
        <v>194</v>
      </c>
      <c r="BM249" s="24" t="s">
        <v>234</v>
      </c>
    </row>
    <row r="250" spans="2:65" s="1" customFormat="1" ht="13.5">
      <c r="B250" s="41"/>
      <c r="C250" s="63"/>
      <c r="D250" s="205" t="s">
        <v>202</v>
      </c>
      <c r="E250" s="63"/>
      <c r="F250" s="206" t="s">
        <v>554</v>
      </c>
      <c r="G250" s="63"/>
      <c r="H250" s="63"/>
      <c r="I250" s="165"/>
      <c r="J250" s="63"/>
      <c r="K250" s="63"/>
      <c r="L250" s="61"/>
      <c r="M250" s="207"/>
      <c r="N250" s="42"/>
      <c r="O250" s="42"/>
      <c r="P250" s="42"/>
      <c r="Q250" s="42"/>
      <c r="R250" s="42"/>
      <c r="S250" s="42"/>
      <c r="T250" s="78"/>
      <c r="AT250" s="24" t="s">
        <v>202</v>
      </c>
      <c r="AU250" s="24" t="s">
        <v>79</v>
      </c>
    </row>
    <row r="251" spans="2:65" s="1" customFormat="1" ht="22.5" customHeight="1">
      <c r="B251" s="41"/>
      <c r="C251" s="194" t="s">
        <v>462</v>
      </c>
      <c r="D251" s="194" t="s">
        <v>196</v>
      </c>
      <c r="E251" s="195" t="s">
        <v>555</v>
      </c>
      <c r="F251" s="196" t="s">
        <v>556</v>
      </c>
      <c r="G251" s="197" t="s">
        <v>404</v>
      </c>
      <c r="H251" s="198">
        <v>36</v>
      </c>
      <c r="I251" s="199"/>
      <c r="J251" s="198">
        <f>ROUND(I251*H251,1)</f>
        <v>0</v>
      </c>
      <c r="K251" s="196" t="s">
        <v>387</v>
      </c>
      <c r="L251" s="61"/>
      <c r="M251" s="200" t="s">
        <v>20</v>
      </c>
      <c r="N251" s="201" t="s">
        <v>43</v>
      </c>
      <c r="O251" s="42"/>
      <c r="P251" s="202">
        <f>O251*H251</f>
        <v>0</v>
      </c>
      <c r="Q251" s="202">
        <v>0</v>
      </c>
      <c r="R251" s="202">
        <f>Q251*H251</f>
        <v>0</v>
      </c>
      <c r="S251" s="202">
        <v>0</v>
      </c>
      <c r="T251" s="203">
        <f>S251*H251</f>
        <v>0</v>
      </c>
      <c r="AR251" s="24" t="s">
        <v>194</v>
      </c>
      <c r="AT251" s="24" t="s">
        <v>196</v>
      </c>
      <c r="AU251" s="24" t="s">
        <v>79</v>
      </c>
      <c r="AY251" s="24" t="s">
        <v>195</v>
      </c>
      <c r="BE251" s="204">
        <f>IF(N251="základní",J251,0)</f>
        <v>0</v>
      </c>
      <c r="BF251" s="204">
        <f>IF(N251="snížená",J251,0)</f>
        <v>0</v>
      </c>
      <c r="BG251" s="204">
        <f>IF(N251="zákl. přenesená",J251,0)</f>
        <v>0</v>
      </c>
      <c r="BH251" s="204">
        <f>IF(N251="sníž. přenesená",J251,0)</f>
        <v>0</v>
      </c>
      <c r="BI251" s="204">
        <f>IF(N251="nulová",J251,0)</f>
        <v>0</v>
      </c>
      <c r="BJ251" s="24" t="s">
        <v>79</v>
      </c>
      <c r="BK251" s="204">
        <f>ROUND(I251*H251,1)</f>
        <v>0</v>
      </c>
      <c r="BL251" s="24" t="s">
        <v>194</v>
      </c>
      <c r="BM251" s="24" t="s">
        <v>241</v>
      </c>
    </row>
    <row r="252" spans="2:65" s="1" customFormat="1" ht="13.5">
      <c r="B252" s="41"/>
      <c r="C252" s="63"/>
      <c r="D252" s="205" t="s">
        <v>202</v>
      </c>
      <c r="E252" s="63"/>
      <c r="F252" s="206" t="s">
        <v>556</v>
      </c>
      <c r="G252" s="63"/>
      <c r="H252" s="63"/>
      <c r="I252" s="165"/>
      <c r="J252" s="63"/>
      <c r="K252" s="63"/>
      <c r="L252" s="61"/>
      <c r="M252" s="207"/>
      <c r="N252" s="42"/>
      <c r="O252" s="42"/>
      <c r="P252" s="42"/>
      <c r="Q252" s="42"/>
      <c r="R252" s="42"/>
      <c r="S252" s="42"/>
      <c r="T252" s="78"/>
      <c r="AT252" s="24" t="s">
        <v>202</v>
      </c>
      <c r="AU252" s="24" t="s">
        <v>79</v>
      </c>
    </row>
    <row r="253" spans="2:65" s="1" customFormat="1" ht="22.5" customHeight="1">
      <c r="B253" s="41"/>
      <c r="C253" s="194" t="s">
        <v>557</v>
      </c>
      <c r="D253" s="194" t="s">
        <v>196</v>
      </c>
      <c r="E253" s="195" t="s">
        <v>558</v>
      </c>
      <c r="F253" s="196" t="s">
        <v>559</v>
      </c>
      <c r="G253" s="197" t="s">
        <v>404</v>
      </c>
      <c r="H253" s="198">
        <v>1757.6</v>
      </c>
      <c r="I253" s="199"/>
      <c r="J253" s="198">
        <f>ROUND(I253*H253,1)</f>
        <v>0</v>
      </c>
      <c r="K253" s="196" t="s">
        <v>387</v>
      </c>
      <c r="L253" s="61"/>
      <c r="M253" s="200" t="s">
        <v>20</v>
      </c>
      <c r="N253" s="201" t="s">
        <v>43</v>
      </c>
      <c r="O253" s="42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AR253" s="24" t="s">
        <v>194</v>
      </c>
      <c r="AT253" s="24" t="s">
        <v>196</v>
      </c>
      <c r="AU253" s="24" t="s">
        <v>79</v>
      </c>
      <c r="AY253" s="24" t="s">
        <v>195</v>
      </c>
      <c r="BE253" s="204">
        <f>IF(N253="základní",J253,0)</f>
        <v>0</v>
      </c>
      <c r="BF253" s="204">
        <f>IF(N253="snížená",J253,0)</f>
        <v>0</v>
      </c>
      <c r="BG253" s="204">
        <f>IF(N253="zákl. přenesená",J253,0)</f>
        <v>0</v>
      </c>
      <c r="BH253" s="204">
        <f>IF(N253="sníž. přenesená",J253,0)</f>
        <v>0</v>
      </c>
      <c r="BI253" s="204">
        <f>IF(N253="nulová",J253,0)</f>
        <v>0</v>
      </c>
      <c r="BJ253" s="24" t="s">
        <v>79</v>
      </c>
      <c r="BK253" s="204">
        <f>ROUND(I253*H253,1)</f>
        <v>0</v>
      </c>
      <c r="BL253" s="24" t="s">
        <v>194</v>
      </c>
      <c r="BM253" s="24" t="s">
        <v>560</v>
      </c>
    </row>
    <row r="254" spans="2:65" s="1" customFormat="1" ht="13.5">
      <c r="B254" s="41"/>
      <c r="C254" s="63"/>
      <c r="D254" s="205" t="s">
        <v>202</v>
      </c>
      <c r="E254" s="63"/>
      <c r="F254" s="206" t="s">
        <v>559</v>
      </c>
      <c r="G254" s="63"/>
      <c r="H254" s="63"/>
      <c r="I254" s="165"/>
      <c r="J254" s="63"/>
      <c r="K254" s="63"/>
      <c r="L254" s="61"/>
      <c r="M254" s="207"/>
      <c r="N254" s="42"/>
      <c r="O254" s="42"/>
      <c r="P254" s="42"/>
      <c r="Q254" s="42"/>
      <c r="R254" s="42"/>
      <c r="S254" s="42"/>
      <c r="T254" s="78"/>
      <c r="AT254" s="24" t="s">
        <v>202</v>
      </c>
      <c r="AU254" s="24" t="s">
        <v>79</v>
      </c>
    </row>
    <row r="255" spans="2:65" s="1" customFormat="1" ht="22.5" customHeight="1">
      <c r="B255" s="41"/>
      <c r="C255" s="194" t="s">
        <v>465</v>
      </c>
      <c r="D255" s="194" t="s">
        <v>196</v>
      </c>
      <c r="E255" s="195" t="s">
        <v>561</v>
      </c>
      <c r="F255" s="196" t="s">
        <v>562</v>
      </c>
      <c r="G255" s="197" t="s">
        <v>404</v>
      </c>
      <c r="H255" s="198">
        <v>28.5</v>
      </c>
      <c r="I255" s="199"/>
      <c r="J255" s="198">
        <f>ROUND(I255*H255,1)</f>
        <v>0</v>
      </c>
      <c r="K255" s="196" t="s">
        <v>387</v>
      </c>
      <c r="L255" s="61"/>
      <c r="M255" s="200" t="s">
        <v>20</v>
      </c>
      <c r="N255" s="201" t="s">
        <v>43</v>
      </c>
      <c r="O255" s="42"/>
      <c r="P255" s="202">
        <f>O255*H255</f>
        <v>0</v>
      </c>
      <c r="Q255" s="202">
        <v>0</v>
      </c>
      <c r="R255" s="202">
        <f>Q255*H255</f>
        <v>0</v>
      </c>
      <c r="S255" s="202">
        <v>0</v>
      </c>
      <c r="T255" s="203">
        <f>S255*H255</f>
        <v>0</v>
      </c>
      <c r="AR255" s="24" t="s">
        <v>194</v>
      </c>
      <c r="AT255" s="24" t="s">
        <v>196</v>
      </c>
      <c r="AU255" s="24" t="s">
        <v>79</v>
      </c>
      <c r="AY255" s="24" t="s">
        <v>195</v>
      </c>
      <c r="BE255" s="204">
        <f>IF(N255="základní",J255,0)</f>
        <v>0</v>
      </c>
      <c r="BF255" s="204">
        <f>IF(N255="snížená",J255,0)</f>
        <v>0</v>
      </c>
      <c r="BG255" s="204">
        <f>IF(N255="zákl. přenesená",J255,0)</f>
        <v>0</v>
      </c>
      <c r="BH255" s="204">
        <f>IF(N255="sníž. přenesená",J255,0)</f>
        <v>0</v>
      </c>
      <c r="BI255" s="204">
        <f>IF(N255="nulová",J255,0)</f>
        <v>0</v>
      </c>
      <c r="BJ255" s="24" t="s">
        <v>79</v>
      </c>
      <c r="BK255" s="204">
        <f>ROUND(I255*H255,1)</f>
        <v>0</v>
      </c>
      <c r="BL255" s="24" t="s">
        <v>194</v>
      </c>
      <c r="BM255" s="24" t="s">
        <v>252</v>
      </c>
    </row>
    <row r="256" spans="2:65" s="1" customFormat="1" ht="13.5">
      <c r="B256" s="41"/>
      <c r="C256" s="63"/>
      <c r="D256" s="205" t="s">
        <v>202</v>
      </c>
      <c r="E256" s="63"/>
      <c r="F256" s="206" t="s">
        <v>562</v>
      </c>
      <c r="G256" s="63"/>
      <c r="H256" s="63"/>
      <c r="I256" s="165"/>
      <c r="J256" s="63"/>
      <c r="K256" s="63"/>
      <c r="L256" s="61"/>
      <c r="M256" s="207"/>
      <c r="N256" s="42"/>
      <c r="O256" s="42"/>
      <c r="P256" s="42"/>
      <c r="Q256" s="42"/>
      <c r="R256" s="42"/>
      <c r="S256" s="42"/>
      <c r="T256" s="78"/>
      <c r="AT256" s="24" t="s">
        <v>202</v>
      </c>
      <c r="AU256" s="24" t="s">
        <v>79</v>
      </c>
    </row>
    <row r="257" spans="2:65" s="1" customFormat="1" ht="22.5" customHeight="1">
      <c r="B257" s="41"/>
      <c r="C257" s="194" t="s">
        <v>563</v>
      </c>
      <c r="D257" s="194" t="s">
        <v>196</v>
      </c>
      <c r="E257" s="195" t="s">
        <v>564</v>
      </c>
      <c r="F257" s="196" t="s">
        <v>565</v>
      </c>
      <c r="G257" s="197" t="s">
        <v>404</v>
      </c>
      <c r="H257" s="198">
        <v>28.5</v>
      </c>
      <c r="I257" s="199"/>
      <c r="J257" s="198">
        <f>ROUND(I257*H257,1)</f>
        <v>0</v>
      </c>
      <c r="K257" s="196" t="s">
        <v>387</v>
      </c>
      <c r="L257" s="61"/>
      <c r="M257" s="200" t="s">
        <v>20</v>
      </c>
      <c r="N257" s="201" t="s">
        <v>43</v>
      </c>
      <c r="O257" s="42"/>
      <c r="P257" s="202">
        <f>O257*H257</f>
        <v>0</v>
      </c>
      <c r="Q257" s="202">
        <v>0</v>
      </c>
      <c r="R257" s="202">
        <f>Q257*H257</f>
        <v>0</v>
      </c>
      <c r="S257" s="202">
        <v>0</v>
      </c>
      <c r="T257" s="203">
        <f>S257*H257</f>
        <v>0</v>
      </c>
      <c r="AR257" s="24" t="s">
        <v>194</v>
      </c>
      <c r="AT257" s="24" t="s">
        <v>196</v>
      </c>
      <c r="AU257" s="24" t="s">
        <v>79</v>
      </c>
      <c r="AY257" s="24" t="s">
        <v>195</v>
      </c>
      <c r="BE257" s="204">
        <f>IF(N257="základní",J257,0)</f>
        <v>0</v>
      </c>
      <c r="BF257" s="204">
        <f>IF(N257="snížená",J257,0)</f>
        <v>0</v>
      </c>
      <c r="BG257" s="204">
        <f>IF(N257="zákl. přenesená",J257,0)</f>
        <v>0</v>
      </c>
      <c r="BH257" s="204">
        <f>IF(N257="sníž. přenesená",J257,0)</f>
        <v>0</v>
      </c>
      <c r="BI257" s="204">
        <f>IF(N257="nulová",J257,0)</f>
        <v>0</v>
      </c>
      <c r="BJ257" s="24" t="s">
        <v>79</v>
      </c>
      <c r="BK257" s="204">
        <f>ROUND(I257*H257,1)</f>
        <v>0</v>
      </c>
      <c r="BL257" s="24" t="s">
        <v>194</v>
      </c>
      <c r="BM257" s="24" t="s">
        <v>261</v>
      </c>
    </row>
    <row r="258" spans="2:65" s="1" customFormat="1" ht="13.5">
      <c r="B258" s="41"/>
      <c r="C258" s="63"/>
      <c r="D258" s="205" t="s">
        <v>202</v>
      </c>
      <c r="E258" s="63"/>
      <c r="F258" s="206" t="s">
        <v>565</v>
      </c>
      <c r="G258" s="63"/>
      <c r="H258" s="63"/>
      <c r="I258" s="165"/>
      <c r="J258" s="63"/>
      <c r="K258" s="63"/>
      <c r="L258" s="61"/>
      <c r="M258" s="207"/>
      <c r="N258" s="42"/>
      <c r="O258" s="42"/>
      <c r="P258" s="42"/>
      <c r="Q258" s="42"/>
      <c r="R258" s="42"/>
      <c r="S258" s="42"/>
      <c r="T258" s="78"/>
      <c r="AT258" s="24" t="s">
        <v>202</v>
      </c>
      <c r="AU258" s="24" t="s">
        <v>79</v>
      </c>
    </row>
    <row r="259" spans="2:65" s="1" customFormat="1" ht="22.5" customHeight="1">
      <c r="B259" s="41"/>
      <c r="C259" s="194" t="s">
        <v>468</v>
      </c>
      <c r="D259" s="194" t="s">
        <v>196</v>
      </c>
      <c r="E259" s="195" t="s">
        <v>566</v>
      </c>
      <c r="F259" s="196" t="s">
        <v>567</v>
      </c>
      <c r="G259" s="197" t="s">
        <v>404</v>
      </c>
      <c r="H259" s="198">
        <v>1757.6</v>
      </c>
      <c r="I259" s="199"/>
      <c r="J259" s="198">
        <f>ROUND(I259*H259,1)</f>
        <v>0</v>
      </c>
      <c r="K259" s="196" t="s">
        <v>387</v>
      </c>
      <c r="L259" s="61"/>
      <c r="M259" s="200" t="s">
        <v>20</v>
      </c>
      <c r="N259" s="201" t="s">
        <v>43</v>
      </c>
      <c r="O259" s="42"/>
      <c r="P259" s="202">
        <f>O259*H259</f>
        <v>0</v>
      </c>
      <c r="Q259" s="202">
        <v>0</v>
      </c>
      <c r="R259" s="202">
        <f>Q259*H259</f>
        <v>0</v>
      </c>
      <c r="S259" s="202">
        <v>0</v>
      </c>
      <c r="T259" s="203">
        <f>S259*H259</f>
        <v>0</v>
      </c>
      <c r="AR259" s="24" t="s">
        <v>194</v>
      </c>
      <c r="AT259" s="24" t="s">
        <v>196</v>
      </c>
      <c r="AU259" s="24" t="s">
        <v>79</v>
      </c>
      <c r="AY259" s="24" t="s">
        <v>195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24" t="s">
        <v>79</v>
      </c>
      <c r="BK259" s="204">
        <f>ROUND(I259*H259,1)</f>
        <v>0</v>
      </c>
      <c r="BL259" s="24" t="s">
        <v>194</v>
      </c>
      <c r="BM259" s="24" t="s">
        <v>568</v>
      </c>
    </row>
    <row r="260" spans="2:65" s="1" customFormat="1" ht="13.5">
      <c r="B260" s="41"/>
      <c r="C260" s="63"/>
      <c r="D260" s="205" t="s">
        <v>202</v>
      </c>
      <c r="E260" s="63"/>
      <c r="F260" s="206" t="s">
        <v>567</v>
      </c>
      <c r="G260" s="63"/>
      <c r="H260" s="63"/>
      <c r="I260" s="165"/>
      <c r="J260" s="63"/>
      <c r="K260" s="63"/>
      <c r="L260" s="61"/>
      <c r="M260" s="207"/>
      <c r="N260" s="42"/>
      <c r="O260" s="42"/>
      <c r="P260" s="42"/>
      <c r="Q260" s="42"/>
      <c r="R260" s="42"/>
      <c r="S260" s="42"/>
      <c r="T260" s="78"/>
      <c r="AT260" s="24" t="s">
        <v>202</v>
      </c>
      <c r="AU260" s="24" t="s">
        <v>79</v>
      </c>
    </row>
    <row r="261" spans="2:65" s="1" customFormat="1" ht="22.5" customHeight="1">
      <c r="B261" s="41"/>
      <c r="C261" s="194" t="s">
        <v>569</v>
      </c>
      <c r="D261" s="194" t="s">
        <v>196</v>
      </c>
      <c r="E261" s="195" t="s">
        <v>570</v>
      </c>
      <c r="F261" s="196" t="s">
        <v>571</v>
      </c>
      <c r="G261" s="197" t="s">
        <v>228</v>
      </c>
      <c r="H261" s="198">
        <v>31.6</v>
      </c>
      <c r="I261" s="199"/>
      <c r="J261" s="198">
        <f>ROUND(I261*H261,1)</f>
        <v>0</v>
      </c>
      <c r="K261" s="196" t="s">
        <v>387</v>
      </c>
      <c r="L261" s="61"/>
      <c r="M261" s="200" t="s">
        <v>20</v>
      </c>
      <c r="N261" s="201" t="s">
        <v>43</v>
      </c>
      <c r="O261" s="42"/>
      <c r="P261" s="202">
        <f>O261*H261</f>
        <v>0</v>
      </c>
      <c r="Q261" s="202">
        <v>0</v>
      </c>
      <c r="R261" s="202">
        <f>Q261*H261</f>
        <v>0</v>
      </c>
      <c r="S261" s="202">
        <v>0</v>
      </c>
      <c r="T261" s="203">
        <f>S261*H261</f>
        <v>0</v>
      </c>
      <c r="AR261" s="24" t="s">
        <v>194</v>
      </c>
      <c r="AT261" s="24" t="s">
        <v>196</v>
      </c>
      <c r="AU261" s="24" t="s">
        <v>79</v>
      </c>
      <c r="AY261" s="24" t="s">
        <v>195</v>
      </c>
      <c r="BE261" s="204">
        <f>IF(N261="základní",J261,0)</f>
        <v>0</v>
      </c>
      <c r="BF261" s="204">
        <f>IF(N261="snížená",J261,0)</f>
        <v>0</v>
      </c>
      <c r="BG261" s="204">
        <f>IF(N261="zákl. přenesená",J261,0)</f>
        <v>0</v>
      </c>
      <c r="BH261" s="204">
        <f>IF(N261="sníž. přenesená",J261,0)</f>
        <v>0</v>
      </c>
      <c r="BI261" s="204">
        <f>IF(N261="nulová",J261,0)</f>
        <v>0</v>
      </c>
      <c r="BJ261" s="24" t="s">
        <v>79</v>
      </c>
      <c r="BK261" s="204">
        <f>ROUND(I261*H261,1)</f>
        <v>0</v>
      </c>
      <c r="BL261" s="24" t="s">
        <v>194</v>
      </c>
      <c r="BM261" s="24" t="s">
        <v>275</v>
      </c>
    </row>
    <row r="262" spans="2:65" s="1" customFormat="1" ht="13.5">
      <c r="B262" s="41"/>
      <c r="C262" s="63"/>
      <c r="D262" s="205" t="s">
        <v>202</v>
      </c>
      <c r="E262" s="63"/>
      <c r="F262" s="206" t="s">
        <v>571</v>
      </c>
      <c r="G262" s="63"/>
      <c r="H262" s="63"/>
      <c r="I262" s="165"/>
      <c r="J262" s="63"/>
      <c r="K262" s="63"/>
      <c r="L262" s="61"/>
      <c r="M262" s="207"/>
      <c r="N262" s="42"/>
      <c r="O262" s="42"/>
      <c r="P262" s="42"/>
      <c r="Q262" s="42"/>
      <c r="R262" s="42"/>
      <c r="S262" s="42"/>
      <c r="T262" s="78"/>
      <c r="AT262" s="24" t="s">
        <v>202</v>
      </c>
      <c r="AU262" s="24" t="s">
        <v>79</v>
      </c>
    </row>
    <row r="263" spans="2:65" s="1" customFormat="1" ht="22.5" customHeight="1">
      <c r="B263" s="41"/>
      <c r="C263" s="194" t="s">
        <v>471</v>
      </c>
      <c r="D263" s="194" t="s">
        <v>196</v>
      </c>
      <c r="E263" s="195" t="s">
        <v>572</v>
      </c>
      <c r="F263" s="196" t="s">
        <v>573</v>
      </c>
      <c r="G263" s="197" t="s">
        <v>404</v>
      </c>
      <c r="H263" s="198">
        <v>42.7</v>
      </c>
      <c r="I263" s="199"/>
      <c r="J263" s="198">
        <f>ROUND(I263*H263,1)</f>
        <v>0</v>
      </c>
      <c r="K263" s="196" t="s">
        <v>387</v>
      </c>
      <c r="L263" s="61"/>
      <c r="M263" s="200" t="s">
        <v>20</v>
      </c>
      <c r="N263" s="201" t="s">
        <v>43</v>
      </c>
      <c r="O263" s="42"/>
      <c r="P263" s="202">
        <f>O263*H263</f>
        <v>0</v>
      </c>
      <c r="Q263" s="202">
        <v>0</v>
      </c>
      <c r="R263" s="202">
        <f>Q263*H263</f>
        <v>0</v>
      </c>
      <c r="S263" s="202">
        <v>0</v>
      </c>
      <c r="T263" s="203">
        <f>S263*H263</f>
        <v>0</v>
      </c>
      <c r="AR263" s="24" t="s">
        <v>194</v>
      </c>
      <c r="AT263" s="24" t="s">
        <v>196</v>
      </c>
      <c r="AU263" s="24" t="s">
        <v>79</v>
      </c>
      <c r="AY263" s="24" t="s">
        <v>195</v>
      </c>
      <c r="BE263" s="204">
        <f>IF(N263="základní",J263,0)</f>
        <v>0</v>
      </c>
      <c r="BF263" s="204">
        <f>IF(N263="snížená",J263,0)</f>
        <v>0</v>
      </c>
      <c r="BG263" s="204">
        <f>IF(N263="zákl. přenesená",J263,0)</f>
        <v>0</v>
      </c>
      <c r="BH263" s="204">
        <f>IF(N263="sníž. přenesená",J263,0)</f>
        <v>0</v>
      </c>
      <c r="BI263" s="204">
        <f>IF(N263="nulová",J263,0)</f>
        <v>0</v>
      </c>
      <c r="BJ263" s="24" t="s">
        <v>79</v>
      </c>
      <c r="BK263" s="204">
        <f>ROUND(I263*H263,1)</f>
        <v>0</v>
      </c>
      <c r="BL263" s="24" t="s">
        <v>194</v>
      </c>
      <c r="BM263" s="24" t="s">
        <v>283</v>
      </c>
    </row>
    <row r="264" spans="2:65" s="1" customFormat="1" ht="13.5">
      <c r="B264" s="41"/>
      <c r="C264" s="63"/>
      <c r="D264" s="205" t="s">
        <v>202</v>
      </c>
      <c r="E264" s="63"/>
      <c r="F264" s="206" t="s">
        <v>573</v>
      </c>
      <c r="G264" s="63"/>
      <c r="H264" s="63"/>
      <c r="I264" s="165"/>
      <c r="J264" s="63"/>
      <c r="K264" s="63"/>
      <c r="L264" s="61"/>
      <c r="M264" s="207"/>
      <c r="N264" s="42"/>
      <c r="O264" s="42"/>
      <c r="P264" s="42"/>
      <c r="Q264" s="42"/>
      <c r="R264" s="42"/>
      <c r="S264" s="42"/>
      <c r="T264" s="78"/>
      <c r="AT264" s="24" t="s">
        <v>202</v>
      </c>
      <c r="AU264" s="24" t="s">
        <v>79</v>
      </c>
    </row>
    <row r="265" spans="2:65" s="1" customFormat="1" ht="22.5" customHeight="1">
      <c r="B265" s="41"/>
      <c r="C265" s="194" t="s">
        <v>574</v>
      </c>
      <c r="D265" s="194" t="s">
        <v>196</v>
      </c>
      <c r="E265" s="195" t="s">
        <v>575</v>
      </c>
      <c r="F265" s="196" t="s">
        <v>576</v>
      </c>
      <c r="G265" s="197" t="s">
        <v>301</v>
      </c>
      <c r="H265" s="198">
        <v>1</v>
      </c>
      <c r="I265" s="199"/>
      <c r="J265" s="198">
        <f>ROUND(I265*H265,1)</f>
        <v>0</v>
      </c>
      <c r="K265" s="196" t="s">
        <v>387</v>
      </c>
      <c r="L265" s="61"/>
      <c r="M265" s="200" t="s">
        <v>20</v>
      </c>
      <c r="N265" s="201" t="s">
        <v>43</v>
      </c>
      <c r="O265" s="42"/>
      <c r="P265" s="202">
        <f>O265*H265</f>
        <v>0</v>
      </c>
      <c r="Q265" s="202">
        <v>0</v>
      </c>
      <c r="R265" s="202">
        <f>Q265*H265</f>
        <v>0</v>
      </c>
      <c r="S265" s="202">
        <v>0</v>
      </c>
      <c r="T265" s="203">
        <f>S265*H265</f>
        <v>0</v>
      </c>
      <c r="AR265" s="24" t="s">
        <v>194</v>
      </c>
      <c r="AT265" s="24" t="s">
        <v>196</v>
      </c>
      <c r="AU265" s="24" t="s">
        <v>79</v>
      </c>
      <c r="AY265" s="24" t="s">
        <v>195</v>
      </c>
      <c r="BE265" s="204">
        <f>IF(N265="základní",J265,0)</f>
        <v>0</v>
      </c>
      <c r="BF265" s="204">
        <f>IF(N265="snížená",J265,0)</f>
        <v>0</v>
      </c>
      <c r="BG265" s="204">
        <f>IF(N265="zákl. přenesená",J265,0)</f>
        <v>0</v>
      </c>
      <c r="BH265" s="204">
        <f>IF(N265="sníž. přenesená",J265,0)</f>
        <v>0</v>
      </c>
      <c r="BI265" s="204">
        <f>IF(N265="nulová",J265,0)</f>
        <v>0</v>
      </c>
      <c r="BJ265" s="24" t="s">
        <v>79</v>
      </c>
      <c r="BK265" s="204">
        <f>ROUND(I265*H265,1)</f>
        <v>0</v>
      </c>
      <c r="BL265" s="24" t="s">
        <v>194</v>
      </c>
      <c r="BM265" s="24" t="s">
        <v>291</v>
      </c>
    </row>
    <row r="266" spans="2:65" s="1" customFormat="1" ht="13.5">
      <c r="B266" s="41"/>
      <c r="C266" s="63"/>
      <c r="D266" s="208" t="s">
        <v>202</v>
      </c>
      <c r="E266" s="63"/>
      <c r="F266" s="209" t="s">
        <v>576</v>
      </c>
      <c r="G266" s="63"/>
      <c r="H266" s="63"/>
      <c r="I266" s="165"/>
      <c r="J266" s="63"/>
      <c r="K266" s="63"/>
      <c r="L266" s="61"/>
      <c r="M266" s="207"/>
      <c r="N266" s="42"/>
      <c r="O266" s="42"/>
      <c r="P266" s="42"/>
      <c r="Q266" s="42"/>
      <c r="R266" s="42"/>
      <c r="S266" s="42"/>
      <c r="T266" s="78"/>
      <c r="AT266" s="24" t="s">
        <v>202</v>
      </c>
      <c r="AU266" s="24" t="s">
        <v>79</v>
      </c>
    </row>
    <row r="267" spans="2:65" s="10" customFormat="1" ht="37.35" customHeight="1">
      <c r="B267" s="180"/>
      <c r="C267" s="181"/>
      <c r="D267" s="182" t="s">
        <v>71</v>
      </c>
      <c r="E267" s="183" t="s">
        <v>194</v>
      </c>
      <c r="F267" s="183" t="s">
        <v>577</v>
      </c>
      <c r="G267" s="181"/>
      <c r="H267" s="181"/>
      <c r="I267" s="184"/>
      <c r="J267" s="185">
        <f>BK267</f>
        <v>0</v>
      </c>
      <c r="K267" s="181"/>
      <c r="L267" s="186"/>
      <c r="M267" s="187"/>
      <c r="N267" s="188"/>
      <c r="O267" s="188"/>
      <c r="P267" s="189">
        <f>SUM(P268:P337)</f>
        <v>0</v>
      </c>
      <c r="Q267" s="188"/>
      <c r="R267" s="189">
        <f>SUM(R268:R337)</f>
        <v>0</v>
      </c>
      <c r="S267" s="188"/>
      <c r="T267" s="190">
        <f>SUM(T268:T337)</f>
        <v>0</v>
      </c>
      <c r="AR267" s="191" t="s">
        <v>79</v>
      </c>
      <c r="AT267" s="192" t="s">
        <v>71</v>
      </c>
      <c r="AU267" s="192" t="s">
        <v>72</v>
      </c>
      <c r="AY267" s="191" t="s">
        <v>195</v>
      </c>
      <c r="BK267" s="193">
        <f>SUM(BK268:BK337)</f>
        <v>0</v>
      </c>
    </row>
    <row r="268" spans="2:65" s="1" customFormat="1" ht="22.5" customHeight="1">
      <c r="B268" s="41"/>
      <c r="C268" s="194" t="s">
        <v>474</v>
      </c>
      <c r="D268" s="194" t="s">
        <v>196</v>
      </c>
      <c r="E268" s="195" t="s">
        <v>578</v>
      </c>
      <c r="F268" s="196" t="s">
        <v>579</v>
      </c>
      <c r="G268" s="197" t="s">
        <v>390</v>
      </c>
      <c r="H268" s="198">
        <v>659.9</v>
      </c>
      <c r="I268" s="199"/>
      <c r="J268" s="198">
        <f>ROUND(I268*H268,1)</f>
        <v>0</v>
      </c>
      <c r="K268" s="196" t="s">
        <v>387</v>
      </c>
      <c r="L268" s="61"/>
      <c r="M268" s="200" t="s">
        <v>20</v>
      </c>
      <c r="N268" s="201" t="s">
        <v>43</v>
      </c>
      <c r="O268" s="42"/>
      <c r="P268" s="202">
        <f>O268*H268</f>
        <v>0</v>
      </c>
      <c r="Q268" s="202">
        <v>0</v>
      </c>
      <c r="R268" s="202">
        <f>Q268*H268</f>
        <v>0</v>
      </c>
      <c r="S268" s="202">
        <v>0</v>
      </c>
      <c r="T268" s="203">
        <f>S268*H268</f>
        <v>0</v>
      </c>
      <c r="AR268" s="24" t="s">
        <v>194</v>
      </c>
      <c r="AT268" s="24" t="s">
        <v>196</v>
      </c>
      <c r="AU268" s="24" t="s">
        <v>79</v>
      </c>
      <c r="AY268" s="24" t="s">
        <v>195</v>
      </c>
      <c r="BE268" s="204">
        <f>IF(N268="základní",J268,0)</f>
        <v>0</v>
      </c>
      <c r="BF268" s="204">
        <f>IF(N268="snížená",J268,0)</f>
        <v>0</v>
      </c>
      <c r="BG268" s="204">
        <f>IF(N268="zákl. přenesená",J268,0)</f>
        <v>0</v>
      </c>
      <c r="BH268" s="204">
        <f>IF(N268="sníž. přenesená",J268,0)</f>
        <v>0</v>
      </c>
      <c r="BI268" s="204">
        <f>IF(N268="nulová",J268,0)</f>
        <v>0</v>
      </c>
      <c r="BJ268" s="24" t="s">
        <v>79</v>
      </c>
      <c r="BK268" s="204">
        <f>ROUND(I268*H268,1)</f>
        <v>0</v>
      </c>
      <c r="BL268" s="24" t="s">
        <v>194</v>
      </c>
      <c r="BM268" s="24" t="s">
        <v>299</v>
      </c>
    </row>
    <row r="269" spans="2:65" s="1" customFormat="1" ht="13.5">
      <c r="B269" s="41"/>
      <c r="C269" s="63"/>
      <c r="D269" s="205" t="s">
        <v>202</v>
      </c>
      <c r="E269" s="63"/>
      <c r="F269" s="206" t="s">
        <v>579</v>
      </c>
      <c r="G269" s="63"/>
      <c r="H269" s="63"/>
      <c r="I269" s="165"/>
      <c r="J269" s="63"/>
      <c r="K269" s="63"/>
      <c r="L269" s="61"/>
      <c r="M269" s="207"/>
      <c r="N269" s="42"/>
      <c r="O269" s="42"/>
      <c r="P269" s="42"/>
      <c r="Q269" s="42"/>
      <c r="R269" s="42"/>
      <c r="S269" s="42"/>
      <c r="T269" s="78"/>
      <c r="AT269" s="24" t="s">
        <v>202</v>
      </c>
      <c r="AU269" s="24" t="s">
        <v>79</v>
      </c>
    </row>
    <row r="270" spans="2:65" s="1" customFormat="1" ht="22.5" customHeight="1">
      <c r="B270" s="41"/>
      <c r="C270" s="194" t="s">
        <v>580</v>
      </c>
      <c r="D270" s="194" t="s">
        <v>196</v>
      </c>
      <c r="E270" s="195" t="s">
        <v>581</v>
      </c>
      <c r="F270" s="196" t="s">
        <v>582</v>
      </c>
      <c r="G270" s="197" t="s">
        <v>390</v>
      </c>
      <c r="H270" s="198">
        <v>127.6</v>
      </c>
      <c r="I270" s="199"/>
      <c r="J270" s="198">
        <f>ROUND(I270*H270,1)</f>
        <v>0</v>
      </c>
      <c r="K270" s="196" t="s">
        <v>387</v>
      </c>
      <c r="L270" s="61"/>
      <c r="M270" s="200" t="s">
        <v>20</v>
      </c>
      <c r="N270" s="201" t="s">
        <v>43</v>
      </c>
      <c r="O270" s="42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AR270" s="24" t="s">
        <v>194</v>
      </c>
      <c r="AT270" s="24" t="s">
        <v>196</v>
      </c>
      <c r="AU270" s="24" t="s">
        <v>79</v>
      </c>
      <c r="AY270" s="24" t="s">
        <v>195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24" t="s">
        <v>79</v>
      </c>
      <c r="BK270" s="204">
        <f>ROUND(I270*H270,1)</f>
        <v>0</v>
      </c>
      <c r="BL270" s="24" t="s">
        <v>194</v>
      </c>
      <c r="BM270" s="24" t="s">
        <v>583</v>
      </c>
    </row>
    <row r="271" spans="2:65" s="1" customFormat="1" ht="13.5">
      <c r="B271" s="41"/>
      <c r="C271" s="63"/>
      <c r="D271" s="205" t="s">
        <v>202</v>
      </c>
      <c r="E271" s="63"/>
      <c r="F271" s="206" t="s">
        <v>582</v>
      </c>
      <c r="G271" s="63"/>
      <c r="H271" s="63"/>
      <c r="I271" s="165"/>
      <c r="J271" s="63"/>
      <c r="K271" s="63"/>
      <c r="L271" s="61"/>
      <c r="M271" s="207"/>
      <c r="N271" s="42"/>
      <c r="O271" s="42"/>
      <c r="P271" s="42"/>
      <c r="Q271" s="42"/>
      <c r="R271" s="42"/>
      <c r="S271" s="42"/>
      <c r="T271" s="78"/>
      <c r="AT271" s="24" t="s">
        <v>202</v>
      </c>
      <c r="AU271" s="24" t="s">
        <v>79</v>
      </c>
    </row>
    <row r="272" spans="2:65" s="1" customFormat="1" ht="22.5" customHeight="1">
      <c r="B272" s="41"/>
      <c r="C272" s="194" t="s">
        <v>477</v>
      </c>
      <c r="D272" s="194" t="s">
        <v>196</v>
      </c>
      <c r="E272" s="195" t="s">
        <v>584</v>
      </c>
      <c r="F272" s="196" t="s">
        <v>585</v>
      </c>
      <c r="G272" s="197" t="s">
        <v>404</v>
      </c>
      <c r="H272" s="198">
        <v>1637.1</v>
      </c>
      <c r="I272" s="199"/>
      <c r="J272" s="198">
        <f>ROUND(I272*H272,1)</f>
        <v>0</v>
      </c>
      <c r="K272" s="196" t="s">
        <v>387</v>
      </c>
      <c r="L272" s="61"/>
      <c r="M272" s="200" t="s">
        <v>20</v>
      </c>
      <c r="N272" s="201" t="s">
        <v>43</v>
      </c>
      <c r="O272" s="42"/>
      <c r="P272" s="202">
        <f>O272*H272</f>
        <v>0</v>
      </c>
      <c r="Q272" s="202">
        <v>0</v>
      </c>
      <c r="R272" s="202">
        <f>Q272*H272</f>
        <v>0</v>
      </c>
      <c r="S272" s="202">
        <v>0</v>
      </c>
      <c r="T272" s="203">
        <f>S272*H272</f>
        <v>0</v>
      </c>
      <c r="AR272" s="24" t="s">
        <v>194</v>
      </c>
      <c r="AT272" s="24" t="s">
        <v>196</v>
      </c>
      <c r="AU272" s="24" t="s">
        <v>79</v>
      </c>
      <c r="AY272" s="24" t="s">
        <v>195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24" t="s">
        <v>79</v>
      </c>
      <c r="BK272" s="204">
        <f>ROUND(I272*H272,1)</f>
        <v>0</v>
      </c>
      <c r="BL272" s="24" t="s">
        <v>194</v>
      </c>
      <c r="BM272" s="24" t="s">
        <v>586</v>
      </c>
    </row>
    <row r="273" spans="2:65" s="1" customFormat="1" ht="13.5">
      <c r="B273" s="41"/>
      <c r="C273" s="63"/>
      <c r="D273" s="205" t="s">
        <v>202</v>
      </c>
      <c r="E273" s="63"/>
      <c r="F273" s="206" t="s">
        <v>585</v>
      </c>
      <c r="G273" s="63"/>
      <c r="H273" s="63"/>
      <c r="I273" s="165"/>
      <c r="J273" s="63"/>
      <c r="K273" s="63"/>
      <c r="L273" s="61"/>
      <c r="M273" s="207"/>
      <c r="N273" s="42"/>
      <c r="O273" s="42"/>
      <c r="P273" s="42"/>
      <c r="Q273" s="42"/>
      <c r="R273" s="42"/>
      <c r="S273" s="42"/>
      <c r="T273" s="78"/>
      <c r="AT273" s="24" t="s">
        <v>202</v>
      </c>
      <c r="AU273" s="24" t="s">
        <v>79</v>
      </c>
    </row>
    <row r="274" spans="2:65" s="1" customFormat="1" ht="22.5" customHeight="1">
      <c r="B274" s="41"/>
      <c r="C274" s="194" t="s">
        <v>587</v>
      </c>
      <c r="D274" s="194" t="s">
        <v>196</v>
      </c>
      <c r="E274" s="195" t="s">
        <v>588</v>
      </c>
      <c r="F274" s="196" t="s">
        <v>589</v>
      </c>
      <c r="G274" s="197" t="s">
        <v>404</v>
      </c>
      <c r="H274" s="198">
        <v>1637.1</v>
      </c>
      <c r="I274" s="199"/>
      <c r="J274" s="198">
        <f>ROUND(I274*H274,1)</f>
        <v>0</v>
      </c>
      <c r="K274" s="196" t="s">
        <v>387</v>
      </c>
      <c r="L274" s="61"/>
      <c r="M274" s="200" t="s">
        <v>20</v>
      </c>
      <c r="N274" s="201" t="s">
        <v>43</v>
      </c>
      <c r="O274" s="42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AR274" s="24" t="s">
        <v>194</v>
      </c>
      <c r="AT274" s="24" t="s">
        <v>196</v>
      </c>
      <c r="AU274" s="24" t="s">
        <v>79</v>
      </c>
      <c r="AY274" s="24" t="s">
        <v>195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24" t="s">
        <v>79</v>
      </c>
      <c r="BK274" s="204">
        <f>ROUND(I274*H274,1)</f>
        <v>0</v>
      </c>
      <c r="BL274" s="24" t="s">
        <v>194</v>
      </c>
      <c r="BM274" s="24" t="s">
        <v>590</v>
      </c>
    </row>
    <row r="275" spans="2:65" s="1" customFormat="1" ht="13.5">
      <c r="B275" s="41"/>
      <c r="C275" s="63"/>
      <c r="D275" s="205" t="s">
        <v>202</v>
      </c>
      <c r="E275" s="63"/>
      <c r="F275" s="206" t="s">
        <v>589</v>
      </c>
      <c r="G275" s="63"/>
      <c r="H275" s="63"/>
      <c r="I275" s="165"/>
      <c r="J275" s="63"/>
      <c r="K275" s="63"/>
      <c r="L275" s="61"/>
      <c r="M275" s="207"/>
      <c r="N275" s="42"/>
      <c r="O275" s="42"/>
      <c r="P275" s="42"/>
      <c r="Q275" s="42"/>
      <c r="R275" s="42"/>
      <c r="S275" s="42"/>
      <c r="T275" s="78"/>
      <c r="AT275" s="24" t="s">
        <v>202</v>
      </c>
      <c r="AU275" s="24" t="s">
        <v>79</v>
      </c>
    </row>
    <row r="276" spans="2:65" s="1" customFormat="1" ht="22.5" customHeight="1">
      <c r="B276" s="41"/>
      <c r="C276" s="194" t="s">
        <v>481</v>
      </c>
      <c r="D276" s="194" t="s">
        <v>196</v>
      </c>
      <c r="E276" s="195" t="s">
        <v>591</v>
      </c>
      <c r="F276" s="196" t="s">
        <v>592</v>
      </c>
      <c r="G276" s="197" t="s">
        <v>404</v>
      </c>
      <c r="H276" s="198">
        <v>29.3</v>
      </c>
      <c r="I276" s="199"/>
      <c r="J276" s="198">
        <f>ROUND(I276*H276,1)</f>
        <v>0</v>
      </c>
      <c r="K276" s="196" t="s">
        <v>387</v>
      </c>
      <c r="L276" s="61"/>
      <c r="M276" s="200" t="s">
        <v>20</v>
      </c>
      <c r="N276" s="201" t="s">
        <v>43</v>
      </c>
      <c r="O276" s="42"/>
      <c r="P276" s="202">
        <f>O276*H276</f>
        <v>0</v>
      </c>
      <c r="Q276" s="202">
        <v>0</v>
      </c>
      <c r="R276" s="202">
        <f>Q276*H276</f>
        <v>0</v>
      </c>
      <c r="S276" s="202">
        <v>0</v>
      </c>
      <c r="T276" s="203">
        <f>S276*H276</f>
        <v>0</v>
      </c>
      <c r="AR276" s="24" t="s">
        <v>194</v>
      </c>
      <c r="AT276" s="24" t="s">
        <v>196</v>
      </c>
      <c r="AU276" s="24" t="s">
        <v>79</v>
      </c>
      <c r="AY276" s="24" t="s">
        <v>195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24" t="s">
        <v>79</v>
      </c>
      <c r="BK276" s="204">
        <f>ROUND(I276*H276,1)</f>
        <v>0</v>
      </c>
      <c r="BL276" s="24" t="s">
        <v>194</v>
      </c>
      <c r="BM276" s="24" t="s">
        <v>593</v>
      </c>
    </row>
    <row r="277" spans="2:65" s="1" customFormat="1" ht="13.5">
      <c r="B277" s="41"/>
      <c r="C277" s="63"/>
      <c r="D277" s="205" t="s">
        <v>202</v>
      </c>
      <c r="E277" s="63"/>
      <c r="F277" s="206" t="s">
        <v>592</v>
      </c>
      <c r="G277" s="63"/>
      <c r="H277" s="63"/>
      <c r="I277" s="165"/>
      <c r="J277" s="63"/>
      <c r="K277" s="63"/>
      <c r="L277" s="61"/>
      <c r="M277" s="207"/>
      <c r="N277" s="42"/>
      <c r="O277" s="42"/>
      <c r="P277" s="42"/>
      <c r="Q277" s="42"/>
      <c r="R277" s="42"/>
      <c r="S277" s="42"/>
      <c r="T277" s="78"/>
      <c r="AT277" s="24" t="s">
        <v>202</v>
      </c>
      <c r="AU277" s="24" t="s">
        <v>79</v>
      </c>
    </row>
    <row r="278" spans="2:65" s="1" customFormat="1" ht="22.5" customHeight="1">
      <c r="B278" s="41"/>
      <c r="C278" s="194" t="s">
        <v>594</v>
      </c>
      <c r="D278" s="194" t="s">
        <v>196</v>
      </c>
      <c r="E278" s="195" t="s">
        <v>595</v>
      </c>
      <c r="F278" s="196" t="s">
        <v>596</v>
      </c>
      <c r="G278" s="197" t="s">
        <v>404</v>
      </c>
      <c r="H278" s="198">
        <v>29.3</v>
      </c>
      <c r="I278" s="199"/>
      <c r="J278" s="198">
        <f>ROUND(I278*H278,1)</f>
        <v>0</v>
      </c>
      <c r="K278" s="196" t="s">
        <v>387</v>
      </c>
      <c r="L278" s="61"/>
      <c r="M278" s="200" t="s">
        <v>20</v>
      </c>
      <c r="N278" s="201" t="s">
        <v>43</v>
      </c>
      <c r="O278" s="42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AR278" s="24" t="s">
        <v>194</v>
      </c>
      <c r="AT278" s="24" t="s">
        <v>196</v>
      </c>
      <c r="AU278" s="24" t="s">
        <v>79</v>
      </c>
      <c r="AY278" s="24" t="s">
        <v>195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24" t="s">
        <v>79</v>
      </c>
      <c r="BK278" s="204">
        <f>ROUND(I278*H278,1)</f>
        <v>0</v>
      </c>
      <c r="BL278" s="24" t="s">
        <v>194</v>
      </c>
      <c r="BM278" s="24" t="s">
        <v>597</v>
      </c>
    </row>
    <row r="279" spans="2:65" s="1" customFormat="1" ht="13.5">
      <c r="B279" s="41"/>
      <c r="C279" s="63"/>
      <c r="D279" s="205" t="s">
        <v>202</v>
      </c>
      <c r="E279" s="63"/>
      <c r="F279" s="206" t="s">
        <v>596</v>
      </c>
      <c r="G279" s="63"/>
      <c r="H279" s="63"/>
      <c r="I279" s="165"/>
      <c r="J279" s="63"/>
      <c r="K279" s="63"/>
      <c r="L279" s="61"/>
      <c r="M279" s="207"/>
      <c r="N279" s="42"/>
      <c r="O279" s="42"/>
      <c r="P279" s="42"/>
      <c r="Q279" s="42"/>
      <c r="R279" s="42"/>
      <c r="S279" s="42"/>
      <c r="T279" s="78"/>
      <c r="AT279" s="24" t="s">
        <v>202</v>
      </c>
      <c r="AU279" s="24" t="s">
        <v>79</v>
      </c>
    </row>
    <row r="280" spans="2:65" s="1" customFormat="1" ht="22.5" customHeight="1">
      <c r="B280" s="41"/>
      <c r="C280" s="194" t="s">
        <v>484</v>
      </c>
      <c r="D280" s="194" t="s">
        <v>196</v>
      </c>
      <c r="E280" s="195" t="s">
        <v>598</v>
      </c>
      <c r="F280" s="196" t="s">
        <v>599</v>
      </c>
      <c r="G280" s="197" t="s">
        <v>404</v>
      </c>
      <c r="H280" s="198">
        <v>454.2</v>
      </c>
      <c r="I280" s="199"/>
      <c r="J280" s="198">
        <f>ROUND(I280*H280,1)</f>
        <v>0</v>
      </c>
      <c r="K280" s="196" t="s">
        <v>387</v>
      </c>
      <c r="L280" s="61"/>
      <c r="M280" s="200" t="s">
        <v>20</v>
      </c>
      <c r="N280" s="201" t="s">
        <v>43</v>
      </c>
      <c r="O280" s="42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AR280" s="24" t="s">
        <v>194</v>
      </c>
      <c r="AT280" s="24" t="s">
        <v>196</v>
      </c>
      <c r="AU280" s="24" t="s">
        <v>79</v>
      </c>
      <c r="AY280" s="24" t="s">
        <v>195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24" t="s">
        <v>79</v>
      </c>
      <c r="BK280" s="204">
        <f>ROUND(I280*H280,1)</f>
        <v>0</v>
      </c>
      <c r="BL280" s="24" t="s">
        <v>194</v>
      </c>
      <c r="BM280" s="24" t="s">
        <v>600</v>
      </c>
    </row>
    <row r="281" spans="2:65" s="1" customFormat="1" ht="13.5">
      <c r="B281" s="41"/>
      <c r="C281" s="63"/>
      <c r="D281" s="205" t="s">
        <v>202</v>
      </c>
      <c r="E281" s="63"/>
      <c r="F281" s="206" t="s">
        <v>599</v>
      </c>
      <c r="G281" s="63"/>
      <c r="H281" s="63"/>
      <c r="I281" s="165"/>
      <c r="J281" s="63"/>
      <c r="K281" s="63"/>
      <c r="L281" s="61"/>
      <c r="M281" s="207"/>
      <c r="N281" s="42"/>
      <c r="O281" s="42"/>
      <c r="P281" s="42"/>
      <c r="Q281" s="42"/>
      <c r="R281" s="42"/>
      <c r="S281" s="42"/>
      <c r="T281" s="78"/>
      <c r="AT281" s="24" t="s">
        <v>202</v>
      </c>
      <c r="AU281" s="24" t="s">
        <v>79</v>
      </c>
    </row>
    <row r="282" spans="2:65" s="1" customFormat="1" ht="22.5" customHeight="1">
      <c r="B282" s="41"/>
      <c r="C282" s="194" t="s">
        <v>601</v>
      </c>
      <c r="D282" s="194" t="s">
        <v>196</v>
      </c>
      <c r="E282" s="195" t="s">
        <v>602</v>
      </c>
      <c r="F282" s="196" t="s">
        <v>603</v>
      </c>
      <c r="G282" s="197" t="s">
        <v>404</v>
      </c>
      <c r="H282" s="198">
        <v>454.2</v>
      </c>
      <c r="I282" s="199"/>
      <c r="J282" s="198">
        <f>ROUND(I282*H282,1)</f>
        <v>0</v>
      </c>
      <c r="K282" s="196" t="s">
        <v>387</v>
      </c>
      <c r="L282" s="61"/>
      <c r="M282" s="200" t="s">
        <v>20</v>
      </c>
      <c r="N282" s="201" t="s">
        <v>43</v>
      </c>
      <c r="O282" s="4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AR282" s="24" t="s">
        <v>194</v>
      </c>
      <c r="AT282" s="24" t="s">
        <v>196</v>
      </c>
      <c r="AU282" s="24" t="s">
        <v>79</v>
      </c>
      <c r="AY282" s="24" t="s">
        <v>195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79</v>
      </c>
      <c r="BK282" s="204">
        <f>ROUND(I282*H282,1)</f>
        <v>0</v>
      </c>
      <c r="BL282" s="24" t="s">
        <v>194</v>
      </c>
      <c r="BM282" s="24" t="s">
        <v>604</v>
      </c>
    </row>
    <row r="283" spans="2:65" s="1" customFormat="1" ht="13.5">
      <c r="B283" s="41"/>
      <c r="C283" s="63"/>
      <c r="D283" s="205" t="s">
        <v>202</v>
      </c>
      <c r="E283" s="63"/>
      <c r="F283" s="206" t="s">
        <v>603</v>
      </c>
      <c r="G283" s="63"/>
      <c r="H283" s="63"/>
      <c r="I283" s="165"/>
      <c r="J283" s="63"/>
      <c r="K283" s="63"/>
      <c r="L283" s="61"/>
      <c r="M283" s="207"/>
      <c r="N283" s="42"/>
      <c r="O283" s="42"/>
      <c r="P283" s="42"/>
      <c r="Q283" s="42"/>
      <c r="R283" s="42"/>
      <c r="S283" s="42"/>
      <c r="T283" s="78"/>
      <c r="AT283" s="24" t="s">
        <v>202</v>
      </c>
      <c r="AU283" s="24" t="s">
        <v>79</v>
      </c>
    </row>
    <row r="284" spans="2:65" s="1" customFormat="1" ht="22.5" customHeight="1">
      <c r="B284" s="41"/>
      <c r="C284" s="194" t="s">
        <v>487</v>
      </c>
      <c r="D284" s="194" t="s">
        <v>196</v>
      </c>
      <c r="E284" s="195" t="s">
        <v>605</v>
      </c>
      <c r="F284" s="196" t="s">
        <v>606</v>
      </c>
      <c r="G284" s="197" t="s">
        <v>404</v>
      </c>
      <c r="H284" s="198">
        <v>1493.1</v>
      </c>
      <c r="I284" s="199"/>
      <c r="J284" s="198">
        <f>ROUND(I284*H284,1)</f>
        <v>0</v>
      </c>
      <c r="K284" s="196" t="s">
        <v>387</v>
      </c>
      <c r="L284" s="61"/>
      <c r="M284" s="200" t="s">
        <v>20</v>
      </c>
      <c r="N284" s="201" t="s">
        <v>43</v>
      </c>
      <c r="O284" s="42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AR284" s="24" t="s">
        <v>194</v>
      </c>
      <c r="AT284" s="24" t="s">
        <v>196</v>
      </c>
      <c r="AU284" s="24" t="s">
        <v>79</v>
      </c>
      <c r="AY284" s="24" t="s">
        <v>195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24" t="s">
        <v>79</v>
      </c>
      <c r="BK284" s="204">
        <f>ROUND(I284*H284,1)</f>
        <v>0</v>
      </c>
      <c r="BL284" s="24" t="s">
        <v>194</v>
      </c>
      <c r="BM284" s="24" t="s">
        <v>607</v>
      </c>
    </row>
    <row r="285" spans="2:65" s="1" customFormat="1" ht="13.5">
      <c r="B285" s="41"/>
      <c r="C285" s="63"/>
      <c r="D285" s="205" t="s">
        <v>202</v>
      </c>
      <c r="E285" s="63"/>
      <c r="F285" s="206" t="s">
        <v>606</v>
      </c>
      <c r="G285" s="63"/>
      <c r="H285" s="63"/>
      <c r="I285" s="165"/>
      <c r="J285" s="63"/>
      <c r="K285" s="63"/>
      <c r="L285" s="61"/>
      <c r="M285" s="207"/>
      <c r="N285" s="42"/>
      <c r="O285" s="42"/>
      <c r="P285" s="42"/>
      <c r="Q285" s="42"/>
      <c r="R285" s="42"/>
      <c r="S285" s="42"/>
      <c r="T285" s="78"/>
      <c r="AT285" s="24" t="s">
        <v>202</v>
      </c>
      <c r="AU285" s="24" t="s">
        <v>79</v>
      </c>
    </row>
    <row r="286" spans="2:65" s="1" customFormat="1" ht="22.5" customHeight="1">
      <c r="B286" s="41"/>
      <c r="C286" s="194" t="s">
        <v>608</v>
      </c>
      <c r="D286" s="194" t="s">
        <v>196</v>
      </c>
      <c r="E286" s="195" t="s">
        <v>609</v>
      </c>
      <c r="F286" s="196" t="s">
        <v>610</v>
      </c>
      <c r="G286" s="197" t="s">
        <v>404</v>
      </c>
      <c r="H286" s="198">
        <v>1493.1</v>
      </c>
      <c r="I286" s="199"/>
      <c r="J286" s="198">
        <f>ROUND(I286*H286,1)</f>
        <v>0</v>
      </c>
      <c r="K286" s="196" t="s">
        <v>387</v>
      </c>
      <c r="L286" s="61"/>
      <c r="M286" s="200" t="s">
        <v>20</v>
      </c>
      <c r="N286" s="201" t="s">
        <v>43</v>
      </c>
      <c r="O286" s="42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AR286" s="24" t="s">
        <v>194</v>
      </c>
      <c r="AT286" s="24" t="s">
        <v>196</v>
      </c>
      <c r="AU286" s="24" t="s">
        <v>79</v>
      </c>
      <c r="AY286" s="24" t="s">
        <v>195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24" t="s">
        <v>79</v>
      </c>
      <c r="BK286" s="204">
        <f>ROUND(I286*H286,1)</f>
        <v>0</v>
      </c>
      <c r="BL286" s="24" t="s">
        <v>194</v>
      </c>
      <c r="BM286" s="24" t="s">
        <v>611</v>
      </c>
    </row>
    <row r="287" spans="2:65" s="1" customFormat="1" ht="13.5">
      <c r="B287" s="41"/>
      <c r="C287" s="63"/>
      <c r="D287" s="205" t="s">
        <v>202</v>
      </c>
      <c r="E287" s="63"/>
      <c r="F287" s="206" t="s">
        <v>610</v>
      </c>
      <c r="G287" s="63"/>
      <c r="H287" s="63"/>
      <c r="I287" s="165"/>
      <c r="J287" s="63"/>
      <c r="K287" s="63"/>
      <c r="L287" s="61"/>
      <c r="M287" s="207"/>
      <c r="N287" s="42"/>
      <c r="O287" s="42"/>
      <c r="P287" s="42"/>
      <c r="Q287" s="42"/>
      <c r="R287" s="42"/>
      <c r="S287" s="42"/>
      <c r="T287" s="78"/>
      <c r="AT287" s="24" t="s">
        <v>202</v>
      </c>
      <c r="AU287" s="24" t="s">
        <v>79</v>
      </c>
    </row>
    <row r="288" spans="2:65" s="1" customFormat="1" ht="22.5" customHeight="1">
      <c r="B288" s="41"/>
      <c r="C288" s="194" t="s">
        <v>491</v>
      </c>
      <c r="D288" s="194" t="s">
        <v>196</v>
      </c>
      <c r="E288" s="195" t="s">
        <v>612</v>
      </c>
      <c r="F288" s="196" t="s">
        <v>613</v>
      </c>
      <c r="G288" s="197" t="s">
        <v>404</v>
      </c>
      <c r="H288" s="198">
        <v>57.9</v>
      </c>
      <c r="I288" s="199"/>
      <c r="J288" s="198">
        <f>ROUND(I288*H288,1)</f>
        <v>0</v>
      </c>
      <c r="K288" s="196" t="s">
        <v>387</v>
      </c>
      <c r="L288" s="61"/>
      <c r="M288" s="200" t="s">
        <v>20</v>
      </c>
      <c r="N288" s="201" t="s">
        <v>43</v>
      </c>
      <c r="O288" s="4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AR288" s="24" t="s">
        <v>194</v>
      </c>
      <c r="AT288" s="24" t="s">
        <v>196</v>
      </c>
      <c r="AU288" s="24" t="s">
        <v>79</v>
      </c>
      <c r="AY288" s="24" t="s">
        <v>195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24" t="s">
        <v>79</v>
      </c>
      <c r="BK288" s="204">
        <f>ROUND(I288*H288,1)</f>
        <v>0</v>
      </c>
      <c r="BL288" s="24" t="s">
        <v>194</v>
      </c>
      <c r="BM288" s="24" t="s">
        <v>614</v>
      </c>
    </row>
    <row r="289" spans="2:65" s="1" customFormat="1" ht="13.5">
      <c r="B289" s="41"/>
      <c r="C289" s="63"/>
      <c r="D289" s="205" t="s">
        <v>202</v>
      </c>
      <c r="E289" s="63"/>
      <c r="F289" s="206" t="s">
        <v>613</v>
      </c>
      <c r="G289" s="63"/>
      <c r="H289" s="63"/>
      <c r="I289" s="165"/>
      <c r="J289" s="63"/>
      <c r="K289" s="63"/>
      <c r="L289" s="61"/>
      <c r="M289" s="207"/>
      <c r="N289" s="42"/>
      <c r="O289" s="42"/>
      <c r="P289" s="42"/>
      <c r="Q289" s="42"/>
      <c r="R289" s="42"/>
      <c r="S289" s="42"/>
      <c r="T289" s="78"/>
      <c r="AT289" s="24" t="s">
        <v>202</v>
      </c>
      <c r="AU289" s="24" t="s">
        <v>79</v>
      </c>
    </row>
    <row r="290" spans="2:65" s="1" customFormat="1" ht="22.5" customHeight="1">
      <c r="B290" s="41"/>
      <c r="C290" s="194" t="s">
        <v>615</v>
      </c>
      <c r="D290" s="194" t="s">
        <v>196</v>
      </c>
      <c r="E290" s="195" t="s">
        <v>616</v>
      </c>
      <c r="F290" s="196" t="s">
        <v>617</v>
      </c>
      <c r="G290" s="197" t="s">
        <v>404</v>
      </c>
      <c r="H290" s="198">
        <v>57.9</v>
      </c>
      <c r="I290" s="199"/>
      <c r="J290" s="198">
        <f>ROUND(I290*H290,1)</f>
        <v>0</v>
      </c>
      <c r="K290" s="196" t="s">
        <v>387</v>
      </c>
      <c r="L290" s="61"/>
      <c r="M290" s="200" t="s">
        <v>20</v>
      </c>
      <c r="N290" s="201" t="s">
        <v>43</v>
      </c>
      <c r="O290" s="42"/>
      <c r="P290" s="202">
        <f>O290*H290</f>
        <v>0</v>
      </c>
      <c r="Q290" s="202">
        <v>0</v>
      </c>
      <c r="R290" s="202">
        <f>Q290*H290</f>
        <v>0</v>
      </c>
      <c r="S290" s="202">
        <v>0</v>
      </c>
      <c r="T290" s="203">
        <f>S290*H290</f>
        <v>0</v>
      </c>
      <c r="AR290" s="24" t="s">
        <v>194</v>
      </c>
      <c r="AT290" s="24" t="s">
        <v>196</v>
      </c>
      <c r="AU290" s="24" t="s">
        <v>79</v>
      </c>
      <c r="AY290" s="24" t="s">
        <v>195</v>
      </c>
      <c r="BE290" s="204">
        <f>IF(N290="základní",J290,0)</f>
        <v>0</v>
      </c>
      <c r="BF290" s="204">
        <f>IF(N290="snížená",J290,0)</f>
        <v>0</v>
      </c>
      <c r="BG290" s="204">
        <f>IF(N290="zákl. přenesená",J290,0)</f>
        <v>0</v>
      </c>
      <c r="BH290" s="204">
        <f>IF(N290="sníž. přenesená",J290,0)</f>
        <v>0</v>
      </c>
      <c r="BI290" s="204">
        <f>IF(N290="nulová",J290,0)</f>
        <v>0</v>
      </c>
      <c r="BJ290" s="24" t="s">
        <v>79</v>
      </c>
      <c r="BK290" s="204">
        <f>ROUND(I290*H290,1)</f>
        <v>0</v>
      </c>
      <c r="BL290" s="24" t="s">
        <v>194</v>
      </c>
      <c r="BM290" s="24" t="s">
        <v>618</v>
      </c>
    </row>
    <row r="291" spans="2:65" s="1" customFormat="1" ht="13.5">
      <c r="B291" s="41"/>
      <c r="C291" s="63"/>
      <c r="D291" s="205" t="s">
        <v>202</v>
      </c>
      <c r="E291" s="63"/>
      <c r="F291" s="206" t="s">
        <v>617</v>
      </c>
      <c r="G291" s="63"/>
      <c r="H291" s="63"/>
      <c r="I291" s="165"/>
      <c r="J291" s="63"/>
      <c r="K291" s="63"/>
      <c r="L291" s="61"/>
      <c r="M291" s="207"/>
      <c r="N291" s="42"/>
      <c r="O291" s="42"/>
      <c r="P291" s="42"/>
      <c r="Q291" s="42"/>
      <c r="R291" s="42"/>
      <c r="S291" s="42"/>
      <c r="T291" s="78"/>
      <c r="AT291" s="24" t="s">
        <v>202</v>
      </c>
      <c r="AU291" s="24" t="s">
        <v>79</v>
      </c>
    </row>
    <row r="292" spans="2:65" s="1" customFormat="1" ht="22.5" customHeight="1">
      <c r="B292" s="41"/>
      <c r="C292" s="194" t="s">
        <v>494</v>
      </c>
      <c r="D292" s="194" t="s">
        <v>196</v>
      </c>
      <c r="E292" s="195" t="s">
        <v>619</v>
      </c>
      <c r="F292" s="196" t="s">
        <v>620</v>
      </c>
      <c r="G292" s="197" t="s">
        <v>228</v>
      </c>
      <c r="H292" s="198">
        <v>119.1</v>
      </c>
      <c r="I292" s="199"/>
      <c r="J292" s="198">
        <f>ROUND(I292*H292,1)</f>
        <v>0</v>
      </c>
      <c r="K292" s="196" t="s">
        <v>387</v>
      </c>
      <c r="L292" s="61"/>
      <c r="M292" s="200" t="s">
        <v>20</v>
      </c>
      <c r="N292" s="201" t="s">
        <v>43</v>
      </c>
      <c r="O292" s="42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AR292" s="24" t="s">
        <v>194</v>
      </c>
      <c r="AT292" s="24" t="s">
        <v>196</v>
      </c>
      <c r="AU292" s="24" t="s">
        <v>79</v>
      </c>
      <c r="AY292" s="24" t="s">
        <v>195</v>
      </c>
      <c r="BE292" s="204">
        <f>IF(N292="základní",J292,0)</f>
        <v>0</v>
      </c>
      <c r="BF292" s="204">
        <f>IF(N292="snížená",J292,0)</f>
        <v>0</v>
      </c>
      <c r="BG292" s="204">
        <f>IF(N292="zákl. přenesená",J292,0)</f>
        <v>0</v>
      </c>
      <c r="BH292" s="204">
        <f>IF(N292="sníž. přenesená",J292,0)</f>
        <v>0</v>
      </c>
      <c r="BI292" s="204">
        <f>IF(N292="nulová",J292,0)</f>
        <v>0</v>
      </c>
      <c r="BJ292" s="24" t="s">
        <v>79</v>
      </c>
      <c r="BK292" s="204">
        <f>ROUND(I292*H292,1)</f>
        <v>0</v>
      </c>
      <c r="BL292" s="24" t="s">
        <v>194</v>
      </c>
      <c r="BM292" s="24" t="s">
        <v>621</v>
      </c>
    </row>
    <row r="293" spans="2:65" s="1" customFormat="1" ht="13.5">
      <c r="B293" s="41"/>
      <c r="C293" s="63"/>
      <c r="D293" s="205" t="s">
        <v>202</v>
      </c>
      <c r="E293" s="63"/>
      <c r="F293" s="206" t="s">
        <v>620</v>
      </c>
      <c r="G293" s="63"/>
      <c r="H293" s="63"/>
      <c r="I293" s="165"/>
      <c r="J293" s="63"/>
      <c r="K293" s="63"/>
      <c r="L293" s="61"/>
      <c r="M293" s="207"/>
      <c r="N293" s="42"/>
      <c r="O293" s="42"/>
      <c r="P293" s="42"/>
      <c r="Q293" s="42"/>
      <c r="R293" s="42"/>
      <c r="S293" s="42"/>
      <c r="T293" s="78"/>
      <c r="AT293" s="24" t="s">
        <v>202</v>
      </c>
      <c r="AU293" s="24" t="s">
        <v>79</v>
      </c>
    </row>
    <row r="294" spans="2:65" s="1" customFormat="1" ht="22.5" customHeight="1">
      <c r="B294" s="41"/>
      <c r="C294" s="194" t="s">
        <v>622</v>
      </c>
      <c r="D294" s="194" t="s">
        <v>196</v>
      </c>
      <c r="E294" s="195" t="s">
        <v>623</v>
      </c>
      <c r="F294" s="196" t="s">
        <v>624</v>
      </c>
      <c r="G294" s="197" t="s">
        <v>301</v>
      </c>
      <c r="H294" s="198">
        <v>1</v>
      </c>
      <c r="I294" s="199"/>
      <c r="J294" s="198">
        <f>ROUND(I294*H294,1)</f>
        <v>0</v>
      </c>
      <c r="K294" s="196" t="s">
        <v>387</v>
      </c>
      <c r="L294" s="61"/>
      <c r="M294" s="200" t="s">
        <v>20</v>
      </c>
      <c r="N294" s="201" t="s">
        <v>43</v>
      </c>
      <c r="O294" s="42"/>
      <c r="P294" s="202">
        <f>O294*H294</f>
        <v>0</v>
      </c>
      <c r="Q294" s="202">
        <v>0</v>
      </c>
      <c r="R294" s="202">
        <f>Q294*H294</f>
        <v>0</v>
      </c>
      <c r="S294" s="202">
        <v>0</v>
      </c>
      <c r="T294" s="203">
        <f>S294*H294</f>
        <v>0</v>
      </c>
      <c r="AR294" s="24" t="s">
        <v>194</v>
      </c>
      <c r="AT294" s="24" t="s">
        <v>196</v>
      </c>
      <c r="AU294" s="24" t="s">
        <v>79</v>
      </c>
      <c r="AY294" s="24" t="s">
        <v>195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24" t="s">
        <v>79</v>
      </c>
      <c r="BK294" s="204">
        <f>ROUND(I294*H294,1)</f>
        <v>0</v>
      </c>
      <c r="BL294" s="24" t="s">
        <v>194</v>
      </c>
      <c r="BM294" s="24" t="s">
        <v>625</v>
      </c>
    </row>
    <row r="295" spans="2:65" s="1" customFormat="1" ht="13.5">
      <c r="B295" s="41"/>
      <c r="C295" s="63"/>
      <c r="D295" s="205" t="s">
        <v>202</v>
      </c>
      <c r="E295" s="63"/>
      <c r="F295" s="206" t="s">
        <v>624</v>
      </c>
      <c r="G295" s="63"/>
      <c r="H295" s="63"/>
      <c r="I295" s="165"/>
      <c r="J295" s="63"/>
      <c r="K295" s="63"/>
      <c r="L295" s="61"/>
      <c r="M295" s="207"/>
      <c r="N295" s="42"/>
      <c r="O295" s="42"/>
      <c r="P295" s="42"/>
      <c r="Q295" s="42"/>
      <c r="R295" s="42"/>
      <c r="S295" s="42"/>
      <c r="T295" s="78"/>
      <c r="AT295" s="24" t="s">
        <v>202</v>
      </c>
      <c r="AU295" s="24" t="s">
        <v>79</v>
      </c>
    </row>
    <row r="296" spans="2:65" s="1" customFormat="1" ht="22.5" customHeight="1">
      <c r="B296" s="41"/>
      <c r="C296" s="194" t="s">
        <v>497</v>
      </c>
      <c r="D296" s="194" t="s">
        <v>196</v>
      </c>
      <c r="E296" s="195" t="s">
        <v>626</v>
      </c>
      <c r="F296" s="196" t="s">
        <v>627</v>
      </c>
      <c r="G296" s="197" t="s">
        <v>390</v>
      </c>
      <c r="H296" s="198">
        <v>51.5</v>
      </c>
      <c r="I296" s="199"/>
      <c r="J296" s="198">
        <f>ROUND(I296*H296,1)</f>
        <v>0</v>
      </c>
      <c r="K296" s="196" t="s">
        <v>387</v>
      </c>
      <c r="L296" s="61"/>
      <c r="M296" s="200" t="s">
        <v>20</v>
      </c>
      <c r="N296" s="201" t="s">
        <v>43</v>
      </c>
      <c r="O296" s="42"/>
      <c r="P296" s="202">
        <f>O296*H296</f>
        <v>0</v>
      </c>
      <c r="Q296" s="202">
        <v>0</v>
      </c>
      <c r="R296" s="202">
        <f>Q296*H296</f>
        <v>0</v>
      </c>
      <c r="S296" s="202">
        <v>0</v>
      </c>
      <c r="T296" s="203">
        <f>S296*H296</f>
        <v>0</v>
      </c>
      <c r="AR296" s="24" t="s">
        <v>194</v>
      </c>
      <c r="AT296" s="24" t="s">
        <v>196</v>
      </c>
      <c r="AU296" s="24" t="s">
        <v>79</v>
      </c>
      <c r="AY296" s="24" t="s">
        <v>195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24" t="s">
        <v>79</v>
      </c>
      <c r="BK296" s="204">
        <f>ROUND(I296*H296,1)</f>
        <v>0</v>
      </c>
      <c r="BL296" s="24" t="s">
        <v>194</v>
      </c>
      <c r="BM296" s="24" t="s">
        <v>628</v>
      </c>
    </row>
    <row r="297" spans="2:65" s="1" customFormat="1" ht="13.5">
      <c r="B297" s="41"/>
      <c r="C297" s="63"/>
      <c r="D297" s="205" t="s">
        <v>202</v>
      </c>
      <c r="E297" s="63"/>
      <c r="F297" s="206" t="s">
        <v>627</v>
      </c>
      <c r="G297" s="63"/>
      <c r="H297" s="63"/>
      <c r="I297" s="165"/>
      <c r="J297" s="63"/>
      <c r="K297" s="63"/>
      <c r="L297" s="61"/>
      <c r="M297" s="207"/>
      <c r="N297" s="42"/>
      <c r="O297" s="42"/>
      <c r="P297" s="42"/>
      <c r="Q297" s="42"/>
      <c r="R297" s="42"/>
      <c r="S297" s="42"/>
      <c r="T297" s="78"/>
      <c r="AT297" s="24" t="s">
        <v>202</v>
      </c>
      <c r="AU297" s="24" t="s">
        <v>79</v>
      </c>
    </row>
    <row r="298" spans="2:65" s="1" customFormat="1" ht="22.5" customHeight="1">
      <c r="B298" s="41"/>
      <c r="C298" s="194" t="s">
        <v>629</v>
      </c>
      <c r="D298" s="194" t="s">
        <v>196</v>
      </c>
      <c r="E298" s="195" t="s">
        <v>630</v>
      </c>
      <c r="F298" s="196" t="s">
        <v>631</v>
      </c>
      <c r="G298" s="197" t="s">
        <v>404</v>
      </c>
      <c r="H298" s="198">
        <v>226.8</v>
      </c>
      <c r="I298" s="199"/>
      <c r="J298" s="198">
        <f>ROUND(I298*H298,1)</f>
        <v>0</v>
      </c>
      <c r="K298" s="196" t="s">
        <v>387</v>
      </c>
      <c r="L298" s="61"/>
      <c r="M298" s="200" t="s">
        <v>20</v>
      </c>
      <c r="N298" s="201" t="s">
        <v>43</v>
      </c>
      <c r="O298" s="42"/>
      <c r="P298" s="202">
        <f>O298*H298</f>
        <v>0</v>
      </c>
      <c r="Q298" s="202">
        <v>0</v>
      </c>
      <c r="R298" s="202">
        <f>Q298*H298</f>
        <v>0</v>
      </c>
      <c r="S298" s="202">
        <v>0</v>
      </c>
      <c r="T298" s="203">
        <f>S298*H298</f>
        <v>0</v>
      </c>
      <c r="AR298" s="24" t="s">
        <v>194</v>
      </c>
      <c r="AT298" s="24" t="s">
        <v>196</v>
      </c>
      <c r="AU298" s="24" t="s">
        <v>79</v>
      </c>
      <c r="AY298" s="24" t="s">
        <v>195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24" t="s">
        <v>79</v>
      </c>
      <c r="BK298" s="204">
        <f>ROUND(I298*H298,1)</f>
        <v>0</v>
      </c>
      <c r="BL298" s="24" t="s">
        <v>194</v>
      </c>
      <c r="BM298" s="24" t="s">
        <v>632</v>
      </c>
    </row>
    <row r="299" spans="2:65" s="1" customFormat="1" ht="13.5">
      <c r="B299" s="41"/>
      <c r="C299" s="63"/>
      <c r="D299" s="205" t="s">
        <v>202</v>
      </c>
      <c r="E299" s="63"/>
      <c r="F299" s="206" t="s">
        <v>631</v>
      </c>
      <c r="G299" s="63"/>
      <c r="H299" s="63"/>
      <c r="I299" s="165"/>
      <c r="J299" s="63"/>
      <c r="K299" s="63"/>
      <c r="L299" s="61"/>
      <c r="M299" s="207"/>
      <c r="N299" s="42"/>
      <c r="O299" s="42"/>
      <c r="P299" s="42"/>
      <c r="Q299" s="42"/>
      <c r="R299" s="42"/>
      <c r="S299" s="42"/>
      <c r="T299" s="78"/>
      <c r="AT299" s="24" t="s">
        <v>202</v>
      </c>
      <c r="AU299" s="24" t="s">
        <v>79</v>
      </c>
    </row>
    <row r="300" spans="2:65" s="1" customFormat="1" ht="22.5" customHeight="1">
      <c r="B300" s="41"/>
      <c r="C300" s="194" t="s">
        <v>501</v>
      </c>
      <c r="D300" s="194" t="s">
        <v>196</v>
      </c>
      <c r="E300" s="195" t="s">
        <v>633</v>
      </c>
      <c r="F300" s="196" t="s">
        <v>634</v>
      </c>
      <c r="G300" s="197" t="s">
        <v>404</v>
      </c>
      <c r="H300" s="198">
        <v>226.8</v>
      </c>
      <c r="I300" s="199"/>
      <c r="J300" s="198">
        <f>ROUND(I300*H300,1)</f>
        <v>0</v>
      </c>
      <c r="K300" s="196" t="s">
        <v>387</v>
      </c>
      <c r="L300" s="61"/>
      <c r="M300" s="200" t="s">
        <v>20</v>
      </c>
      <c r="N300" s="201" t="s">
        <v>43</v>
      </c>
      <c r="O300" s="42"/>
      <c r="P300" s="202">
        <f>O300*H300</f>
        <v>0</v>
      </c>
      <c r="Q300" s="202">
        <v>0</v>
      </c>
      <c r="R300" s="202">
        <f>Q300*H300</f>
        <v>0</v>
      </c>
      <c r="S300" s="202">
        <v>0</v>
      </c>
      <c r="T300" s="203">
        <f>S300*H300</f>
        <v>0</v>
      </c>
      <c r="AR300" s="24" t="s">
        <v>194</v>
      </c>
      <c r="AT300" s="24" t="s">
        <v>196</v>
      </c>
      <c r="AU300" s="24" t="s">
        <v>79</v>
      </c>
      <c r="AY300" s="24" t="s">
        <v>195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24" t="s">
        <v>79</v>
      </c>
      <c r="BK300" s="204">
        <f>ROUND(I300*H300,1)</f>
        <v>0</v>
      </c>
      <c r="BL300" s="24" t="s">
        <v>194</v>
      </c>
      <c r="BM300" s="24" t="s">
        <v>635</v>
      </c>
    </row>
    <row r="301" spans="2:65" s="1" customFormat="1" ht="13.5">
      <c r="B301" s="41"/>
      <c r="C301" s="63"/>
      <c r="D301" s="205" t="s">
        <v>202</v>
      </c>
      <c r="E301" s="63"/>
      <c r="F301" s="206" t="s">
        <v>634</v>
      </c>
      <c r="G301" s="63"/>
      <c r="H301" s="63"/>
      <c r="I301" s="165"/>
      <c r="J301" s="63"/>
      <c r="K301" s="63"/>
      <c r="L301" s="61"/>
      <c r="M301" s="207"/>
      <c r="N301" s="42"/>
      <c r="O301" s="42"/>
      <c r="P301" s="42"/>
      <c r="Q301" s="42"/>
      <c r="R301" s="42"/>
      <c r="S301" s="42"/>
      <c r="T301" s="78"/>
      <c r="AT301" s="24" t="s">
        <v>202</v>
      </c>
      <c r="AU301" s="24" t="s">
        <v>79</v>
      </c>
    </row>
    <row r="302" spans="2:65" s="1" customFormat="1" ht="22.5" customHeight="1">
      <c r="B302" s="41"/>
      <c r="C302" s="194" t="s">
        <v>636</v>
      </c>
      <c r="D302" s="194" t="s">
        <v>196</v>
      </c>
      <c r="E302" s="195" t="s">
        <v>637</v>
      </c>
      <c r="F302" s="196" t="s">
        <v>638</v>
      </c>
      <c r="G302" s="197" t="s">
        <v>404</v>
      </c>
      <c r="H302" s="198">
        <v>28.6</v>
      </c>
      <c r="I302" s="199"/>
      <c r="J302" s="198">
        <f>ROUND(I302*H302,1)</f>
        <v>0</v>
      </c>
      <c r="K302" s="196" t="s">
        <v>387</v>
      </c>
      <c r="L302" s="61"/>
      <c r="M302" s="200" t="s">
        <v>20</v>
      </c>
      <c r="N302" s="201" t="s">
        <v>43</v>
      </c>
      <c r="O302" s="42"/>
      <c r="P302" s="202">
        <f>O302*H302</f>
        <v>0</v>
      </c>
      <c r="Q302" s="202">
        <v>0</v>
      </c>
      <c r="R302" s="202">
        <f>Q302*H302</f>
        <v>0</v>
      </c>
      <c r="S302" s="202">
        <v>0</v>
      </c>
      <c r="T302" s="203">
        <f>S302*H302</f>
        <v>0</v>
      </c>
      <c r="AR302" s="24" t="s">
        <v>194</v>
      </c>
      <c r="AT302" s="24" t="s">
        <v>196</v>
      </c>
      <c r="AU302" s="24" t="s">
        <v>79</v>
      </c>
      <c r="AY302" s="24" t="s">
        <v>195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24" t="s">
        <v>79</v>
      </c>
      <c r="BK302" s="204">
        <f>ROUND(I302*H302,1)</f>
        <v>0</v>
      </c>
      <c r="BL302" s="24" t="s">
        <v>194</v>
      </c>
      <c r="BM302" s="24" t="s">
        <v>639</v>
      </c>
    </row>
    <row r="303" spans="2:65" s="1" customFormat="1" ht="13.5">
      <c r="B303" s="41"/>
      <c r="C303" s="63"/>
      <c r="D303" s="205" t="s">
        <v>202</v>
      </c>
      <c r="E303" s="63"/>
      <c r="F303" s="206" t="s">
        <v>638</v>
      </c>
      <c r="G303" s="63"/>
      <c r="H303" s="63"/>
      <c r="I303" s="165"/>
      <c r="J303" s="63"/>
      <c r="K303" s="63"/>
      <c r="L303" s="61"/>
      <c r="M303" s="207"/>
      <c r="N303" s="42"/>
      <c r="O303" s="42"/>
      <c r="P303" s="42"/>
      <c r="Q303" s="42"/>
      <c r="R303" s="42"/>
      <c r="S303" s="42"/>
      <c r="T303" s="78"/>
      <c r="AT303" s="24" t="s">
        <v>202</v>
      </c>
      <c r="AU303" s="24" t="s">
        <v>79</v>
      </c>
    </row>
    <row r="304" spans="2:65" s="1" customFormat="1" ht="22.5" customHeight="1">
      <c r="B304" s="41"/>
      <c r="C304" s="194" t="s">
        <v>505</v>
      </c>
      <c r="D304" s="194" t="s">
        <v>196</v>
      </c>
      <c r="E304" s="195" t="s">
        <v>640</v>
      </c>
      <c r="F304" s="196" t="s">
        <v>641</v>
      </c>
      <c r="G304" s="197" t="s">
        <v>404</v>
      </c>
      <c r="H304" s="198">
        <v>28.6</v>
      </c>
      <c r="I304" s="199"/>
      <c r="J304" s="198">
        <f>ROUND(I304*H304,1)</f>
        <v>0</v>
      </c>
      <c r="K304" s="196" t="s">
        <v>387</v>
      </c>
      <c r="L304" s="61"/>
      <c r="M304" s="200" t="s">
        <v>20</v>
      </c>
      <c r="N304" s="201" t="s">
        <v>43</v>
      </c>
      <c r="O304" s="42"/>
      <c r="P304" s="202">
        <f>O304*H304</f>
        <v>0</v>
      </c>
      <c r="Q304" s="202">
        <v>0</v>
      </c>
      <c r="R304" s="202">
        <f>Q304*H304</f>
        <v>0</v>
      </c>
      <c r="S304" s="202">
        <v>0</v>
      </c>
      <c r="T304" s="203">
        <f>S304*H304</f>
        <v>0</v>
      </c>
      <c r="AR304" s="24" t="s">
        <v>194</v>
      </c>
      <c r="AT304" s="24" t="s">
        <v>196</v>
      </c>
      <c r="AU304" s="24" t="s">
        <v>79</v>
      </c>
      <c r="AY304" s="24" t="s">
        <v>195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24" t="s">
        <v>79</v>
      </c>
      <c r="BK304" s="204">
        <f>ROUND(I304*H304,1)</f>
        <v>0</v>
      </c>
      <c r="BL304" s="24" t="s">
        <v>194</v>
      </c>
      <c r="BM304" s="24" t="s">
        <v>642</v>
      </c>
    </row>
    <row r="305" spans="2:65" s="1" customFormat="1" ht="13.5">
      <c r="B305" s="41"/>
      <c r="C305" s="63"/>
      <c r="D305" s="205" t="s">
        <v>202</v>
      </c>
      <c r="E305" s="63"/>
      <c r="F305" s="206" t="s">
        <v>641</v>
      </c>
      <c r="G305" s="63"/>
      <c r="H305" s="63"/>
      <c r="I305" s="165"/>
      <c r="J305" s="63"/>
      <c r="K305" s="63"/>
      <c r="L305" s="61"/>
      <c r="M305" s="207"/>
      <c r="N305" s="42"/>
      <c r="O305" s="42"/>
      <c r="P305" s="42"/>
      <c r="Q305" s="42"/>
      <c r="R305" s="42"/>
      <c r="S305" s="42"/>
      <c r="T305" s="78"/>
      <c r="AT305" s="24" t="s">
        <v>202</v>
      </c>
      <c r="AU305" s="24" t="s">
        <v>79</v>
      </c>
    </row>
    <row r="306" spans="2:65" s="1" customFormat="1" ht="22.5" customHeight="1">
      <c r="B306" s="41"/>
      <c r="C306" s="194" t="s">
        <v>643</v>
      </c>
      <c r="D306" s="194" t="s">
        <v>196</v>
      </c>
      <c r="E306" s="195" t="s">
        <v>644</v>
      </c>
      <c r="F306" s="196" t="s">
        <v>645</v>
      </c>
      <c r="G306" s="197" t="s">
        <v>404</v>
      </c>
      <c r="H306" s="198">
        <v>61.8</v>
      </c>
      <c r="I306" s="199"/>
      <c r="J306" s="198">
        <f>ROUND(I306*H306,1)</f>
        <v>0</v>
      </c>
      <c r="K306" s="196" t="s">
        <v>387</v>
      </c>
      <c r="L306" s="61"/>
      <c r="M306" s="200" t="s">
        <v>20</v>
      </c>
      <c r="N306" s="201" t="s">
        <v>43</v>
      </c>
      <c r="O306" s="42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AR306" s="24" t="s">
        <v>194</v>
      </c>
      <c r="AT306" s="24" t="s">
        <v>196</v>
      </c>
      <c r="AU306" s="24" t="s">
        <v>79</v>
      </c>
      <c r="AY306" s="24" t="s">
        <v>195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24" t="s">
        <v>79</v>
      </c>
      <c r="BK306" s="204">
        <f>ROUND(I306*H306,1)</f>
        <v>0</v>
      </c>
      <c r="BL306" s="24" t="s">
        <v>194</v>
      </c>
      <c r="BM306" s="24" t="s">
        <v>646</v>
      </c>
    </row>
    <row r="307" spans="2:65" s="1" customFormat="1" ht="13.5">
      <c r="B307" s="41"/>
      <c r="C307" s="63"/>
      <c r="D307" s="205" t="s">
        <v>202</v>
      </c>
      <c r="E307" s="63"/>
      <c r="F307" s="206" t="s">
        <v>645</v>
      </c>
      <c r="G307" s="63"/>
      <c r="H307" s="63"/>
      <c r="I307" s="165"/>
      <c r="J307" s="63"/>
      <c r="K307" s="63"/>
      <c r="L307" s="61"/>
      <c r="M307" s="207"/>
      <c r="N307" s="42"/>
      <c r="O307" s="42"/>
      <c r="P307" s="42"/>
      <c r="Q307" s="42"/>
      <c r="R307" s="42"/>
      <c r="S307" s="42"/>
      <c r="T307" s="78"/>
      <c r="AT307" s="24" t="s">
        <v>202</v>
      </c>
      <c r="AU307" s="24" t="s">
        <v>79</v>
      </c>
    </row>
    <row r="308" spans="2:65" s="1" customFormat="1" ht="22.5" customHeight="1">
      <c r="B308" s="41"/>
      <c r="C308" s="194" t="s">
        <v>508</v>
      </c>
      <c r="D308" s="194" t="s">
        <v>196</v>
      </c>
      <c r="E308" s="195" t="s">
        <v>647</v>
      </c>
      <c r="F308" s="196" t="s">
        <v>648</v>
      </c>
      <c r="G308" s="197" t="s">
        <v>404</v>
      </c>
      <c r="H308" s="198">
        <v>61.8</v>
      </c>
      <c r="I308" s="199"/>
      <c r="J308" s="198">
        <f>ROUND(I308*H308,1)</f>
        <v>0</v>
      </c>
      <c r="K308" s="196" t="s">
        <v>387</v>
      </c>
      <c r="L308" s="61"/>
      <c r="M308" s="200" t="s">
        <v>20</v>
      </c>
      <c r="N308" s="201" t="s">
        <v>43</v>
      </c>
      <c r="O308" s="42"/>
      <c r="P308" s="202">
        <f>O308*H308</f>
        <v>0</v>
      </c>
      <c r="Q308" s="202">
        <v>0</v>
      </c>
      <c r="R308" s="202">
        <f>Q308*H308</f>
        <v>0</v>
      </c>
      <c r="S308" s="202">
        <v>0</v>
      </c>
      <c r="T308" s="203">
        <f>S308*H308</f>
        <v>0</v>
      </c>
      <c r="AR308" s="24" t="s">
        <v>194</v>
      </c>
      <c r="AT308" s="24" t="s">
        <v>196</v>
      </c>
      <c r="AU308" s="24" t="s">
        <v>79</v>
      </c>
      <c r="AY308" s="24" t="s">
        <v>195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24" t="s">
        <v>79</v>
      </c>
      <c r="BK308" s="204">
        <f>ROUND(I308*H308,1)</f>
        <v>0</v>
      </c>
      <c r="BL308" s="24" t="s">
        <v>194</v>
      </c>
      <c r="BM308" s="24" t="s">
        <v>649</v>
      </c>
    </row>
    <row r="309" spans="2:65" s="1" customFormat="1" ht="13.5">
      <c r="B309" s="41"/>
      <c r="C309" s="63"/>
      <c r="D309" s="205" t="s">
        <v>202</v>
      </c>
      <c r="E309" s="63"/>
      <c r="F309" s="206" t="s">
        <v>648</v>
      </c>
      <c r="G309" s="63"/>
      <c r="H309" s="63"/>
      <c r="I309" s="165"/>
      <c r="J309" s="63"/>
      <c r="K309" s="63"/>
      <c r="L309" s="61"/>
      <c r="M309" s="207"/>
      <c r="N309" s="42"/>
      <c r="O309" s="42"/>
      <c r="P309" s="42"/>
      <c r="Q309" s="42"/>
      <c r="R309" s="42"/>
      <c r="S309" s="42"/>
      <c r="T309" s="78"/>
      <c r="AT309" s="24" t="s">
        <v>202</v>
      </c>
      <c r="AU309" s="24" t="s">
        <v>79</v>
      </c>
    </row>
    <row r="310" spans="2:65" s="1" customFormat="1" ht="22.5" customHeight="1">
      <c r="B310" s="41"/>
      <c r="C310" s="194" t="s">
        <v>650</v>
      </c>
      <c r="D310" s="194" t="s">
        <v>196</v>
      </c>
      <c r="E310" s="195" t="s">
        <v>651</v>
      </c>
      <c r="F310" s="196" t="s">
        <v>652</v>
      </c>
      <c r="G310" s="197" t="s">
        <v>228</v>
      </c>
      <c r="H310" s="198">
        <v>8.9</v>
      </c>
      <c r="I310" s="199"/>
      <c r="J310" s="198">
        <f>ROUND(I310*H310,1)</f>
        <v>0</v>
      </c>
      <c r="K310" s="196" t="s">
        <v>387</v>
      </c>
      <c r="L310" s="61"/>
      <c r="M310" s="200" t="s">
        <v>20</v>
      </c>
      <c r="N310" s="201" t="s">
        <v>43</v>
      </c>
      <c r="O310" s="42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AR310" s="24" t="s">
        <v>194</v>
      </c>
      <c r="AT310" s="24" t="s">
        <v>196</v>
      </c>
      <c r="AU310" s="24" t="s">
        <v>79</v>
      </c>
      <c r="AY310" s="24" t="s">
        <v>195</v>
      </c>
      <c r="BE310" s="204">
        <f>IF(N310="základní",J310,0)</f>
        <v>0</v>
      </c>
      <c r="BF310" s="204">
        <f>IF(N310="snížená",J310,0)</f>
        <v>0</v>
      </c>
      <c r="BG310" s="204">
        <f>IF(N310="zákl. přenesená",J310,0)</f>
        <v>0</v>
      </c>
      <c r="BH310" s="204">
        <f>IF(N310="sníž. přenesená",J310,0)</f>
        <v>0</v>
      </c>
      <c r="BI310" s="204">
        <f>IF(N310="nulová",J310,0)</f>
        <v>0</v>
      </c>
      <c r="BJ310" s="24" t="s">
        <v>79</v>
      </c>
      <c r="BK310" s="204">
        <f>ROUND(I310*H310,1)</f>
        <v>0</v>
      </c>
      <c r="BL310" s="24" t="s">
        <v>194</v>
      </c>
      <c r="BM310" s="24" t="s">
        <v>653</v>
      </c>
    </row>
    <row r="311" spans="2:65" s="1" customFormat="1" ht="13.5">
      <c r="B311" s="41"/>
      <c r="C311" s="63"/>
      <c r="D311" s="208" t="s">
        <v>202</v>
      </c>
      <c r="E311" s="63"/>
      <c r="F311" s="209" t="s">
        <v>652</v>
      </c>
      <c r="G311" s="63"/>
      <c r="H311" s="63"/>
      <c r="I311" s="165"/>
      <c r="J311" s="63"/>
      <c r="K311" s="63"/>
      <c r="L311" s="61"/>
      <c r="M311" s="207"/>
      <c r="N311" s="42"/>
      <c r="O311" s="42"/>
      <c r="P311" s="42"/>
      <c r="Q311" s="42"/>
      <c r="R311" s="42"/>
      <c r="S311" s="42"/>
      <c r="T311" s="78"/>
      <c r="AT311" s="24" t="s">
        <v>202</v>
      </c>
      <c r="AU311" s="24" t="s">
        <v>79</v>
      </c>
    </row>
    <row r="312" spans="2:65" s="11" customFormat="1" ht="13.5">
      <c r="B312" s="213"/>
      <c r="C312" s="214"/>
      <c r="D312" s="208" t="s">
        <v>397</v>
      </c>
      <c r="E312" s="215" t="s">
        <v>20</v>
      </c>
      <c r="F312" s="216" t="s">
        <v>654</v>
      </c>
      <c r="G312" s="214"/>
      <c r="H312" s="217">
        <v>8.9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397</v>
      </c>
      <c r="AU312" s="223" t="s">
        <v>79</v>
      </c>
      <c r="AV312" s="11" t="s">
        <v>81</v>
      </c>
      <c r="AW312" s="11" t="s">
        <v>36</v>
      </c>
      <c r="AX312" s="11" t="s">
        <v>72</v>
      </c>
      <c r="AY312" s="223" t="s">
        <v>195</v>
      </c>
    </row>
    <row r="313" spans="2:65" s="12" customFormat="1" ht="13.5">
      <c r="B313" s="224"/>
      <c r="C313" s="225"/>
      <c r="D313" s="205" t="s">
        <v>397</v>
      </c>
      <c r="E313" s="226" t="s">
        <v>20</v>
      </c>
      <c r="F313" s="227" t="s">
        <v>399</v>
      </c>
      <c r="G313" s="225"/>
      <c r="H313" s="228">
        <v>8.9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AT313" s="234" t="s">
        <v>397</v>
      </c>
      <c r="AU313" s="234" t="s">
        <v>79</v>
      </c>
      <c r="AV313" s="12" t="s">
        <v>194</v>
      </c>
      <c r="AW313" s="12" t="s">
        <v>36</v>
      </c>
      <c r="AX313" s="12" t="s">
        <v>79</v>
      </c>
      <c r="AY313" s="234" t="s">
        <v>195</v>
      </c>
    </row>
    <row r="314" spans="2:65" s="1" customFormat="1" ht="22.5" customHeight="1">
      <c r="B314" s="41"/>
      <c r="C314" s="194" t="s">
        <v>512</v>
      </c>
      <c r="D314" s="194" t="s">
        <v>196</v>
      </c>
      <c r="E314" s="195" t="s">
        <v>655</v>
      </c>
      <c r="F314" s="196" t="s">
        <v>656</v>
      </c>
      <c r="G314" s="197" t="s">
        <v>228</v>
      </c>
      <c r="H314" s="198">
        <v>0.4</v>
      </c>
      <c r="I314" s="199"/>
      <c r="J314" s="198">
        <f>ROUND(I314*H314,1)</f>
        <v>0</v>
      </c>
      <c r="K314" s="196" t="s">
        <v>387</v>
      </c>
      <c r="L314" s="61"/>
      <c r="M314" s="200" t="s">
        <v>20</v>
      </c>
      <c r="N314" s="201" t="s">
        <v>43</v>
      </c>
      <c r="O314" s="42"/>
      <c r="P314" s="202">
        <f>O314*H314</f>
        <v>0</v>
      </c>
      <c r="Q314" s="202">
        <v>0</v>
      </c>
      <c r="R314" s="202">
        <f>Q314*H314</f>
        <v>0</v>
      </c>
      <c r="S314" s="202">
        <v>0</v>
      </c>
      <c r="T314" s="203">
        <f>S314*H314</f>
        <v>0</v>
      </c>
      <c r="AR314" s="24" t="s">
        <v>194</v>
      </c>
      <c r="AT314" s="24" t="s">
        <v>196</v>
      </c>
      <c r="AU314" s="24" t="s">
        <v>79</v>
      </c>
      <c r="AY314" s="24" t="s">
        <v>195</v>
      </c>
      <c r="BE314" s="204">
        <f>IF(N314="základní",J314,0)</f>
        <v>0</v>
      </c>
      <c r="BF314" s="204">
        <f>IF(N314="snížená",J314,0)</f>
        <v>0</v>
      </c>
      <c r="BG314" s="204">
        <f>IF(N314="zákl. přenesená",J314,0)</f>
        <v>0</v>
      </c>
      <c r="BH314" s="204">
        <f>IF(N314="sníž. přenesená",J314,0)</f>
        <v>0</v>
      </c>
      <c r="BI314" s="204">
        <f>IF(N314="nulová",J314,0)</f>
        <v>0</v>
      </c>
      <c r="BJ314" s="24" t="s">
        <v>79</v>
      </c>
      <c r="BK314" s="204">
        <f>ROUND(I314*H314,1)</f>
        <v>0</v>
      </c>
      <c r="BL314" s="24" t="s">
        <v>194</v>
      </c>
      <c r="BM314" s="24" t="s">
        <v>657</v>
      </c>
    </row>
    <row r="315" spans="2:65" s="1" customFormat="1" ht="13.5">
      <c r="B315" s="41"/>
      <c r="C315" s="63"/>
      <c r="D315" s="205" t="s">
        <v>202</v>
      </c>
      <c r="E315" s="63"/>
      <c r="F315" s="206" t="s">
        <v>656</v>
      </c>
      <c r="G315" s="63"/>
      <c r="H315" s="63"/>
      <c r="I315" s="165"/>
      <c r="J315" s="63"/>
      <c r="K315" s="63"/>
      <c r="L315" s="61"/>
      <c r="M315" s="207"/>
      <c r="N315" s="42"/>
      <c r="O315" s="42"/>
      <c r="P315" s="42"/>
      <c r="Q315" s="42"/>
      <c r="R315" s="42"/>
      <c r="S315" s="42"/>
      <c r="T315" s="78"/>
      <c r="AT315" s="24" t="s">
        <v>202</v>
      </c>
      <c r="AU315" s="24" t="s">
        <v>79</v>
      </c>
    </row>
    <row r="316" spans="2:65" s="1" customFormat="1" ht="22.5" customHeight="1">
      <c r="B316" s="41"/>
      <c r="C316" s="194" t="s">
        <v>658</v>
      </c>
      <c r="D316" s="194" t="s">
        <v>196</v>
      </c>
      <c r="E316" s="195" t="s">
        <v>659</v>
      </c>
      <c r="F316" s="196" t="s">
        <v>660</v>
      </c>
      <c r="G316" s="197" t="s">
        <v>404</v>
      </c>
      <c r="H316" s="198">
        <v>13.7</v>
      </c>
      <c r="I316" s="199"/>
      <c r="J316" s="198">
        <f>ROUND(I316*H316,1)</f>
        <v>0</v>
      </c>
      <c r="K316" s="196" t="s">
        <v>387</v>
      </c>
      <c r="L316" s="61"/>
      <c r="M316" s="200" t="s">
        <v>20</v>
      </c>
      <c r="N316" s="201" t="s">
        <v>43</v>
      </c>
      <c r="O316" s="42"/>
      <c r="P316" s="202">
        <f>O316*H316</f>
        <v>0</v>
      </c>
      <c r="Q316" s="202">
        <v>0</v>
      </c>
      <c r="R316" s="202">
        <f>Q316*H316</f>
        <v>0</v>
      </c>
      <c r="S316" s="202">
        <v>0</v>
      </c>
      <c r="T316" s="203">
        <f>S316*H316</f>
        <v>0</v>
      </c>
      <c r="AR316" s="24" t="s">
        <v>194</v>
      </c>
      <c r="AT316" s="24" t="s">
        <v>196</v>
      </c>
      <c r="AU316" s="24" t="s">
        <v>79</v>
      </c>
      <c r="AY316" s="24" t="s">
        <v>195</v>
      </c>
      <c r="BE316" s="204">
        <f>IF(N316="základní",J316,0)</f>
        <v>0</v>
      </c>
      <c r="BF316" s="204">
        <f>IF(N316="snížená",J316,0)</f>
        <v>0</v>
      </c>
      <c r="BG316" s="204">
        <f>IF(N316="zákl. přenesená",J316,0)</f>
        <v>0</v>
      </c>
      <c r="BH316" s="204">
        <f>IF(N316="sníž. přenesená",J316,0)</f>
        <v>0</v>
      </c>
      <c r="BI316" s="204">
        <f>IF(N316="nulová",J316,0)</f>
        <v>0</v>
      </c>
      <c r="BJ316" s="24" t="s">
        <v>79</v>
      </c>
      <c r="BK316" s="204">
        <f>ROUND(I316*H316,1)</f>
        <v>0</v>
      </c>
      <c r="BL316" s="24" t="s">
        <v>194</v>
      </c>
      <c r="BM316" s="24" t="s">
        <v>661</v>
      </c>
    </row>
    <row r="317" spans="2:65" s="1" customFormat="1" ht="13.5">
      <c r="B317" s="41"/>
      <c r="C317" s="63"/>
      <c r="D317" s="205" t="s">
        <v>202</v>
      </c>
      <c r="E317" s="63"/>
      <c r="F317" s="206" t="s">
        <v>660</v>
      </c>
      <c r="G317" s="63"/>
      <c r="H317" s="63"/>
      <c r="I317" s="165"/>
      <c r="J317" s="63"/>
      <c r="K317" s="63"/>
      <c r="L317" s="61"/>
      <c r="M317" s="207"/>
      <c r="N317" s="42"/>
      <c r="O317" s="42"/>
      <c r="P317" s="42"/>
      <c r="Q317" s="42"/>
      <c r="R317" s="42"/>
      <c r="S317" s="42"/>
      <c r="T317" s="78"/>
      <c r="AT317" s="24" t="s">
        <v>202</v>
      </c>
      <c r="AU317" s="24" t="s">
        <v>79</v>
      </c>
    </row>
    <row r="318" spans="2:65" s="1" customFormat="1" ht="22.5" customHeight="1">
      <c r="B318" s="41"/>
      <c r="C318" s="194" t="s">
        <v>515</v>
      </c>
      <c r="D318" s="194" t="s">
        <v>196</v>
      </c>
      <c r="E318" s="195" t="s">
        <v>662</v>
      </c>
      <c r="F318" s="196" t="s">
        <v>663</v>
      </c>
      <c r="G318" s="197" t="s">
        <v>404</v>
      </c>
      <c r="H318" s="198">
        <v>13.7</v>
      </c>
      <c r="I318" s="199"/>
      <c r="J318" s="198">
        <f>ROUND(I318*H318,1)</f>
        <v>0</v>
      </c>
      <c r="K318" s="196" t="s">
        <v>387</v>
      </c>
      <c r="L318" s="61"/>
      <c r="M318" s="200" t="s">
        <v>20</v>
      </c>
      <c r="N318" s="201" t="s">
        <v>43</v>
      </c>
      <c r="O318" s="42"/>
      <c r="P318" s="202">
        <f>O318*H318</f>
        <v>0</v>
      </c>
      <c r="Q318" s="202">
        <v>0</v>
      </c>
      <c r="R318" s="202">
        <f>Q318*H318</f>
        <v>0</v>
      </c>
      <c r="S318" s="202">
        <v>0</v>
      </c>
      <c r="T318" s="203">
        <f>S318*H318</f>
        <v>0</v>
      </c>
      <c r="AR318" s="24" t="s">
        <v>194</v>
      </c>
      <c r="AT318" s="24" t="s">
        <v>196</v>
      </c>
      <c r="AU318" s="24" t="s">
        <v>79</v>
      </c>
      <c r="AY318" s="24" t="s">
        <v>195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24" t="s">
        <v>79</v>
      </c>
      <c r="BK318" s="204">
        <f>ROUND(I318*H318,1)</f>
        <v>0</v>
      </c>
      <c r="BL318" s="24" t="s">
        <v>194</v>
      </c>
      <c r="BM318" s="24" t="s">
        <v>664</v>
      </c>
    </row>
    <row r="319" spans="2:65" s="1" customFormat="1" ht="13.5">
      <c r="B319" s="41"/>
      <c r="C319" s="63"/>
      <c r="D319" s="205" t="s">
        <v>202</v>
      </c>
      <c r="E319" s="63"/>
      <c r="F319" s="206" t="s">
        <v>663</v>
      </c>
      <c r="G319" s="63"/>
      <c r="H319" s="63"/>
      <c r="I319" s="165"/>
      <c r="J319" s="63"/>
      <c r="K319" s="63"/>
      <c r="L319" s="61"/>
      <c r="M319" s="207"/>
      <c r="N319" s="42"/>
      <c r="O319" s="42"/>
      <c r="P319" s="42"/>
      <c r="Q319" s="42"/>
      <c r="R319" s="42"/>
      <c r="S319" s="42"/>
      <c r="T319" s="78"/>
      <c r="AT319" s="24" t="s">
        <v>202</v>
      </c>
      <c r="AU319" s="24" t="s">
        <v>79</v>
      </c>
    </row>
    <row r="320" spans="2:65" s="1" customFormat="1" ht="22.5" customHeight="1">
      <c r="B320" s="41"/>
      <c r="C320" s="194" t="s">
        <v>665</v>
      </c>
      <c r="D320" s="194" t="s">
        <v>196</v>
      </c>
      <c r="E320" s="195" t="s">
        <v>666</v>
      </c>
      <c r="F320" s="196" t="s">
        <v>667</v>
      </c>
      <c r="G320" s="197" t="s">
        <v>404</v>
      </c>
      <c r="H320" s="198">
        <v>13.7</v>
      </c>
      <c r="I320" s="199"/>
      <c r="J320" s="198">
        <f>ROUND(I320*H320,1)</f>
        <v>0</v>
      </c>
      <c r="K320" s="196" t="s">
        <v>387</v>
      </c>
      <c r="L320" s="61"/>
      <c r="M320" s="200" t="s">
        <v>20</v>
      </c>
      <c r="N320" s="201" t="s">
        <v>43</v>
      </c>
      <c r="O320" s="42"/>
      <c r="P320" s="202">
        <f>O320*H320</f>
        <v>0</v>
      </c>
      <c r="Q320" s="202">
        <v>0</v>
      </c>
      <c r="R320" s="202">
        <f>Q320*H320</f>
        <v>0</v>
      </c>
      <c r="S320" s="202">
        <v>0</v>
      </c>
      <c r="T320" s="203">
        <f>S320*H320</f>
        <v>0</v>
      </c>
      <c r="AR320" s="24" t="s">
        <v>194</v>
      </c>
      <c r="AT320" s="24" t="s">
        <v>196</v>
      </c>
      <c r="AU320" s="24" t="s">
        <v>79</v>
      </c>
      <c r="AY320" s="24" t="s">
        <v>195</v>
      </c>
      <c r="BE320" s="204">
        <f>IF(N320="základní",J320,0)</f>
        <v>0</v>
      </c>
      <c r="BF320" s="204">
        <f>IF(N320="snížená",J320,0)</f>
        <v>0</v>
      </c>
      <c r="BG320" s="204">
        <f>IF(N320="zákl. přenesená",J320,0)</f>
        <v>0</v>
      </c>
      <c r="BH320" s="204">
        <f>IF(N320="sníž. přenesená",J320,0)</f>
        <v>0</v>
      </c>
      <c r="BI320" s="204">
        <f>IF(N320="nulová",J320,0)</f>
        <v>0</v>
      </c>
      <c r="BJ320" s="24" t="s">
        <v>79</v>
      </c>
      <c r="BK320" s="204">
        <f>ROUND(I320*H320,1)</f>
        <v>0</v>
      </c>
      <c r="BL320" s="24" t="s">
        <v>194</v>
      </c>
      <c r="BM320" s="24" t="s">
        <v>668</v>
      </c>
    </row>
    <row r="321" spans="2:65" s="1" customFormat="1" ht="13.5">
      <c r="B321" s="41"/>
      <c r="C321" s="63"/>
      <c r="D321" s="205" t="s">
        <v>202</v>
      </c>
      <c r="E321" s="63"/>
      <c r="F321" s="206" t="s">
        <v>667</v>
      </c>
      <c r="G321" s="63"/>
      <c r="H321" s="63"/>
      <c r="I321" s="165"/>
      <c r="J321" s="63"/>
      <c r="K321" s="63"/>
      <c r="L321" s="61"/>
      <c r="M321" s="207"/>
      <c r="N321" s="42"/>
      <c r="O321" s="42"/>
      <c r="P321" s="42"/>
      <c r="Q321" s="42"/>
      <c r="R321" s="42"/>
      <c r="S321" s="42"/>
      <c r="T321" s="78"/>
      <c r="AT321" s="24" t="s">
        <v>202</v>
      </c>
      <c r="AU321" s="24" t="s">
        <v>79</v>
      </c>
    </row>
    <row r="322" spans="2:65" s="1" customFormat="1" ht="22.5" customHeight="1">
      <c r="B322" s="41"/>
      <c r="C322" s="194" t="s">
        <v>519</v>
      </c>
      <c r="D322" s="194" t="s">
        <v>196</v>
      </c>
      <c r="E322" s="195" t="s">
        <v>669</v>
      </c>
      <c r="F322" s="196" t="s">
        <v>670</v>
      </c>
      <c r="G322" s="197" t="s">
        <v>404</v>
      </c>
      <c r="H322" s="198">
        <v>13.7</v>
      </c>
      <c r="I322" s="199"/>
      <c r="J322" s="198">
        <f>ROUND(I322*H322,1)</f>
        <v>0</v>
      </c>
      <c r="K322" s="196" t="s">
        <v>387</v>
      </c>
      <c r="L322" s="61"/>
      <c r="M322" s="200" t="s">
        <v>20</v>
      </c>
      <c r="N322" s="201" t="s">
        <v>43</v>
      </c>
      <c r="O322" s="42"/>
      <c r="P322" s="202">
        <f>O322*H322</f>
        <v>0</v>
      </c>
      <c r="Q322" s="202">
        <v>0</v>
      </c>
      <c r="R322" s="202">
        <f>Q322*H322</f>
        <v>0</v>
      </c>
      <c r="S322" s="202">
        <v>0</v>
      </c>
      <c r="T322" s="203">
        <f>S322*H322</f>
        <v>0</v>
      </c>
      <c r="AR322" s="24" t="s">
        <v>194</v>
      </c>
      <c r="AT322" s="24" t="s">
        <v>196</v>
      </c>
      <c r="AU322" s="24" t="s">
        <v>79</v>
      </c>
      <c r="AY322" s="24" t="s">
        <v>195</v>
      </c>
      <c r="BE322" s="204">
        <f>IF(N322="základní",J322,0)</f>
        <v>0</v>
      </c>
      <c r="BF322" s="204">
        <f>IF(N322="snížená",J322,0)</f>
        <v>0</v>
      </c>
      <c r="BG322" s="204">
        <f>IF(N322="zákl. přenesená",J322,0)</f>
        <v>0</v>
      </c>
      <c r="BH322" s="204">
        <f>IF(N322="sníž. přenesená",J322,0)</f>
        <v>0</v>
      </c>
      <c r="BI322" s="204">
        <f>IF(N322="nulová",J322,0)</f>
        <v>0</v>
      </c>
      <c r="BJ322" s="24" t="s">
        <v>79</v>
      </c>
      <c r="BK322" s="204">
        <f>ROUND(I322*H322,1)</f>
        <v>0</v>
      </c>
      <c r="BL322" s="24" t="s">
        <v>194</v>
      </c>
      <c r="BM322" s="24" t="s">
        <v>671</v>
      </c>
    </row>
    <row r="323" spans="2:65" s="1" customFormat="1" ht="13.5">
      <c r="B323" s="41"/>
      <c r="C323" s="63"/>
      <c r="D323" s="205" t="s">
        <v>202</v>
      </c>
      <c r="E323" s="63"/>
      <c r="F323" s="206" t="s">
        <v>670</v>
      </c>
      <c r="G323" s="63"/>
      <c r="H323" s="63"/>
      <c r="I323" s="165"/>
      <c r="J323" s="63"/>
      <c r="K323" s="63"/>
      <c r="L323" s="61"/>
      <c r="M323" s="207"/>
      <c r="N323" s="42"/>
      <c r="O323" s="42"/>
      <c r="P323" s="42"/>
      <c r="Q323" s="42"/>
      <c r="R323" s="42"/>
      <c r="S323" s="42"/>
      <c r="T323" s="78"/>
      <c r="AT323" s="24" t="s">
        <v>202</v>
      </c>
      <c r="AU323" s="24" t="s">
        <v>79</v>
      </c>
    </row>
    <row r="324" spans="2:65" s="1" customFormat="1" ht="22.5" customHeight="1">
      <c r="B324" s="41"/>
      <c r="C324" s="194" t="s">
        <v>672</v>
      </c>
      <c r="D324" s="194" t="s">
        <v>196</v>
      </c>
      <c r="E324" s="195" t="s">
        <v>673</v>
      </c>
      <c r="F324" s="196" t="s">
        <v>674</v>
      </c>
      <c r="G324" s="197" t="s">
        <v>404</v>
      </c>
      <c r="H324" s="198">
        <v>12.2</v>
      </c>
      <c r="I324" s="199"/>
      <c r="J324" s="198">
        <f>ROUND(I324*H324,1)</f>
        <v>0</v>
      </c>
      <c r="K324" s="196" t="s">
        <v>387</v>
      </c>
      <c r="L324" s="61"/>
      <c r="M324" s="200" t="s">
        <v>20</v>
      </c>
      <c r="N324" s="201" t="s">
        <v>43</v>
      </c>
      <c r="O324" s="42"/>
      <c r="P324" s="202">
        <f>O324*H324</f>
        <v>0</v>
      </c>
      <c r="Q324" s="202">
        <v>0</v>
      </c>
      <c r="R324" s="202">
        <f>Q324*H324</f>
        <v>0</v>
      </c>
      <c r="S324" s="202">
        <v>0</v>
      </c>
      <c r="T324" s="203">
        <f>S324*H324</f>
        <v>0</v>
      </c>
      <c r="AR324" s="24" t="s">
        <v>194</v>
      </c>
      <c r="AT324" s="24" t="s">
        <v>196</v>
      </c>
      <c r="AU324" s="24" t="s">
        <v>79</v>
      </c>
      <c r="AY324" s="24" t="s">
        <v>195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24" t="s">
        <v>79</v>
      </c>
      <c r="BK324" s="204">
        <f>ROUND(I324*H324,1)</f>
        <v>0</v>
      </c>
      <c r="BL324" s="24" t="s">
        <v>194</v>
      </c>
      <c r="BM324" s="24" t="s">
        <v>675</v>
      </c>
    </row>
    <row r="325" spans="2:65" s="1" customFormat="1" ht="13.5">
      <c r="B325" s="41"/>
      <c r="C325" s="63"/>
      <c r="D325" s="205" t="s">
        <v>202</v>
      </c>
      <c r="E325" s="63"/>
      <c r="F325" s="206" t="s">
        <v>674</v>
      </c>
      <c r="G325" s="63"/>
      <c r="H325" s="63"/>
      <c r="I325" s="165"/>
      <c r="J325" s="63"/>
      <c r="K325" s="63"/>
      <c r="L325" s="61"/>
      <c r="M325" s="207"/>
      <c r="N325" s="42"/>
      <c r="O325" s="42"/>
      <c r="P325" s="42"/>
      <c r="Q325" s="42"/>
      <c r="R325" s="42"/>
      <c r="S325" s="42"/>
      <c r="T325" s="78"/>
      <c r="AT325" s="24" t="s">
        <v>202</v>
      </c>
      <c r="AU325" s="24" t="s">
        <v>79</v>
      </c>
    </row>
    <row r="326" spans="2:65" s="1" customFormat="1" ht="22.5" customHeight="1">
      <c r="B326" s="41"/>
      <c r="C326" s="194" t="s">
        <v>522</v>
      </c>
      <c r="D326" s="194" t="s">
        <v>196</v>
      </c>
      <c r="E326" s="195" t="s">
        <v>676</v>
      </c>
      <c r="F326" s="196" t="s">
        <v>677</v>
      </c>
      <c r="G326" s="197" t="s">
        <v>404</v>
      </c>
      <c r="H326" s="198">
        <v>12.2</v>
      </c>
      <c r="I326" s="199"/>
      <c r="J326" s="198">
        <f>ROUND(I326*H326,1)</f>
        <v>0</v>
      </c>
      <c r="K326" s="196" t="s">
        <v>387</v>
      </c>
      <c r="L326" s="61"/>
      <c r="M326" s="200" t="s">
        <v>20</v>
      </c>
      <c r="N326" s="201" t="s">
        <v>43</v>
      </c>
      <c r="O326" s="42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AR326" s="24" t="s">
        <v>194</v>
      </c>
      <c r="AT326" s="24" t="s">
        <v>196</v>
      </c>
      <c r="AU326" s="24" t="s">
        <v>79</v>
      </c>
      <c r="AY326" s="24" t="s">
        <v>195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24" t="s">
        <v>79</v>
      </c>
      <c r="BK326" s="204">
        <f>ROUND(I326*H326,1)</f>
        <v>0</v>
      </c>
      <c r="BL326" s="24" t="s">
        <v>194</v>
      </c>
      <c r="BM326" s="24" t="s">
        <v>678</v>
      </c>
    </row>
    <row r="327" spans="2:65" s="1" customFormat="1" ht="13.5">
      <c r="B327" s="41"/>
      <c r="C327" s="63"/>
      <c r="D327" s="205" t="s">
        <v>202</v>
      </c>
      <c r="E327" s="63"/>
      <c r="F327" s="206" t="s">
        <v>677</v>
      </c>
      <c r="G327" s="63"/>
      <c r="H327" s="63"/>
      <c r="I327" s="165"/>
      <c r="J327" s="63"/>
      <c r="K327" s="63"/>
      <c r="L327" s="61"/>
      <c r="M327" s="207"/>
      <c r="N327" s="42"/>
      <c r="O327" s="42"/>
      <c r="P327" s="42"/>
      <c r="Q327" s="42"/>
      <c r="R327" s="42"/>
      <c r="S327" s="42"/>
      <c r="T327" s="78"/>
      <c r="AT327" s="24" t="s">
        <v>202</v>
      </c>
      <c r="AU327" s="24" t="s">
        <v>79</v>
      </c>
    </row>
    <row r="328" spans="2:65" s="1" customFormat="1" ht="22.5" customHeight="1">
      <c r="B328" s="41"/>
      <c r="C328" s="194" t="s">
        <v>679</v>
      </c>
      <c r="D328" s="194" t="s">
        <v>196</v>
      </c>
      <c r="E328" s="195" t="s">
        <v>680</v>
      </c>
      <c r="F328" s="196" t="s">
        <v>681</v>
      </c>
      <c r="G328" s="197" t="s">
        <v>390</v>
      </c>
      <c r="H328" s="198">
        <v>24.6</v>
      </c>
      <c r="I328" s="199"/>
      <c r="J328" s="198">
        <f>ROUND(I328*H328,1)</f>
        <v>0</v>
      </c>
      <c r="K328" s="196" t="s">
        <v>387</v>
      </c>
      <c r="L328" s="61"/>
      <c r="M328" s="200" t="s">
        <v>20</v>
      </c>
      <c r="N328" s="201" t="s">
        <v>43</v>
      </c>
      <c r="O328" s="42"/>
      <c r="P328" s="202">
        <f>O328*H328</f>
        <v>0</v>
      </c>
      <c r="Q328" s="202">
        <v>0</v>
      </c>
      <c r="R328" s="202">
        <f>Q328*H328</f>
        <v>0</v>
      </c>
      <c r="S328" s="202">
        <v>0</v>
      </c>
      <c r="T328" s="203">
        <f>S328*H328</f>
        <v>0</v>
      </c>
      <c r="AR328" s="24" t="s">
        <v>194</v>
      </c>
      <c r="AT328" s="24" t="s">
        <v>196</v>
      </c>
      <c r="AU328" s="24" t="s">
        <v>79</v>
      </c>
      <c r="AY328" s="24" t="s">
        <v>195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24" t="s">
        <v>79</v>
      </c>
      <c r="BK328" s="204">
        <f>ROUND(I328*H328,1)</f>
        <v>0</v>
      </c>
      <c r="BL328" s="24" t="s">
        <v>194</v>
      </c>
      <c r="BM328" s="24" t="s">
        <v>682</v>
      </c>
    </row>
    <row r="329" spans="2:65" s="1" customFormat="1" ht="13.5">
      <c r="B329" s="41"/>
      <c r="C329" s="63"/>
      <c r="D329" s="205" t="s">
        <v>202</v>
      </c>
      <c r="E329" s="63"/>
      <c r="F329" s="206" t="s">
        <v>681</v>
      </c>
      <c r="G329" s="63"/>
      <c r="H329" s="63"/>
      <c r="I329" s="165"/>
      <c r="J329" s="63"/>
      <c r="K329" s="63"/>
      <c r="L329" s="61"/>
      <c r="M329" s="207"/>
      <c r="N329" s="42"/>
      <c r="O329" s="42"/>
      <c r="P329" s="42"/>
      <c r="Q329" s="42"/>
      <c r="R329" s="42"/>
      <c r="S329" s="42"/>
      <c r="T329" s="78"/>
      <c r="AT329" s="24" t="s">
        <v>202</v>
      </c>
      <c r="AU329" s="24" t="s">
        <v>79</v>
      </c>
    </row>
    <row r="330" spans="2:65" s="1" customFormat="1" ht="22.5" customHeight="1">
      <c r="B330" s="41"/>
      <c r="C330" s="194" t="s">
        <v>526</v>
      </c>
      <c r="D330" s="194" t="s">
        <v>196</v>
      </c>
      <c r="E330" s="195" t="s">
        <v>683</v>
      </c>
      <c r="F330" s="196" t="s">
        <v>684</v>
      </c>
      <c r="G330" s="197" t="s">
        <v>404</v>
      </c>
      <c r="H330" s="198">
        <v>559.9</v>
      </c>
      <c r="I330" s="199"/>
      <c r="J330" s="198">
        <f>ROUND(I330*H330,1)</f>
        <v>0</v>
      </c>
      <c r="K330" s="196" t="s">
        <v>387</v>
      </c>
      <c r="L330" s="61"/>
      <c r="M330" s="200" t="s">
        <v>20</v>
      </c>
      <c r="N330" s="201" t="s">
        <v>43</v>
      </c>
      <c r="O330" s="42"/>
      <c r="P330" s="202">
        <f>O330*H330</f>
        <v>0</v>
      </c>
      <c r="Q330" s="202">
        <v>0</v>
      </c>
      <c r="R330" s="202">
        <f>Q330*H330</f>
        <v>0</v>
      </c>
      <c r="S330" s="202">
        <v>0</v>
      </c>
      <c r="T330" s="203">
        <f>S330*H330</f>
        <v>0</v>
      </c>
      <c r="AR330" s="24" t="s">
        <v>194</v>
      </c>
      <c r="AT330" s="24" t="s">
        <v>196</v>
      </c>
      <c r="AU330" s="24" t="s">
        <v>79</v>
      </c>
      <c r="AY330" s="24" t="s">
        <v>195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24" t="s">
        <v>79</v>
      </c>
      <c r="BK330" s="204">
        <f>ROUND(I330*H330,1)</f>
        <v>0</v>
      </c>
      <c r="BL330" s="24" t="s">
        <v>194</v>
      </c>
      <c r="BM330" s="24" t="s">
        <v>685</v>
      </c>
    </row>
    <row r="331" spans="2:65" s="1" customFormat="1" ht="13.5">
      <c r="B331" s="41"/>
      <c r="C331" s="63"/>
      <c r="D331" s="205" t="s">
        <v>202</v>
      </c>
      <c r="E331" s="63"/>
      <c r="F331" s="206" t="s">
        <v>684</v>
      </c>
      <c r="G331" s="63"/>
      <c r="H331" s="63"/>
      <c r="I331" s="165"/>
      <c r="J331" s="63"/>
      <c r="K331" s="63"/>
      <c r="L331" s="61"/>
      <c r="M331" s="207"/>
      <c r="N331" s="42"/>
      <c r="O331" s="42"/>
      <c r="P331" s="42"/>
      <c r="Q331" s="42"/>
      <c r="R331" s="42"/>
      <c r="S331" s="42"/>
      <c r="T331" s="78"/>
      <c r="AT331" s="24" t="s">
        <v>202</v>
      </c>
      <c r="AU331" s="24" t="s">
        <v>79</v>
      </c>
    </row>
    <row r="332" spans="2:65" s="1" customFormat="1" ht="22.5" customHeight="1">
      <c r="B332" s="41"/>
      <c r="C332" s="194" t="s">
        <v>686</v>
      </c>
      <c r="D332" s="194" t="s">
        <v>196</v>
      </c>
      <c r="E332" s="195" t="s">
        <v>687</v>
      </c>
      <c r="F332" s="196" t="s">
        <v>688</v>
      </c>
      <c r="G332" s="197" t="s">
        <v>404</v>
      </c>
      <c r="H332" s="198">
        <v>559.9</v>
      </c>
      <c r="I332" s="199"/>
      <c r="J332" s="198">
        <f>ROUND(I332*H332,1)</f>
        <v>0</v>
      </c>
      <c r="K332" s="196" t="s">
        <v>387</v>
      </c>
      <c r="L332" s="61"/>
      <c r="M332" s="200" t="s">
        <v>20</v>
      </c>
      <c r="N332" s="201" t="s">
        <v>43</v>
      </c>
      <c r="O332" s="42"/>
      <c r="P332" s="202">
        <f>O332*H332</f>
        <v>0</v>
      </c>
      <c r="Q332" s="202">
        <v>0</v>
      </c>
      <c r="R332" s="202">
        <f>Q332*H332</f>
        <v>0</v>
      </c>
      <c r="S332" s="202">
        <v>0</v>
      </c>
      <c r="T332" s="203">
        <f>S332*H332</f>
        <v>0</v>
      </c>
      <c r="AR332" s="24" t="s">
        <v>194</v>
      </c>
      <c r="AT332" s="24" t="s">
        <v>196</v>
      </c>
      <c r="AU332" s="24" t="s">
        <v>79</v>
      </c>
      <c r="AY332" s="24" t="s">
        <v>195</v>
      </c>
      <c r="BE332" s="204">
        <f>IF(N332="základní",J332,0)</f>
        <v>0</v>
      </c>
      <c r="BF332" s="204">
        <f>IF(N332="snížená",J332,0)</f>
        <v>0</v>
      </c>
      <c r="BG332" s="204">
        <f>IF(N332="zákl. přenesená",J332,0)</f>
        <v>0</v>
      </c>
      <c r="BH332" s="204">
        <f>IF(N332="sníž. přenesená",J332,0)</f>
        <v>0</v>
      </c>
      <c r="BI332" s="204">
        <f>IF(N332="nulová",J332,0)</f>
        <v>0</v>
      </c>
      <c r="BJ332" s="24" t="s">
        <v>79</v>
      </c>
      <c r="BK332" s="204">
        <f>ROUND(I332*H332,1)</f>
        <v>0</v>
      </c>
      <c r="BL332" s="24" t="s">
        <v>194</v>
      </c>
      <c r="BM332" s="24" t="s">
        <v>689</v>
      </c>
    </row>
    <row r="333" spans="2:65" s="1" customFormat="1" ht="13.5">
      <c r="B333" s="41"/>
      <c r="C333" s="63"/>
      <c r="D333" s="205" t="s">
        <v>202</v>
      </c>
      <c r="E333" s="63"/>
      <c r="F333" s="206" t="s">
        <v>688</v>
      </c>
      <c r="G333" s="63"/>
      <c r="H333" s="63"/>
      <c r="I333" s="165"/>
      <c r="J333" s="63"/>
      <c r="K333" s="63"/>
      <c r="L333" s="61"/>
      <c r="M333" s="207"/>
      <c r="N333" s="42"/>
      <c r="O333" s="42"/>
      <c r="P333" s="42"/>
      <c r="Q333" s="42"/>
      <c r="R333" s="42"/>
      <c r="S333" s="42"/>
      <c r="T333" s="78"/>
      <c r="AT333" s="24" t="s">
        <v>202</v>
      </c>
      <c r="AU333" s="24" t="s">
        <v>79</v>
      </c>
    </row>
    <row r="334" spans="2:65" s="1" customFormat="1" ht="22.5" customHeight="1">
      <c r="B334" s="41"/>
      <c r="C334" s="194" t="s">
        <v>529</v>
      </c>
      <c r="D334" s="194" t="s">
        <v>196</v>
      </c>
      <c r="E334" s="195" t="s">
        <v>690</v>
      </c>
      <c r="F334" s="196" t="s">
        <v>691</v>
      </c>
      <c r="G334" s="197" t="s">
        <v>390</v>
      </c>
      <c r="H334" s="198">
        <v>2.1</v>
      </c>
      <c r="I334" s="199"/>
      <c r="J334" s="198">
        <f>ROUND(I334*H334,1)</f>
        <v>0</v>
      </c>
      <c r="K334" s="196" t="s">
        <v>387</v>
      </c>
      <c r="L334" s="61"/>
      <c r="M334" s="200" t="s">
        <v>20</v>
      </c>
      <c r="N334" s="201" t="s">
        <v>43</v>
      </c>
      <c r="O334" s="42"/>
      <c r="P334" s="202">
        <f>O334*H334</f>
        <v>0</v>
      </c>
      <c r="Q334" s="202">
        <v>0</v>
      </c>
      <c r="R334" s="202">
        <f>Q334*H334</f>
        <v>0</v>
      </c>
      <c r="S334" s="202">
        <v>0</v>
      </c>
      <c r="T334" s="203">
        <f>S334*H334</f>
        <v>0</v>
      </c>
      <c r="AR334" s="24" t="s">
        <v>194</v>
      </c>
      <c r="AT334" s="24" t="s">
        <v>196</v>
      </c>
      <c r="AU334" s="24" t="s">
        <v>79</v>
      </c>
      <c r="AY334" s="24" t="s">
        <v>195</v>
      </c>
      <c r="BE334" s="204">
        <f>IF(N334="základní",J334,0)</f>
        <v>0</v>
      </c>
      <c r="BF334" s="204">
        <f>IF(N334="snížená",J334,0)</f>
        <v>0</v>
      </c>
      <c r="BG334" s="204">
        <f>IF(N334="zákl. přenesená",J334,0)</f>
        <v>0</v>
      </c>
      <c r="BH334" s="204">
        <f>IF(N334="sníž. přenesená",J334,0)</f>
        <v>0</v>
      </c>
      <c r="BI334" s="204">
        <f>IF(N334="nulová",J334,0)</f>
        <v>0</v>
      </c>
      <c r="BJ334" s="24" t="s">
        <v>79</v>
      </c>
      <c r="BK334" s="204">
        <f>ROUND(I334*H334,1)</f>
        <v>0</v>
      </c>
      <c r="BL334" s="24" t="s">
        <v>194</v>
      </c>
      <c r="BM334" s="24" t="s">
        <v>692</v>
      </c>
    </row>
    <row r="335" spans="2:65" s="1" customFormat="1" ht="13.5">
      <c r="B335" s="41"/>
      <c r="C335" s="63"/>
      <c r="D335" s="205" t="s">
        <v>202</v>
      </c>
      <c r="E335" s="63"/>
      <c r="F335" s="206" t="s">
        <v>691</v>
      </c>
      <c r="G335" s="63"/>
      <c r="H335" s="63"/>
      <c r="I335" s="165"/>
      <c r="J335" s="63"/>
      <c r="K335" s="63"/>
      <c r="L335" s="61"/>
      <c r="M335" s="207"/>
      <c r="N335" s="42"/>
      <c r="O335" s="42"/>
      <c r="P335" s="42"/>
      <c r="Q335" s="42"/>
      <c r="R335" s="42"/>
      <c r="S335" s="42"/>
      <c r="T335" s="78"/>
      <c r="AT335" s="24" t="s">
        <v>202</v>
      </c>
      <c r="AU335" s="24" t="s">
        <v>79</v>
      </c>
    </row>
    <row r="336" spans="2:65" s="1" customFormat="1" ht="22.5" customHeight="1">
      <c r="B336" s="41"/>
      <c r="C336" s="194" t="s">
        <v>693</v>
      </c>
      <c r="D336" s="194" t="s">
        <v>196</v>
      </c>
      <c r="E336" s="195" t="s">
        <v>694</v>
      </c>
      <c r="F336" s="196" t="s">
        <v>695</v>
      </c>
      <c r="G336" s="197" t="s">
        <v>440</v>
      </c>
      <c r="H336" s="198">
        <v>22</v>
      </c>
      <c r="I336" s="199"/>
      <c r="J336" s="198">
        <f>ROUND(I336*H336,1)</f>
        <v>0</v>
      </c>
      <c r="K336" s="196" t="s">
        <v>387</v>
      </c>
      <c r="L336" s="61"/>
      <c r="M336" s="200" t="s">
        <v>20</v>
      </c>
      <c r="N336" s="201" t="s">
        <v>43</v>
      </c>
      <c r="O336" s="42"/>
      <c r="P336" s="202">
        <f>O336*H336</f>
        <v>0</v>
      </c>
      <c r="Q336" s="202">
        <v>0</v>
      </c>
      <c r="R336" s="202">
        <f>Q336*H336</f>
        <v>0</v>
      </c>
      <c r="S336" s="202">
        <v>0</v>
      </c>
      <c r="T336" s="203">
        <f>S336*H336</f>
        <v>0</v>
      </c>
      <c r="AR336" s="24" t="s">
        <v>194</v>
      </c>
      <c r="AT336" s="24" t="s">
        <v>196</v>
      </c>
      <c r="AU336" s="24" t="s">
        <v>79</v>
      </c>
      <c r="AY336" s="24" t="s">
        <v>195</v>
      </c>
      <c r="BE336" s="204">
        <f>IF(N336="základní",J336,0)</f>
        <v>0</v>
      </c>
      <c r="BF336" s="204">
        <f>IF(N336="snížená",J336,0)</f>
        <v>0</v>
      </c>
      <c r="BG336" s="204">
        <f>IF(N336="zákl. přenesená",J336,0)</f>
        <v>0</v>
      </c>
      <c r="BH336" s="204">
        <f>IF(N336="sníž. přenesená",J336,0)</f>
        <v>0</v>
      </c>
      <c r="BI336" s="204">
        <f>IF(N336="nulová",J336,0)</f>
        <v>0</v>
      </c>
      <c r="BJ336" s="24" t="s">
        <v>79</v>
      </c>
      <c r="BK336" s="204">
        <f>ROUND(I336*H336,1)</f>
        <v>0</v>
      </c>
      <c r="BL336" s="24" t="s">
        <v>194</v>
      </c>
      <c r="BM336" s="24" t="s">
        <v>696</v>
      </c>
    </row>
    <row r="337" spans="2:65" s="1" customFormat="1" ht="13.5">
      <c r="B337" s="41"/>
      <c r="C337" s="63"/>
      <c r="D337" s="208" t="s">
        <v>202</v>
      </c>
      <c r="E337" s="63"/>
      <c r="F337" s="209" t="s">
        <v>695</v>
      </c>
      <c r="G337" s="63"/>
      <c r="H337" s="63"/>
      <c r="I337" s="165"/>
      <c r="J337" s="63"/>
      <c r="K337" s="63"/>
      <c r="L337" s="61"/>
      <c r="M337" s="207"/>
      <c r="N337" s="42"/>
      <c r="O337" s="42"/>
      <c r="P337" s="42"/>
      <c r="Q337" s="42"/>
      <c r="R337" s="42"/>
      <c r="S337" s="42"/>
      <c r="T337" s="78"/>
      <c r="AT337" s="24" t="s">
        <v>202</v>
      </c>
      <c r="AU337" s="24" t="s">
        <v>79</v>
      </c>
    </row>
    <row r="338" spans="2:65" s="10" customFormat="1" ht="37.35" customHeight="1">
      <c r="B338" s="180"/>
      <c r="C338" s="181"/>
      <c r="D338" s="182" t="s">
        <v>71</v>
      </c>
      <c r="E338" s="183" t="s">
        <v>569</v>
      </c>
      <c r="F338" s="183" t="s">
        <v>697</v>
      </c>
      <c r="G338" s="181"/>
      <c r="H338" s="181"/>
      <c r="I338" s="184"/>
      <c r="J338" s="185">
        <f>BK338</f>
        <v>0</v>
      </c>
      <c r="K338" s="181"/>
      <c r="L338" s="186"/>
      <c r="M338" s="187"/>
      <c r="N338" s="188"/>
      <c r="O338" s="188"/>
      <c r="P338" s="189">
        <f>SUM(P339:P344)</f>
        <v>0</v>
      </c>
      <c r="Q338" s="188"/>
      <c r="R338" s="189">
        <f>SUM(R339:R344)</f>
        <v>0</v>
      </c>
      <c r="S338" s="188"/>
      <c r="T338" s="190">
        <f>SUM(T339:T344)</f>
        <v>0</v>
      </c>
      <c r="AR338" s="191" t="s">
        <v>79</v>
      </c>
      <c r="AT338" s="192" t="s">
        <v>71</v>
      </c>
      <c r="AU338" s="192" t="s">
        <v>72</v>
      </c>
      <c r="AY338" s="191" t="s">
        <v>195</v>
      </c>
      <c r="BK338" s="193">
        <f>SUM(BK339:BK344)</f>
        <v>0</v>
      </c>
    </row>
    <row r="339" spans="2:65" s="1" customFormat="1" ht="22.5" customHeight="1">
      <c r="B339" s="41"/>
      <c r="C339" s="194" t="s">
        <v>533</v>
      </c>
      <c r="D339" s="194" t="s">
        <v>196</v>
      </c>
      <c r="E339" s="195" t="s">
        <v>698</v>
      </c>
      <c r="F339" s="196" t="s">
        <v>699</v>
      </c>
      <c r="G339" s="197" t="s">
        <v>404</v>
      </c>
      <c r="H339" s="198">
        <v>85.4</v>
      </c>
      <c r="I339" s="199"/>
      <c r="J339" s="198">
        <f>ROUND(I339*H339,1)</f>
        <v>0</v>
      </c>
      <c r="K339" s="196" t="s">
        <v>387</v>
      </c>
      <c r="L339" s="61"/>
      <c r="M339" s="200" t="s">
        <v>20</v>
      </c>
      <c r="N339" s="201" t="s">
        <v>43</v>
      </c>
      <c r="O339" s="42"/>
      <c r="P339" s="202">
        <f>O339*H339</f>
        <v>0</v>
      </c>
      <c r="Q339" s="202">
        <v>0</v>
      </c>
      <c r="R339" s="202">
        <f>Q339*H339</f>
        <v>0</v>
      </c>
      <c r="S339" s="202">
        <v>0</v>
      </c>
      <c r="T339" s="203">
        <f>S339*H339</f>
        <v>0</v>
      </c>
      <c r="AR339" s="24" t="s">
        <v>194</v>
      </c>
      <c r="AT339" s="24" t="s">
        <v>196</v>
      </c>
      <c r="AU339" s="24" t="s">
        <v>79</v>
      </c>
      <c r="AY339" s="24" t="s">
        <v>195</v>
      </c>
      <c r="BE339" s="204">
        <f>IF(N339="základní",J339,0)</f>
        <v>0</v>
      </c>
      <c r="BF339" s="204">
        <f>IF(N339="snížená",J339,0)</f>
        <v>0</v>
      </c>
      <c r="BG339" s="204">
        <f>IF(N339="zákl. přenesená",J339,0)</f>
        <v>0</v>
      </c>
      <c r="BH339" s="204">
        <f>IF(N339="sníž. přenesená",J339,0)</f>
        <v>0</v>
      </c>
      <c r="BI339" s="204">
        <f>IF(N339="nulová",J339,0)</f>
        <v>0</v>
      </c>
      <c r="BJ339" s="24" t="s">
        <v>79</v>
      </c>
      <c r="BK339" s="204">
        <f>ROUND(I339*H339,1)</f>
        <v>0</v>
      </c>
      <c r="BL339" s="24" t="s">
        <v>194</v>
      </c>
      <c r="BM339" s="24" t="s">
        <v>700</v>
      </c>
    </row>
    <row r="340" spans="2:65" s="1" customFormat="1" ht="13.5">
      <c r="B340" s="41"/>
      <c r="C340" s="63"/>
      <c r="D340" s="208" t="s">
        <v>202</v>
      </c>
      <c r="E340" s="63"/>
      <c r="F340" s="209" t="s">
        <v>699</v>
      </c>
      <c r="G340" s="63"/>
      <c r="H340" s="63"/>
      <c r="I340" s="165"/>
      <c r="J340" s="63"/>
      <c r="K340" s="63"/>
      <c r="L340" s="61"/>
      <c r="M340" s="207"/>
      <c r="N340" s="42"/>
      <c r="O340" s="42"/>
      <c r="P340" s="42"/>
      <c r="Q340" s="42"/>
      <c r="R340" s="42"/>
      <c r="S340" s="42"/>
      <c r="T340" s="78"/>
      <c r="AT340" s="24" t="s">
        <v>202</v>
      </c>
      <c r="AU340" s="24" t="s">
        <v>79</v>
      </c>
    </row>
    <row r="341" spans="2:65" s="11" customFormat="1" ht="13.5">
      <c r="B341" s="213"/>
      <c r="C341" s="214"/>
      <c r="D341" s="208" t="s">
        <v>397</v>
      </c>
      <c r="E341" s="215" t="s">
        <v>20</v>
      </c>
      <c r="F341" s="216" t="s">
        <v>701</v>
      </c>
      <c r="G341" s="214"/>
      <c r="H341" s="217">
        <v>85.4</v>
      </c>
      <c r="I341" s="218"/>
      <c r="J341" s="214"/>
      <c r="K341" s="214"/>
      <c r="L341" s="219"/>
      <c r="M341" s="220"/>
      <c r="N341" s="221"/>
      <c r="O341" s="221"/>
      <c r="P341" s="221"/>
      <c r="Q341" s="221"/>
      <c r="R341" s="221"/>
      <c r="S341" s="221"/>
      <c r="T341" s="222"/>
      <c r="AT341" s="223" t="s">
        <v>397</v>
      </c>
      <c r="AU341" s="223" t="s">
        <v>79</v>
      </c>
      <c r="AV341" s="11" t="s">
        <v>81</v>
      </c>
      <c r="AW341" s="11" t="s">
        <v>36</v>
      </c>
      <c r="AX341" s="11" t="s">
        <v>72</v>
      </c>
      <c r="AY341" s="223" t="s">
        <v>195</v>
      </c>
    </row>
    <row r="342" spans="2:65" s="12" customFormat="1" ht="13.5">
      <c r="B342" s="224"/>
      <c r="C342" s="225"/>
      <c r="D342" s="205" t="s">
        <v>397</v>
      </c>
      <c r="E342" s="226" t="s">
        <v>20</v>
      </c>
      <c r="F342" s="227" t="s">
        <v>399</v>
      </c>
      <c r="G342" s="225"/>
      <c r="H342" s="228">
        <v>85.4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AT342" s="234" t="s">
        <v>397</v>
      </c>
      <c r="AU342" s="234" t="s">
        <v>79</v>
      </c>
      <c r="AV342" s="12" t="s">
        <v>194</v>
      </c>
      <c r="AW342" s="12" t="s">
        <v>36</v>
      </c>
      <c r="AX342" s="12" t="s">
        <v>79</v>
      </c>
      <c r="AY342" s="234" t="s">
        <v>195</v>
      </c>
    </row>
    <row r="343" spans="2:65" s="1" customFormat="1" ht="22.5" customHeight="1">
      <c r="B343" s="41"/>
      <c r="C343" s="194" t="s">
        <v>702</v>
      </c>
      <c r="D343" s="194" t="s">
        <v>196</v>
      </c>
      <c r="E343" s="195" t="s">
        <v>703</v>
      </c>
      <c r="F343" s="196" t="s">
        <v>704</v>
      </c>
      <c r="G343" s="197" t="s">
        <v>404</v>
      </c>
      <c r="H343" s="198">
        <v>85.4</v>
      </c>
      <c r="I343" s="199"/>
      <c r="J343" s="198">
        <f>ROUND(I343*H343,1)</f>
        <v>0</v>
      </c>
      <c r="K343" s="196" t="s">
        <v>387</v>
      </c>
      <c r="L343" s="61"/>
      <c r="M343" s="200" t="s">
        <v>20</v>
      </c>
      <c r="N343" s="201" t="s">
        <v>43</v>
      </c>
      <c r="O343" s="42"/>
      <c r="P343" s="202">
        <f>O343*H343</f>
        <v>0</v>
      </c>
      <c r="Q343" s="202">
        <v>0</v>
      </c>
      <c r="R343" s="202">
        <f>Q343*H343</f>
        <v>0</v>
      </c>
      <c r="S343" s="202">
        <v>0</v>
      </c>
      <c r="T343" s="203">
        <f>S343*H343</f>
        <v>0</v>
      </c>
      <c r="AR343" s="24" t="s">
        <v>194</v>
      </c>
      <c r="AT343" s="24" t="s">
        <v>196</v>
      </c>
      <c r="AU343" s="24" t="s">
        <v>79</v>
      </c>
      <c r="AY343" s="24" t="s">
        <v>195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24" t="s">
        <v>79</v>
      </c>
      <c r="BK343" s="204">
        <f>ROUND(I343*H343,1)</f>
        <v>0</v>
      </c>
      <c r="BL343" s="24" t="s">
        <v>194</v>
      </c>
      <c r="BM343" s="24" t="s">
        <v>705</v>
      </c>
    </row>
    <row r="344" spans="2:65" s="1" customFormat="1" ht="13.5">
      <c r="B344" s="41"/>
      <c r="C344" s="63"/>
      <c r="D344" s="208" t="s">
        <v>202</v>
      </c>
      <c r="E344" s="63"/>
      <c r="F344" s="209" t="s">
        <v>704</v>
      </c>
      <c r="G344" s="63"/>
      <c r="H344" s="63"/>
      <c r="I344" s="165"/>
      <c r="J344" s="63"/>
      <c r="K344" s="63"/>
      <c r="L344" s="61"/>
      <c r="M344" s="207"/>
      <c r="N344" s="42"/>
      <c r="O344" s="42"/>
      <c r="P344" s="42"/>
      <c r="Q344" s="42"/>
      <c r="R344" s="42"/>
      <c r="S344" s="42"/>
      <c r="T344" s="78"/>
      <c r="AT344" s="24" t="s">
        <v>202</v>
      </c>
      <c r="AU344" s="24" t="s">
        <v>79</v>
      </c>
    </row>
    <row r="345" spans="2:65" s="10" customFormat="1" ht="37.35" customHeight="1">
      <c r="B345" s="180"/>
      <c r="C345" s="181"/>
      <c r="D345" s="182" t="s">
        <v>71</v>
      </c>
      <c r="E345" s="183" t="s">
        <v>471</v>
      </c>
      <c r="F345" s="183" t="s">
        <v>706</v>
      </c>
      <c r="G345" s="181"/>
      <c r="H345" s="181"/>
      <c r="I345" s="184"/>
      <c r="J345" s="185">
        <f>BK345</f>
        <v>0</v>
      </c>
      <c r="K345" s="181"/>
      <c r="L345" s="186"/>
      <c r="M345" s="187"/>
      <c r="N345" s="188"/>
      <c r="O345" s="188"/>
      <c r="P345" s="189">
        <f>SUM(P346:P347)</f>
        <v>0</v>
      </c>
      <c r="Q345" s="188"/>
      <c r="R345" s="189">
        <f>SUM(R346:R347)</f>
        <v>0</v>
      </c>
      <c r="S345" s="188"/>
      <c r="T345" s="190">
        <f>SUM(T346:T347)</f>
        <v>0</v>
      </c>
      <c r="AR345" s="191" t="s">
        <v>79</v>
      </c>
      <c r="AT345" s="192" t="s">
        <v>71</v>
      </c>
      <c r="AU345" s="192" t="s">
        <v>72</v>
      </c>
      <c r="AY345" s="191" t="s">
        <v>195</v>
      </c>
      <c r="BK345" s="193">
        <f>SUM(BK346:BK347)</f>
        <v>0</v>
      </c>
    </row>
    <row r="346" spans="2:65" s="1" customFormat="1" ht="22.5" customHeight="1">
      <c r="B346" s="41"/>
      <c r="C346" s="194" t="s">
        <v>536</v>
      </c>
      <c r="D346" s="194" t="s">
        <v>196</v>
      </c>
      <c r="E346" s="195" t="s">
        <v>707</v>
      </c>
      <c r="F346" s="196" t="s">
        <v>708</v>
      </c>
      <c r="G346" s="197" t="s">
        <v>404</v>
      </c>
      <c r="H346" s="198">
        <v>110.5</v>
      </c>
      <c r="I346" s="199"/>
      <c r="J346" s="198">
        <f>ROUND(I346*H346,1)</f>
        <v>0</v>
      </c>
      <c r="K346" s="196" t="s">
        <v>387</v>
      </c>
      <c r="L346" s="61"/>
      <c r="M346" s="200" t="s">
        <v>20</v>
      </c>
      <c r="N346" s="201" t="s">
        <v>43</v>
      </c>
      <c r="O346" s="42"/>
      <c r="P346" s="202">
        <f>O346*H346</f>
        <v>0</v>
      </c>
      <c r="Q346" s="202">
        <v>0</v>
      </c>
      <c r="R346" s="202">
        <f>Q346*H346</f>
        <v>0</v>
      </c>
      <c r="S346" s="202">
        <v>0</v>
      </c>
      <c r="T346" s="203">
        <f>S346*H346</f>
        <v>0</v>
      </c>
      <c r="AR346" s="24" t="s">
        <v>194</v>
      </c>
      <c r="AT346" s="24" t="s">
        <v>196</v>
      </c>
      <c r="AU346" s="24" t="s">
        <v>79</v>
      </c>
      <c r="AY346" s="24" t="s">
        <v>195</v>
      </c>
      <c r="BE346" s="204">
        <f>IF(N346="základní",J346,0)</f>
        <v>0</v>
      </c>
      <c r="BF346" s="204">
        <f>IF(N346="snížená",J346,0)</f>
        <v>0</v>
      </c>
      <c r="BG346" s="204">
        <f>IF(N346="zákl. přenesená",J346,0)</f>
        <v>0</v>
      </c>
      <c r="BH346" s="204">
        <f>IF(N346="sníž. přenesená",J346,0)</f>
        <v>0</v>
      </c>
      <c r="BI346" s="204">
        <f>IF(N346="nulová",J346,0)</f>
        <v>0</v>
      </c>
      <c r="BJ346" s="24" t="s">
        <v>79</v>
      </c>
      <c r="BK346" s="204">
        <f>ROUND(I346*H346,1)</f>
        <v>0</v>
      </c>
      <c r="BL346" s="24" t="s">
        <v>194</v>
      </c>
      <c r="BM346" s="24" t="s">
        <v>709</v>
      </c>
    </row>
    <row r="347" spans="2:65" s="1" customFormat="1" ht="13.5">
      <c r="B347" s="41"/>
      <c r="C347" s="63"/>
      <c r="D347" s="208" t="s">
        <v>202</v>
      </c>
      <c r="E347" s="63"/>
      <c r="F347" s="209" t="s">
        <v>708</v>
      </c>
      <c r="G347" s="63"/>
      <c r="H347" s="63"/>
      <c r="I347" s="165"/>
      <c r="J347" s="63"/>
      <c r="K347" s="63"/>
      <c r="L347" s="61"/>
      <c r="M347" s="207"/>
      <c r="N347" s="42"/>
      <c r="O347" s="42"/>
      <c r="P347" s="42"/>
      <c r="Q347" s="42"/>
      <c r="R347" s="42"/>
      <c r="S347" s="42"/>
      <c r="T347" s="78"/>
      <c r="AT347" s="24" t="s">
        <v>202</v>
      </c>
      <c r="AU347" s="24" t="s">
        <v>79</v>
      </c>
    </row>
    <row r="348" spans="2:65" s="10" customFormat="1" ht="37.35" customHeight="1">
      <c r="B348" s="180"/>
      <c r="C348" s="181"/>
      <c r="D348" s="182" t="s">
        <v>71</v>
      </c>
      <c r="E348" s="183" t="s">
        <v>574</v>
      </c>
      <c r="F348" s="183" t="s">
        <v>710</v>
      </c>
      <c r="G348" s="181"/>
      <c r="H348" s="181"/>
      <c r="I348" s="184"/>
      <c r="J348" s="185">
        <f>BK348</f>
        <v>0</v>
      </c>
      <c r="K348" s="181"/>
      <c r="L348" s="186"/>
      <c r="M348" s="187"/>
      <c r="N348" s="188"/>
      <c r="O348" s="188"/>
      <c r="P348" s="189">
        <f>SUM(P349:P354)</f>
        <v>0</v>
      </c>
      <c r="Q348" s="188"/>
      <c r="R348" s="189">
        <f>SUM(R349:R354)</f>
        <v>0</v>
      </c>
      <c r="S348" s="188"/>
      <c r="T348" s="190">
        <f>SUM(T349:T354)</f>
        <v>0</v>
      </c>
      <c r="AR348" s="191" t="s">
        <v>79</v>
      </c>
      <c r="AT348" s="192" t="s">
        <v>71</v>
      </c>
      <c r="AU348" s="192" t="s">
        <v>72</v>
      </c>
      <c r="AY348" s="191" t="s">
        <v>195</v>
      </c>
      <c r="BK348" s="193">
        <f>SUM(BK349:BK354)</f>
        <v>0</v>
      </c>
    </row>
    <row r="349" spans="2:65" s="1" customFormat="1" ht="22.5" customHeight="1">
      <c r="B349" s="41"/>
      <c r="C349" s="194" t="s">
        <v>711</v>
      </c>
      <c r="D349" s="194" t="s">
        <v>196</v>
      </c>
      <c r="E349" s="195" t="s">
        <v>712</v>
      </c>
      <c r="F349" s="196" t="s">
        <v>713</v>
      </c>
      <c r="G349" s="197" t="s">
        <v>390</v>
      </c>
      <c r="H349" s="198">
        <v>41</v>
      </c>
      <c r="I349" s="199"/>
      <c r="J349" s="198">
        <f>ROUND(I349*H349,1)</f>
        <v>0</v>
      </c>
      <c r="K349" s="196" t="s">
        <v>387</v>
      </c>
      <c r="L349" s="61"/>
      <c r="M349" s="200" t="s">
        <v>20</v>
      </c>
      <c r="N349" s="201" t="s">
        <v>43</v>
      </c>
      <c r="O349" s="42"/>
      <c r="P349" s="202">
        <f>O349*H349</f>
        <v>0</v>
      </c>
      <c r="Q349" s="202">
        <v>0</v>
      </c>
      <c r="R349" s="202">
        <f>Q349*H349</f>
        <v>0</v>
      </c>
      <c r="S349" s="202">
        <v>0</v>
      </c>
      <c r="T349" s="203">
        <f>S349*H349</f>
        <v>0</v>
      </c>
      <c r="AR349" s="24" t="s">
        <v>194</v>
      </c>
      <c r="AT349" s="24" t="s">
        <v>196</v>
      </c>
      <c r="AU349" s="24" t="s">
        <v>79</v>
      </c>
      <c r="AY349" s="24" t="s">
        <v>195</v>
      </c>
      <c r="BE349" s="204">
        <f>IF(N349="základní",J349,0)</f>
        <v>0</v>
      </c>
      <c r="BF349" s="204">
        <f>IF(N349="snížená",J349,0)</f>
        <v>0</v>
      </c>
      <c r="BG349" s="204">
        <f>IF(N349="zákl. přenesená",J349,0)</f>
        <v>0</v>
      </c>
      <c r="BH349" s="204">
        <f>IF(N349="sníž. přenesená",J349,0)</f>
        <v>0</v>
      </c>
      <c r="BI349" s="204">
        <f>IF(N349="nulová",J349,0)</f>
        <v>0</v>
      </c>
      <c r="BJ349" s="24" t="s">
        <v>79</v>
      </c>
      <c r="BK349" s="204">
        <f>ROUND(I349*H349,1)</f>
        <v>0</v>
      </c>
      <c r="BL349" s="24" t="s">
        <v>194</v>
      </c>
      <c r="BM349" s="24" t="s">
        <v>714</v>
      </c>
    </row>
    <row r="350" spans="2:65" s="1" customFormat="1" ht="13.5">
      <c r="B350" s="41"/>
      <c r="C350" s="63"/>
      <c r="D350" s="205" t="s">
        <v>202</v>
      </c>
      <c r="E350" s="63"/>
      <c r="F350" s="206" t="s">
        <v>713</v>
      </c>
      <c r="G350" s="63"/>
      <c r="H350" s="63"/>
      <c r="I350" s="165"/>
      <c r="J350" s="63"/>
      <c r="K350" s="63"/>
      <c r="L350" s="61"/>
      <c r="M350" s="207"/>
      <c r="N350" s="42"/>
      <c r="O350" s="42"/>
      <c r="P350" s="42"/>
      <c r="Q350" s="42"/>
      <c r="R350" s="42"/>
      <c r="S350" s="42"/>
      <c r="T350" s="78"/>
      <c r="AT350" s="24" t="s">
        <v>202</v>
      </c>
      <c r="AU350" s="24" t="s">
        <v>79</v>
      </c>
    </row>
    <row r="351" spans="2:65" s="1" customFormat="1" ht="22.5" customHeight="1">
      <c r="B351" s="41"/>
      <c r="C351" s="194" t="s">
        <v>541</v>
      </c>
      <c r="D351" s="194" t="s">
        <v>196</v>
      </c>
      <c r="E351" s="195" t="s">
        <v>715</v>
      </c>
      <c r="F351" s="196" t="s">
        <v>716</v>
      </c>
      <c r="G351" s="197" t="s">
        <v>390</v>
      </c>
      <c r="H351" s="198">
        <v>862.5</v>
      </c>
      <c r="I351" s="199"/>
      <c r="J351" s="198">
        <f>ROUND(I351*H351,1)</f>
        <v>0</v>
      </c>
      <c r="K351" s="196" t="s">
        <v>387</v>
      </c>
      <c r="L351" s="61"/>
      <c r="M351" s="200" t="s">
        <v>20</v>
      </c>
      <c r="N351" s="201" t="s">
        <v>43</v>
      </c>
      <c r="O351" s="42"/>
      <c r="P351" s="202">
        <f>O351*H351</f>
        <v>0</v>
      </c>
      <c r="Q351" s="202">
        <v>0</v>
      </c>
      <c r="R351" s="202">
        <f>Q351*H351</f>
        <v>0</v>
      </c>
      <c r="S351" s="202">
        <v>0</v>
      </c>
      <c r="T351" s="203">
        <f>S351*H351</f>
        <v>0</v>
      </c>
      <c r="AR351" s="24" t="s">
        <v>194</v>
      </c>
      <c r="AT351" s="24" t="s">
        <v>196</v>
      </c>
      <c r="AU351" s="24" t="s">
        <v>79</v>
      </c>
      <c r="AY351" s="24" t="s">
        <v>195</v>
      </c>
      <c r="BE351" s="204">
        <f>IF(N351="základní",J351,0)</f>
        <v>0</v>
      </c>
      <c r="BF351" s="204">
        <f>IF(N351="snížená",J351,0)</f>
        <v>0</v>
      </c>
      <c r="BG351" s="204">
        <f>IF(N351="zákl. přenesená",J351,0)</f>
        <v>0</v>
      </c>
      <c r="BH351" s="204">
        <f>IF(N351="sníž. přenesená",J351,0)</f>
        <v>0</v>
      </c>
      <c r="BI351" s="204">
        <f>IF(N351="nulová",J351,0)</f>
        <v>0</v>
      </c>
      <c r="BJ351" s="24" t="s">
        <v>79</v>
      </c>
      <c r="BK351" s="204">
        <f>ROUND(I351*H351,1)</f>
        <v>0</v>
      </c>
      <c r="BL351" s="24" t="s">
        <v>194</v>
      </c>
      <c r="BM351" s="24" t="s">
        <v>717</v>
      </c>
    </row>
    <row r="352" spans="2:65" s="1" customFormat="1" ht="13.5">
      <c r="B352" s="41"/>
      <c r="C352" s="63"/>
      <c r="D352" s="205" t="s">
        <v>202</v>
      </c>
      <c r="E352" s="63"/>
      <c r="F352" s="206" t="s">
        <v>716</v>
      </c>
      <c r="G352" s="63"/>
      <c r="H352" s="63"/>
      <c r="I352" s="165"/>
      <c r="J352" s="63"/>
      <c r="K352" s="63"/>
      <c r="L352" s="61"/>
      <c r="M352" s="207"/>
      <c r="N352" s="42"/>
      <c r="O352" s="42"/>
      <c r="P352" s="42"/>
      <c r="Q352" s="42"/>
      <c r="R352" s="42"/>
      <c r="S352" s="42"/>
      <c r="T352" s="78"/>
      <c r="AT352" s="24" t="s">
        <v>202</v>
      </c>
      <c r="AU352" s="24" t="s">
        <v>79</v>
      </c>
    </row>
    <row r="353" spans="2:65" s="1" customFormat="1" ht="22.5" customHeight="1">
      <c r="B353" s="41"/>
      <c r="C353" s="194" t="s">
        <v>718</v>
      </c>
      <c r="D353" s="194" t="s">
        <v>196</v>
      </c>
      <c r="E353" s="195" t="s">
        <v>719</v>
      </c>
      <c r="F353" s="196" t="s">
        <v>720</v>
      </c>
      <c r="G353" s="197" t="s">
        <v>404</v>
      </c>
      <c r="H353" s="198">
        <v>17.2</v>
      </c>
      <c r="I353" s="199"/>
      <c r="J353" s="198">
        <f>ROUND(I353*H353,1)</f>
        <v>0</v>
      </c>
      <c r="K353" s="196" t="s">
        <v>387</v>
      </c>
      <c r="L353" s="61"/>
      <c r="M353" s="200" t="s">
        <v>20</v>
      </c>
      <c r="N353" s="201" t="s">
        <v>43</v>
      </c>
      <c r="O353" s="42"/>
      <c r="P353" s="202">
        <f>O353*H353</f>
        <v>0</v>
      </c>
      <c r="Q353" s="202">
        <v>0</v>
      </c>
      <c r="R353" s="202">
        <f>Q353*H353</f>
        <v>0</v>
      </c>
      <c r="S353" s="202">
        <v>0</v>
      </c>
      <c r="T353" s="203">
        <f>S353*H353</f>
        <v>0</v>
      </c>
      <c r="AR353" s="24" t="s">
        <v>194</v>
      </c>
      <c r="AT353" s="24" t="s">
        <v>196</v>
      </c>
      <c r="AU353" s="24" t="s">
        <v>79</v>
      </c>
      <c r="AY353" s="24" t="s">
        <v>195</v>
      </c>
      <c r="BE353" s="204">
        <f>IF(N353="základní",J353,0)</f>
        <v>0</v>
      </c>
      <c r="BF353" s="204">
        <f>IF(N353="snížená",J353,0)</f>
        <v>0</v>
      </c>
      <c r="BG353" s="204">
        <f>IF(N353="zákl. přenesená",J353,0)</f>
        <v>0</v>
      </c>
      <c r="BH353" s="204">
        <f>IF(N353="sníž. přenesená",J353,0)</f>
        <v>0</v>
      </c>
      <c r="BI353" s="204">
        <f>IF(N353="nulová",J353,0)</f>
        <v>0</v>
      </c>
      <c r="BJ353" s="24" t="s">
        <v>79</v>
      </c>
      <c r="BK353" s="204">
        <f>ROUND(I353*H353,1)</f>
        <v>0</v>
      </c>
      <c r="BL353" s="24" t="s">
        <v>194</v>
      </c>
      <c r="BM353" s="24" t="s">
        <v>721</v>
      </c>
    </row>
    <row r="354" spans="2:65" s="1" customFormat="1" ht="13.5">
      <c r="B354" s="41"/>
      <c r="C354" s="63"/>
      <c r="D354" s="208" t="s">
        <v>202</v>
      </c>
      <c r="E354" s="63"/>
      <c r="F354" s="209" t="s">
        <v>720</v>
      </c>
      <c r="G354" s="63"/>
      <c r="H354" s="63"/>
      <c r="I354" s="165"/>
      <c r="J354" s="63"/>
      <c r="K354" s="63"/>
      <c r="L354" s="61"/>
      <c r="M354" s="207"/>
      <c r="N354" s="42"/>
      <c r="O354" s="42"/>
      <c r="P354" s="42"/>
      <c r="Q354" s="42"/>
      <c r="R354" s="42"/>
      <c r="S354" s="42"/>
      <c r="T354" s="78"/>
      <c r="AT354" s="24" t="s">
        <v>202</v>
      </c>
      <c r="AU354" s="24" t="s">
        <v>79</v>
      </c>
    </row>
    <row r="355" spans="2:65" s="10" customFormat="1" ht="37.35" customHeight="1">
      <c r="B355" s="180"/>
      <c r="C355" s="181"/>
      <c r="D355" s="182" t="s">
        <v>71</v>
      </c>
      <c r="E355" s="183" t="s">
        <v>474</v>
      </c>
      <c r="F355" s="183" t="s">
        <v>722</v>
      </c>
      <c r="G355" s="181"/>
      <c r="H355" s="181"/>
      <c r="I355" s="184"/>
      <c r="J355" s="185">
        <f>BK355</f>
        <v>0</v>
      </c>
      <c r="K355" s="181"/>
      <c r="L355" s="186"/>
      <c r="M355" s="187"/>
      <c r="N355" s="188"/>
      <c r="O355" s="188"/>
      <c r="P355" s="189">
        <f>SUM(P356:P375)</f>
        <v>0</v>
      </c>
      <c r="Q355" s="188"/>
      <c r="R355" s="189">
        <f>SUM(R356:R375)</f>
        <v>0</v>
      </c>
      <c r="S355" s="188"/>
      <c r="T355" s="190">
        <f>SUM(T356:T375)</f>
        <v>0</v>
      </c>
      <c r="AR355" s="191" t="s">
        <v>79</v>
      </c>
      <c r="AT355" s="192" t="s">
        <v>71</v>
      </c>
      <c r="AU355" s="192" t="s">
        <v>72</v>
      </c>
      <c r="AY355" s="191" t="s">
        <v>195</v>
      </c>
      <c r="BK355" s="193">
        <f>SUM(BK356:BK375)</f>
        <v>0</v>
      </c>
    </row>
    <row r="356" spans="2:65" s="1" customFormat="1" ht="31.5" customHeight="1">
      <c r="B356" s="41"/>
      <c r="C356" s="194" t="s">
        <v>544</v>
      </c>
      <c r="D356" s="194" t="s">
        <v>196</v>
      </c>
      <c r="E356" s="195" t="s">
        <v>723</v>
      </c>
      <c r="F356" s="196" t="s">
        <v>724</v>
      </c>
      <c r="G356" s="197" t="s">
        <v>440</v>
      </c>
      <c r="H356" s="198">
        <v>4.7</v>
      </c>
      <c r="I356" s="199"/>
      <c r="J356" s="198">
        <f>ROUND(I356*H356,1)</f>
        <v>0</v>
      </c>
      <c r="K356" s="196" t="s">
        <v>387</v>
      </c>
      <c r="L356" s="61"/>
      <c r="M356" s="200" t="s">
        <v>20</v>
      </c>
      <c r="N356" s="201" t="s">
        <v>43</v>
      </c>
      <c r="O356" s="42"/>
      <c r="P356" s="202">
        <f>O356*H356</f>
        <v>0</v>
      </c>
      <c r="Q356" s="202">
        <v>0</v>
      </c>
      <c r="R356" s="202">
        <f>Q356*H356</f>
        <v>0</v>
      </c>
      <c r="S356" s="202">
        <v>0</v>
      </c>
      <c r="T356" s="203">
        <f>S356*H356</f>
        <v>0</v>
      </c>
      <c r="AR356" s="24" t="s">
        <v>194</v>
      </c>
      <c r="AT356" s="24" t="s">
        <v>196</v>
      </c>
      <c r="AU356" s="24" t="s">
        <v>79</v>
      </c>
      <c r="AY356" s="24" t="s">
        <v>195</v>
      </c>
      <c r="BE356" s="204">
        <f>IF(N356="základní",J356,0)</f>
        <v>0</v>
      </c>
      <c r="BF356" s="204">
        <f>IF(N356="snížená",J356,0)</f>
        <v>0</v>
      </c>
      <c r="BG356" s="204">
        <f>IF(N356="zákl. přenesená",J356,0)</f>
        <v>0</v>
      </c>
      <c r="BH356" s="204">
        <f>IF(N356="sníž. přenesená",J356,0)</f>
        <v>0</v>
      </c>
      <c r="BI356" s="204">
        <f>IF(N356="nulová",J356,0)</f>
        <v>0</v>
      </c>
      <c r="BJ356" s="24" t="s">
        <v>79</v>
      </c>
      <c r="BK356" s="204">
        <f>ROUND(I356*H356,1)</f>
        <v>0</v>
      </c>
      <c r="BL356" s="24" t="s">
        <v>194</v>
      </c>
      <c r="BM356" s="24" t="s">
        <v>725</v>
      </c>
    </row>
    <row r="357" spans="2:65" s="1" customFormat="1" ht="27">
      <c r="B357" s="41"/>
      <c r="C357" s="63"/>
      <c r="D357" s="205" t="s">
        <v>202</v>
      </c>
      <c r="E357" s="63"/>
      <c r="F357" s="206" t="s">
        <v>724</v>
      </c>
      <c r="G357" s="63"/>
      <c r="H357" s="63"/>
      <c r="I357" s="165"/>
      <c r="J357" s="63"/>
      <c r="K357" s="63"/>
      <c r="L357" s="61"/>
      <c r="M357" s="207"/>
      <c r="N357" s="42"/>
      <c r="O357" s="42"/>
      <c r="P357" s="42"/>
      <c r="Q357" s="42"/>
      <c r="R357" s="42"/>
      <c r="S357" s="42"/>
      <c r="T357" s="78"/>
      <c r="AT357" s="24" t="s">
        <v>202</v>
      </c>
      <c r="AU357" s="24" t="s">
        <v>79</v>
      </c>
    </row>
    <row r="358" spans="2:65" s="1" customFormat="1" ht="22.5" customHeight="1">
      <c r="B358" s="41"/>
      <c r="C358" s="194" t="s">
        <v>726</v>
      </c>
      <c r="D358" s="194" t="s">
        <v>196</v>
      </c>
      <c r="E358" s="195" t="s">
        <v>727</v>
      </c>
      <c r="F358" s="196" t="s">
        <v>728</v>
      </c>
      <c r="G358" s="197" t="s">
        <v>729</v>
      </c>
      <c r="H358" s="198">
        <v>3</v>
      </c>
      <c r="I358" s="199"/>
      <c r="J358" s="198">
        <f>ROUND(I358*H358,1)</f>
        <v>0</v>
      </c>
      <c r="K358" s="196" t="s">
        <v>387</v>
      </c>
      <c r="L358" s="61"/>
      <c r="M358" s="200" t="s">
        <v>20</v>
      </c>
      <c r="N358" s="201" t="s">
        <v>43</v>
      </c>
      <c r="O358" s="42"/>
      <c r="P358" s="202">
        <f>O358*H358</f>
        <v>0</v>
      </c>
      <c r="Q358" s="202">
        <v>0</v>
      </c>
      <c r="R358" s="202">
        <f>Q358*H358</f>
        <v>0</v>
      </c>
      <c r="S358" s="202">
        <v>0</v>
      </c>
      <c r="T358" s="203">
        <f>S358*H358</f>
        <v>0</v>
      </c>
      <c r="AR358" s="24" t="s">
        <v>194</v>
      </c>
      <c r="AT358" s="24" t="s">
        <v>196</v>
      </c>
      <c r="AU358" s="24" t="s">
        <v>79</v>
      </c>
      <c r="AY358" s="24" t="s">
        <v>195</v>
      </c>
      <c r="BE358" s="204">
        <f>IF(N358="základní",J358,0)</f>
        <v>0</v>
      </c>
      <c r="BF358" s="204">
        <f>IF(N358="snížená",J358,0)</f>
        <v>0</v>
      </c>
      <c r="BG358" s="204">
        <f>IF(N358="zákl. přenesená",J358,0)</f>
        <v>0</v>
      </c>
      <c r="BH358" s="204">
        <f>IF(N358="sníž. přenesená",J358,0)</f>
        <v>0</v>
      </c>
      <c r="BI358" s="204">
        <f>IF(N358="nulová",J358,0)</f>
        <v>0</v>
      </c>
      <c r="BJ358" s="24" t="s">
        <v>79</v>
      </c>
      <c r="BK358" s="204">
        <f>ROUND(I358*H358,1)</f>
        <v>0</v>
      </c>
      <c r="BL358" s="24" t="s">
        <v>194</v>
      </c>
      <c r="BM358" s="24" t="s">
        <v>730</v>
      </c>
    </row>
    <row r="359" spans="2:65" s="1" customFormat="1" ht="13.5">
      <c r="B359" s="41"/>
      <c r="C359" s="63"/>
      <c r="D359" s="205" t="s">
        <v>202</v>
      </c>
      <c r="E359" s="63"/>
      <c r="F359" s="206" t="s">
        <v>728</v>
      </c>
      <c r="G359" s="63"/>
      <c r="H359" s="63"/>
      <c r="I359" s="165"/>
      <c r="J359" s="63"/>
      <c r="K359" s="63"/>
      <c r="L359" s="61"/>
      <c r="M359" s="207"/>
      <c r="N359" s="42"/>
      <c r="O359" s="42"/>
      <c r="P359" s="42"/>
      <c r="Q359" s="42"/>
      <c r="R359" s="42"/>
      <c r="S359" s="42"/>
      <c r="T359" s="78"/>
      <c r="AT359" s="24" t="s">
        <v>202</v>
      </c>
      <c r="AU359" s="24" t="s">
        <v>79</v>
      </c>
    </row>
    <row r="360" spans="2:65" s="1" customFormat="1" ht="22.5" customHeight="1">
      <c r="B360" s="41"/>
      <c r="C360" s="194" t="s">
        <v>548</v>
      </c>
      <c r="D360" s="194" t="s">
        <v>196</v>
      </c>
      <c r="E360" s="195" t="s">
        <v>731</v>
      </c>
      <c r="F360" s="196" t="s">
        <v>728</v>
      </c>
      <c r="G360" s="197" t="s">
        <v>729</v>
      </c>
      <c r="H360" s="198">
        <v>1</v>
      </c>
      <c r="I360" s="199"/>
      <c r="J360" s="198">
        <f>ROUND(I360*H360,1)</f>
        <v>0</v>
      </c>
      <c r="K360" s="196" t="s">
        <v>387</v>
      </c>
      <c r="L360" s="61"/>
      <c r="M360" s="200" t="s">
        <v>20</v>
      </c>
      <c r="N360" s="201" t="s">
        <v>43</v>
      </c>
      <c r="O360" s="42"/>
      <c r="P360" s="202">
        <f>O360*H360</f>
        <v>0</v>
      </c>
      <c r="Q360" s="202">
        <v>0</v>
      </c>
      <c r="R360" s="202">
        <f>Q360*H360</f>
        <v>0</v>
      </c>
      <c r="S360" s="202">
        <v>0</v>
      </c>
      <c r="T360" s="203">
        <f>S360*H360</f>
        <v>0</v>
      </c>
      <c r="AR360" s="24" t="s">
        <v>194</v>
      </c>
      <c r="AT360" s="24" t="s">
        <v>196</v>
      </c>
      <c r="AU360" s="24" t="s">
        <v>79</v>
      </c>
      <c r="AY360" s="24" t="s">
        <v>195</v>
      </c>
      <c r="BE360" s="204">
        <f>IF(N360="základní",J360,0)</f>
        <v>0</v>
      </c>
      <c r="BF360" s="204">
        <f>IF(N360="snížená",J360,0)</f>
        <v>0</v>
      </c>
      <c r="BG360" s="204">
        <f>IF(N360="zákl. přenesená",J360,0)</f>
        <v>0</v>
      </c>
      <c r="BH360" s="204">
        <f>IF(N360="sníž. přenesená",J360,0)</f>
        <v>0</v>
      </c>
      <c r="BI360" s="204">
        <f>IF(N360="nulová",J360,0)</f>
        <v>0</v>
      </c>
      <c r="BJ360" s="24" t="s">
        <v>79</v>
      </c>
      <c r="BK360" s="204">
        <f>ROUND(I360*H360,1)</f>
        <v>0</v>
      </c>
      <c r="BL360" s="24" t="s">
        <v>194</v>
      </c>
      <c r="BM360" s="24" t="s">
        <v>732</v>
      </c>
    </row>
    <row r="361" spans="2:65" s="1" customFormat="1" ht="13.5">
      <c r="B361" s="41"/>
      <c r="C361" s="63"/>
      <c r="D361" s="205" t="s">
        <v>202</v>
      </c>
      <c r="E361" s="63"/>
      <c r="F361" s="206" t="s">
        <v>728</v>
      </c>
      <c r="G361" s="63"/>
      <c r="H361" s="63"/>
      <c r="I361" s="165"/>
      <c r="J361" s="63"/>
      <c r="K361" s="63"/>
      <c r="L361" s="61"/>
      <c r="M361" s="207"/>
      <c r="N361" s="42"/>
      <c r="O361" s="42"/>
      <c r="P361" s="42"/>
      <c r="Q361" s="42"/>
      <c r="R361" s="42"/>
      <c r="S361" s="42"/>
      <c r="T361" s="78"/>
      <c r="AT361" s="24" t="s">
        <v>202</v>
      </c>
      <c r="AU361" s="24" t="s">
        <v>79</v>
      </c>
    </row>
    <row r="362" spans="2:65" s="1" customFormat="1" ht="22.5" customHeight="1">
      <c r="B362" s="41"/>
      <c r="C362" s="194" t="s">
        <v>733</v>
      </c>
      <c r="D362" s="194" t="s">
        <v>196</v>
      </c>
      <c r="E362" s="195" t="s">
        <v>734</v>
      </c>
      <c r="F362" s="196" t="s">
        <v>735</v>
      </c>
      <c r="G362" s="197" t="s">
        <v>729</v>
      </c>
      <c r="H362" s="198">
        <v>1</v>
      </c>
      <c r="I362" s="199"/>
      <c r="J362" s="198">
        <f>ROUND(I362*H362,1)</f>
        <v>0</v>
      </c>
      <c r="K362" s="196" t="s">
        <v>387</v>
      </c>
      <c r="L362" s="61"/>
      <c r="M362" s="200" t="s">
        <v>20</v>
      </c>
      <c r="N362" s="201" t="s">
        <v>43</v>
      </c>
      <c r="O362" s="42"/>
      <c r="P362" s="202">
        <f>O362*H362</f>
        <v>0</v>
      </c>
      <c r="Q362" s="202">
        <v>0</v>
      </c>
      <c r="R362" s="202">
        <f>Q362*H362</f>
        <v>0</v>
      </c>
      <c r="S362" s="202">
        <v>0</v>
      </c>
      <c r="T362" s="203">
        <f>S362*H362</f>
        <v>0</v>
      </c>
      <c r="AR362" s="24" t="s">
        <v>194</v>
      </c>
      <c r="AT362" s="24" t="s">
        <v>196</v>
      </c>
      <c r="AU362" s="24" t="s">
        <v>79</v>
      </c>
      <c r="AY362" s="24" t="s">
        <v>195</v>
      </c>
      <c r="BE362" s="204">
        <f>IF(N362="základní",J362,0)</f>
        <v>0</v>
      </c>
      <c r="BF362" s="204">
        <f>IF(N362="snížená",J362,0)</f>
        <v>0</v>
      </c>
      <c r="BG362" s="204">
        <f>IF(N362="zákl. přenesená",J362,0)</f>
        <v>0</v>
      </c>
      <c r="BH362" s="204">
        <f>IF(N362="sníž. přenesená",J362,0)</f>
        <v>0</v>
      </c>
      <c r="BI362" s="204">
        <f>IF(N362="nulová",J362,0)</f>
        <v>0</v>
      </c>
      <c r="BJ362" s="24" t="s">
        <v>79</v>
      </c>
      <c r="BK362" s="204">
        <f>ROUND(I362*H362,1)</f>
        <v>0</v>
      </c>
      <c r="BL362" s="24" t="s">
        <v>194</v>
      </c>
      <c r="BM362" s="24" t="s">
        <v>736</v>
      </c>
    </row>
    <row r="363" spans="2:65" s="1" customFormat="1" ht="13.5">
      <c r="B363" s="41"/>
      <c r="C363" s="63"/>
      <c r="D363" s="205" t="s">
        <v>202</v>
      </c>
      <c r="E363" s="63"/>
      <c r="F363" s="206" t="s">
        <v>735</v>
      </c>
      <c r="G363" s="63"/>
      <c r="H363" s="63"/>
      <c r="I363" s="165"/>
      <c r="J363" s="63"/>
      <c r="K363" s="63"/>
      <c r="L363" s="61"/>
      <c r="M363" s="207"/>
      <c r="N363" s="42"/>
      <c r="O363" s="42"/>
      <c r="P363" s="42"/>
      <c r="Q363" s="42"/>
      <c r="R363" s="42"/>
      <c r="S363" s="42"/>
      <c r="T363" s="78"/>
      <c r="AT363" s="24" t="s">
        <v>202</v>
      </c>
      <c r="AU363" s="24" t="s">
        <v>79</v>
      </c>
    </row>
    <row r="364" spans="2:65" s="1" customFormat="1" ht="22.5" customHeight="1">
      <c r="B364" s="41"/>
      <c r="C364" s="194" t="s">
        <v>551</v>
      </c>
      <c r="D364" s="194" t="s">
        <v>196</v>
      </c>
      <c r="E364" s="195" t="s">
        <v>737</v>
      </c>
      <c r="F364" s="196" t="s">
        <v>738</v>
      </c>
      <c r="G364" s="197" t="s">
        <v>504</v>
      </c>
      <c r="H364" s="198">
        <v>1</v>
      </c>
      <c r="I364" s="199"/>
      <c r="J364" s="198">
        <f>ROUND(I364*H364,1)</f>
        <v>0</v>
      </c>
      <c r="K364" s="196" t="s">
        <v>387</v>
      </c>
      <c r="L364" s="61"/>
      <c r="M364" s="200" t="s">
        <v>20</v>
      </c>
      <c r="N364" s="201" t="s">
        <v>43</v>
      </c>
      <c r="O364" s="42"/>
      <c r="P364" s="202">
        <f>O364*H364</f>
        <v>0</v>
      </c>
      <c r="Q364" s="202">
        <v>0</v>
      </c>
      <c r="R364" s="202">
        <f>Q364*H364</f>
        <v>0</v>
      </c>
      <c r="S364" s="202">
        <v>0</v>
      </c>
      <c r="T364" s="203">
        <f>S364*H364</f>
        <v>0</v>
      </c>
      <c r="AR364" s="24" t="s">
        <v>194</v>
      </c>
      <c r="AT364" s="24" t="s">
        <v>196</v>
      </c>
      <c r="AU364" s="24" t="s">
        <v>79</v>
      </c>
      <c r="AY364" s="24" t="s">
        <v>195</v>
      </c>
      <c r="BE364" s="204">
        <f>IF(N364="základní",J364,0)</f>
        <v>0</v>
      </c>
      <c r="BF364" s="204">
        <f>IF(N364="snížená",J364,0)</f>
        <v>0</v>
      </c>
      <c r="BG364" s="204">
        <f>IF(N364="zákl. přenesená",J364,0)</f>
        <v>0</v>
      </c>
      <c r="BH364" s="204">
        <f>IF(N364="sníž. přenesená",J364,0)</f>
        <v>0</v>
      </c>
      <c r="BI364" s="204">
        <f>IF(N364="nulová",J364,0)</f>
        <v>0</v>
      </c>
      <c r="BJ364" s="24" t="s">
        <v>79</v>
      </c>
      <c r="BK364" s="204">
        <f>ROUND(I364*H364,1)</f>
        <v>0</v>
      </c>
      <c r="BL364" s="24" t="s">
        <v>194</v>
      </c>
      <c r="BM364" s="24" t="s">
        <v>739</v>
      </c>
    </row>
    <row r="365" spans="2:65" s="1" customFormat="1" ht="13.5">
      <c r="B365" s="41"/>
      <c r="C365" s="63"/>
      <c r="D365" s="205" t="s">
        <v>202</v>
      </c>
      <c r="E365" s="63"/>
      <c r="F365" s="206" t="s">
        <v>738</v>
      </c>
      <c r="G365" s="63"/>
      <c r="H365" s="63"/>
      <c r="I365" s="165"/>
      <c r="J365" s="63"/>
      <c r="K365" s="63"/>
      <c r="L365" s="61"/>
      <c r="M365" s="207"/>
      <c r="N365" s="42"/>
      <c r="O365" s="42"/>
      <c r="P365" s="42"/>
      <c r="Q365" s="42"/>
      <c r="R365" s="42"/>
      <c r="S365" s="42"/>
      <c r="T365" s="78"/>
      <c r="AT365" s="24" t="s">
        <v>202</v>
      </c>
      <c r="AU365" s="24" t="s">
        <v>79</v>
      </c>
    </row>
    <row r="366" spans="2:65" s="1" customFormat="1" ht="22.5" customHeight="1">
      <c r="B366" s="41"/>
      <c r="C366" s="194" t="s">
        <v>740</v>
      </c>
      <c r="D366" s="194" t="s">
        <v>196</v>
      </c>
      <c r="E366" s="195" t="s">
        <v>741</v>
      </c>
      <c r="F366" s="196" t="s">
        <v>738</v>
      </c>
      <c r="G366" s="197" t="s">
        <v>504</v>
      </c>
      <c r="H366" s="198">
        <v>1</v>
      </c>
      <c r="I366" s="199"/>
      <c r="J366" s="198">
        <f>ROUND(I366*H366,1)</f>
        <v>0</v>
      </c>
      <c r="K366" s="196" t="s">
        <v>387</v>
      </c>
      <c r="L366" s="61"/>
      <c r="M366" s="200" t="s">
        <v>20</v>
      </c>
      <c r="N366" s="201" t="s">
        <v>43</v>
      </c>
      <c r="O366" s="42"/>
      <c r="P366" s="202">
        <f>O366*H366</f>
        <v>0</v>
      </c>
      <c r="Q366" s="202">
        <v>0</v>
      </c>
      <c r="R366" s="202">
        <f>Q366*H366</f>
        <v>0</v>
      </c>
      <c r="S366" s="202">
        <v>0</v>
      </c>
      <c r="T366" s="203">
        <f>S366*H366</f>
        <v>0</v>
      </c>
      <c r="AR366" s="24" t="s">
        <v>194</v>
      </c>
      <c r="AT366" s="24" t="s">
        <v>196</v>
      </c>
      <c r="AU366" s="24" t="s">
        <v>79</v>
      </c>
      <c r="AY366" s="24" t="s">
        <v>195</v>
      </c>
      <c r="BE366" s="204">
        <f>IF(N366="základní",J366,0)</f>
        <v>0</v>
      </c>
      <c r="BF366" s="204">
        <f>IF(N366="snížená",J366,0)</f>
        <v>0</v>
      </c>
      <c r="BG366" s="204">
        <f>IF(N366="zákl. přenesená",J366,0)</f>
        <v>0</v>
      </c>
      <c r="BH366" s="204">
        <f>IF(N366="sníž. přenesená",J366,0)</f>
        <v>0</v>
      </c>
      <c r="BI366" s="204">
        <f>IF(N366="nulová",J366,0)</f>
        <v>0</v>
      </c>
      <c r="BJ366" s="24" t="s">
        <v>79</v>
      </c>
      <c r="BK366" s="204">
        <f>ROUND(I366*H366,1)</f>
        <v>0</v>
      </c>
      <c r="BL366" s="24" t="s">
        <v>194</v>
      </c>
      <c r="BM366" s="24" t="s">
        <v>742</v>
      </c>
    </row>
    <row r="367" spans="2:65" s="1" customFormat="1" ht="13.5">
      <c r="B367" s="41"/>
      <c r="C367" s="63"/>
      <c r="D367" s="205" t="s">
        <v>202</v>
      </c>
      <c r="E367" s="63"/>
      <c r="F367" s="206" t="s">
        <v>738</v>
      </c>
      <c r="G367" s="63"/>
      <c r="H367" s="63"/>
      <c r="I367" s="165"/>
      <c r="J367" s="63"/>
      <c r="K367" s="63"/>
      <c r="L367" s="61"/>
      <c r="M367" s="207"/>
      <c r="N367" s="42"/>
      <c r="O367" s="42"/>
      <c r="P367" s="42"/>
      <c r="Q367" s="42"/>
      <c r="R367" s="42"/>
      <c r="S367" s="42"/>
      <c r="T367" s="78"/>
      <c r="AT367" s="24" t="s">
        <v>202</v>
      </c>
      <c r="AU367" s="24" t="s">
        <v>79</v>
      </c>
    </row>
    <row r="368" spans="2:65" s="1" customFormat="1" ht="22.5" customHeight="1">
      <c r="B368" s="41"/>
      <c r="C368" s="194" t="s">
        <v>237</v>
      </c>
      <c r="D368" s="194" t="s">
        <v>196</v>
      </c>
      <c r="E368" s="195" t="s">
        <v>743</v>
      </c>
      <c r="F368" s="196" t="s">
        <v>744</v>
      </c>
      <c r="G368" s="197" t="s">
        <v>729</v>
      </c>
      <c r="H368" s="198">
        <v>1</v>
      </c>
      <c r="I368" s="199"/>
      <c r="J368" s="198">
        <f>ROUND(I368*H368,1)</f>
        <v>0</v>
      </c>
      <c r="K368" s="196" t="s">
        <v>387</v>
      </c>
      <c r="L368" s="61"/>
      <c r="M368" s="200" t="s">
        <v>20</v>
      </c>
      <c r="N368" s="201" t="s">
        <v>43</v>
      </c>
      <c r="O368" s="42"/>
      <c r="P368" s="202">
        <f>O368*H368</f>
        <v>0</v>
      </c>
      <c r="Q368" s="202">
        <v>0</v>
      </c>
      <c r="R368" s="202">
        <f>Q368*H368</f>
        <v>0</v>
      </c>
      <c r="S368" s="202">
        <v>0</v>
      </c>
      <c r="T368" s="203">
        <f>S368*H368</f>
        <v>0</v>
      </c>
      <c r="AR368" s="24" t="s">
        <v>194</v>
      </c>
      <c r="AT368" s="24" t="s">
        <v>196</v>
      </c>
      <c r="AU368" s="24" t="s">
        <v>79</v>
      </c>
      <c r="AY368" s="24" t="s">
        <v>195</v>
      </c>
      <c r="BE368" s="204">
        <f>IF(N368="základní",J368,0)</f>
        <v>0</v>
      </c>
      <c r="BF368" s="204">
        <f>IF(N368="snížená",J368,0)</f>
        <v>0</v>
      </c>
      <c r="BG368" s="204">
        <f>IF(N368="zákl. přenesená",J368,0)</f>
        <v>0</v>
      </c>
      <c r="BH368" s="204">
        <f>IF(N368="sníž. přenesená",J368,0)</f>
        <v>0</v>
      </c>
      <c r="BI368" s="204">
        <f>IF(N368="nulová",J368,0)</f>
        <v>0</v>
      </c>
      <c r="BJ368" s="24" t="s">
        <v>79</v>
      </c>
      <c r="BK368" s="204">
        <f>ROUND(I368*H368,1)</f>
        <v>0</v>
      </c>
      <c r="BL368" s="24" t="s">
        <v>194</v>
      </c>
      <c r="BM368" s="24" t="s">
        <v>745</v>
      </c>
    </row>
    <row r="369" spans="2:65" s="1" customFormat="1" ht="13.5">
      <c r="B369" s="41"/>
      <c r="C369" s="63"/>
      <c r="D369" s="205" t="s">
        <v>202</v>
      </c>
      <c r="E369" s="63"/>
      <c r="F369" s="206" t="s">
        <v>744</v>
      </c>
      <c r="G369" s="63"/>
      <c r="H369" s="63"/>
      <c r="I369" s="165"/>
      <c r="J369" s="63"/>
      <c r="K369" s="63"/>
      <c r="L369" s="61"/>
      <c r="M369" s="207"/>
      <c r="N369" s="42"/>
      <c r="O369" s="42"/>
      <c r="P369" s="42"/>
      <c r="Q369" s="42"/>
      <c r="R369" s="42"/>
      <c r="S369" s="42"/>
      <c r="T369" s="78"/>
      <c r="AT369" s="24" t="s">
        <v>202</v>
      </c>
      <c r="AU369" s="24" t="s">
        <v>79</v>
      </c>
    </row>
    <row r="370" spans="2:65" s="1" customFormat="1" ht="22.5" customHeight="1">
      <c r="B370" s="41"/>
      <c r="C370" s="194" t="s">
        <v>241</v>
      </c>
      <c r="D370" s="194" t="s">
        <v>196</v>
      </c>
      <c r="E370" s="195" t="s">
        <v>746</v>
      </c>
      <c r="F370" s="196" t="s">
        <v>747</v>
      </c>
      <c r="G370" s="197" t="s">
        <v>729</v>
      </c>
      <c r="H370" s="198">
        <v>2</v>
      </c>
      <c r="I370" s="199"/>
      <c r="J370" s="198">
        <f>ROUND(I370*H370,1)</f>
        <v>0</v>
      </c>
      <c r="K370" s="196" t="s">
        <v>387</v>
      </c>
      <c r="L370" s="61"/>
      <c r="M370" s="200" t="s">
        <v>20</v>
      </c>
      <c r="N370" s="201" t="s">
        <v>43</v>
      </c>
      <c r="O370" s="42"/>
      <c r="P370" s="202">
        <f>O370*H370</f>
        <v>0</v>
      </c>
      <c r="Q370" s="202">
        <v>0</v>
      </c>
      <c r="R370" s="202">
        <f>Q370*H370</f>
        <v>0</v>
      </c>
      <c r="S370" s="202">
        <v>0</v>
      </c>
      <c r="T370" s="203">
        <f>S370*H370</f>
        <v>0</v>
      </c>
      <c r="AR370" s="24" t="s">
        <v>194</v>
      </c>
      <c r="AT370" s="24" t="s">
        <v>196</v>
      </c>
      <c r="AU370" s="24" t="s">
        <v>79</v>
      </c>
      <c r="AY370" s="24" t="s">
        <v>195</v>
      </c>
      <c r="BE370" s="204">
        <f>IF(N370="základní",J370,0)</f>
        <v>0</v>
      </c>
      <c r="BF370" s="204">
        <f>IF(N370="snížená",J370,0)</f>
        <v>0</v>
      </c>
      <c r="BG370" s="204">
        <f>IF(N370="zákl. přenesená",J370,0)</f>
        <v>0</v>
      </c>
      <c r="BH370" s="204">
        <f>IF(N370="sníž. přenesená",J370,0)</f>
        <v>0</v>
      </c>
      <c r="BI370" s="204">
        <f>IF(N370="nulová",J370,0)</f>
        <v>0</v>
      </c>
      <c r="BJ370" s="24" t="s">
        <v>79</v>
      </c>
      <c r="BK370" s="204">
        <f>ROUND(I370*H370,1)</f>
        <v>0</v>
      </c>
      <c r="BL370" s="24" t="s">
        <v>194</v>
      </c>
      <c r="BM370" s="24" t="s">
        <v>748</v>
      </c>
    </row>
    <row r="371" spans="2:65" s="1" customFormat="1" ht="13.5">
      <c r="B371" s="41"/>
      <c r="C371" s="63"/>
      <c r="D371" s="205" t="s">
        <v>202</v>
      </c>
      <c r="E371" s="63"/>
      <c r="F371" s="206" t="s">
        <v>747</v>
      </c>
      <c r="G371" s="63"/>
      <c r="H371" s="63"/>
      <c r="I371" s="165"/>
      <c r="J371" s="63"/>
      <c r="K371" s="63"/>
      <c r="L371" s="61"/>
      <c r="M371" s="207"/>
      <c r="N371" s="42"/>
      <c r="O371" s="42"/>
      <c r="P371" s="42"/>
      <c r="Q371" s="42"/>
      <c r="R371" s="42"/>
      <c r="S371" s="42"/>
      <c r="T371" s="78"/>
      <c r="AT371" s="24" t="s">
        <v>202</v>
      </c>
      <c r="AU371" s="24" t="s">
        <v>79</v>
      </c>
    </row>
    <row r="372" spans="2:65" s="1" customFormat="1" ht="31.5" customHeight="1">
      <c r="B372" s="41"/>
      <c r="C372" s="194" t="s">
        <v>245</v>
      </c>
      <c r="D372" s="194" t="s">
        <v>196</v>
      </c>
      <c r="E372" s="195" t="s">
        <v>749</v>
      </c>
      <c r="F372" s="196" t="s">
        <v>750</v>
      </c>
      <c r="G372" s="197" t="s">
        <v>729</v>
      </c>
      <c r="H372" s="198">
        <v>1</v>
      </c>
      <c r="I372" s="199"/>
      <c r="J372" s="198">
        <f>ROUND(I372*H372,1)</f>
        <v>0</v>
      </c>
      <c r="K372" s="196" t="s">
        <v>387</v>
      </c>
      <c r="L372" s="61"/>
      <c r="M372" s="200" t="s">
        <v>20</v>
      </c>
      <c r="N372" s="201" t="s">
        <v>43</v>
      </c>
      <c r="O372" s="42"/>
      <c r="P372" s="202">
        <f>O372*H372</f>
        <v>0</v>
      </c>
      <c r="Q372" s="202">
        <v>0</v>
      </c>
      <c r="R372" s="202">
        <f>Q372*H372</f>
        <v>0</v>
      </c>
      <c r="S372" s="202">
        <v>0</v>
      </c>
      <c r="T372" s="203">
        <f>S372*H372</f>
        <v>0</v>
      </c>
      <c r="AR372" s="24" t="s">
        <v>194</v>
      </c>
      <c r="AT372" s="24" t="s">
        <v>196</v>
      </c>
      <c r="AU372" s="24" t="s">
        <v>79</v>
      </c>
      <c r="AY372" s="24" t="s">
        <v>195</v>
      </c>
      <c r="BE372" s="204">
        <f>IF(N372="základní",J372,0)</f>
        <v>0</v>
      </c>
      <c r="BF372" s="204">
        <f>IF(N372="snížená",J372,0)</f>
        <v>0</v>
      </c>
      <c r="BG372" s="204">
        <f>IF(N372="zákl. přenesená",J372,0)</f>
        <v>0</v>
      </c>
      <c r="BH372" s="204">
        <f>IF(N372="sníž. přenesená",J372,0)</f>
        <v>0</v>
      </c>
      <c r="BI372" s="204">
        <f>IF(N372="nulová",J372,0)</f>
        <v>0</v>
      </c>
      <c r="BJ372" s="24" t="s">
        <v>79</v>
      </c>
      <c r="BK372" s="204">
        <f>ROUND(I372*H372,1)</f>
        <v>0</v>
      </c>
      <c r="BL372" s="24" t="s">
        <v>194</v>
      </c>
      <c r="BM372" s="24" t="s">
        <v>751</v>
      </c>
    </row>
    <row r="373" spans="2:65" s="1" customFormat="1" ht="27">
      <c r="B373" s="41"/>
      <c r="C373" s="63"/>
      <c r="D373" s="205" t="s">
        <v>202</v>
      </c>
      <c r="E373" s="63"/>
      <c r="F373" s="206" t="s">
        <v>750</v>
      </c>
      <c r="G373" s="63"/>
      <c r="H373" s="63"/>
      <c r="I373" s="165"/>
      <c r="J373" s="63"/>
      <c r="K373" s="63"/>
      <c r="L373" s="61"/>
      <c r="M373" s="207"/>
      <c r="N373" s="42"/>
      <c r="O373" s="42"/>
      <c r="P373" s="42"/>
      <c r="Q373" s="42"/>
      <c r="R373" s="42"/>
      <c r="S373" s="42"/>
      <c r="T373" s="78"/>
      <c r="AT373" s="24" t="s">
        <v>202</v>
      </c>
      <c r="AU373" s="24" t="s">
        <v>79</v>
      </c>
    </row>
    <row r="374" spans="2:65" s="1" customFormat="1" ht="22.5" customHeight="1">
      <c r="B374" s="41"/>
      <c r="C374" s="194" t="s">
        <v>560</v>
      </c>
      <c r="D374" s="194" t="s">
        <v>196</v>
      </c>
      <c r="E374" s="195" t="s">
        <v>752</v>
      </c>
      <c r="F374" s="196" t="s">
        <v>753</v>
      </c>
      <c r="G374" s="197" t="s">
        <v>729</v>
      </c>
      <c r="H374" s="198">
        <v>1</v>
      </c>
      <c r="I374" s="199"/>
      <c r="J374" s="198">
        <f>ROUND(I374*H374,1)</f>
        <v>0</v>
      </c>
      <c r="K374" s="196" t="s">
        <v>387</v>
      </c>
      <c r="L374" s="61"/>
      <c r="M374" s="200" t="s">
        <v>20</v>
      </c>
      <c r="N374" s="201" t="s">
        <v>43</v>
      </c>
      <c r="O374" s="42"/>
      <c r="P374" s="202">
        <f>O374*H374</f>
        <v>0</v>
      </c>
      <c r="Q374" s="202">
        <v>0</v>
      </c>
      <c r="R374" s="202">
        <f>Q374*H374</f>
        <v>0</v>
      </c>
      <c r="S374" s="202">
        <v>0</v>
      </c>
      <c r="T374" s="203">
        <f>S374*H374</f>
        <v>0</v>
      </c>
      <c r="AR374" s="24" t="s">
        <v>194</v>
      </c>
      <c r="AT374" s="24" t="s">
        <v>196</v>
      </c>
      <c r="AU374" s="24" t="s">
        <v>79</v>
      </c>
      <c r="AY374" s="24" t="s">
        <v>195</v>
      </c>
      <c r="BE374" s="204">
        <f>IF(N374="základní",J374,0)</f>
        <v>0</v>
      </c>
      <c r="BF374" s="204">
        <f>IF(N374="snížená",J374,0)</f>
        <v>0</v>
      </c>
      <c r="BG374" s="204">
        <f>IF(N374="zákl. přenesená",J374,0)</f>
        <v>0</v>
      </c>
      <c r="BH374" s="204">
        <f>IF(N374="sníž. přenesená",J374,0)</f>
        <v>0</v>
      </c>
      <c r="BI374" s="204">
        <f>IF(N374="nulová",J374,0)</f>
        <v>0</v>
      </c>
      <c r="BJ374" s="24" t="s">
        <v>79</v>
      </c>
      <c r="BK374" s="204">
        <f>ROUND(I374*H374,1)</f>
        <v>0</v>
      </c>
      <c r="BL374" s="24" t="s">
        <v>194</v>
      </c>
      <c r="BM374" s="24" t="s">
        <v>754</v>
      </c>
    </row>
    <row r="375" spans="2:65" s="1" customFormat="1" ht="13.5">
      <c r="B375" s="41"/>
      <c r="C375" s="63"/>
      <c r="D375" s="208" t="s">
        <v>202</v>
      </c>
      <c r="E375" s="63"/>
      <c r="F375" s="209" t="s">
        <v>753</v>
      </c>
      <c r="G375" s="63"/>
      <c r="H375" s="63"/>
      <c r="I375" s="165"/>
      <c r="J375" s="63"/>
      <c r="K375" s="63"/>
      <c r="L375" s="61"/>
      <c r="M375" s="207"/>
      <c r="N375" s="42"/>
      <c r="O375" s="42"/>
      <c r="P375" s="42"/>
      <c r="Q375" s="42"/>
      <c r="R375" s="42"/>
      <c r="S375" s="42"/>
      <c r="T375" s="78"/>
      <c r="AT375" s="24" t="s">
        <v>202</v>
      </c>
      <c r="AU375" s="24" t="s">
        <v>79</v>
      </c>
    </row>
    <row r="376" spans="2:65" s="10" customFormat="1" ht="37.35" customHeight="1">
      <c r="B376" s="180"/>
      <c r="C376" s="181"/>
      <c r="D376" s="182" t="s">
        <v>71</v>
      </c>
      <c r="E376" s="183" t="s">
        <v>672</v>
      </c>
      <c r="F376" s="183" t="s">
        <v>755</v>
      </c>
      <c r="G376" s="181"/>
      <c r="H376" s="181"/>
      <c r="I376" s="184"/>
      <c r="J376" s="185">
        <f>BK376</f>
        <v>0</v>
      </c>
      <c r="K376" s="181"/>
      <c r="L376" s="186"/>
      <c r="M376" s="187"/>
      <c r="N376" s="188"/>
      <c r="O376" s="188"/>
      <c r="P376" s="189">
        <f>SUM(P377:P388)</f>
        <v>0</v>
      </c>
      <c r="Q376" s="188"/>
      <c r="R376" s="189">
        <f>SUM(R377:R388)</f>
        <v>0</v>
      </c>
      <c r="S376" s="188"/>
      <c r="T376" s="190">
        <f>SUM(T377:T388)</f>
        <v>0</v>
      </c>
      <c r="AR376" s="191" t="s">
        <v>79</v>
      </c>
      <c r="AT376" s="192" t="s">
        <v>71</v>
      </c>
      <c r="AU376" s="192" t="s">
        <v>72</v>
      </c>
      <c r="AY376" s="191" t="s">
        <v>195</v>
      </c>
      <c r="BK376" s="193">
        <f>SUM(BK377:BK388)</f>
        <v>0</v>
      </c>
    </row>
    <row r="377" spans="2:65" s="1" customFormat="1" ht="22.5" customHeight="1">
      <c r="B377" s="41"/>
      <c r="C377" s="194" t="s">
        <v>249</v>
      </c>
      <c r="D377" s="194" t="s">
        <v>196</v>
      </c>
      <c r="E377" s="195" t="s">
        <v>756</v>
      </c>
      <c r="F377" s="196" t="s">
        <v>757</v>
      </c>
      <c r="G377" s="197" t="s">
        <v>504</v>
      </c>
      <c r="H377" s="198">
        <v>9</v>
      </c>
      <c r="I377" s="199"/>
      <c r="J377" s="198">
        <f>ROUND(I377*H377,1)</f>
        <v>0</v>
      </c>
      <c r="K377" s="196" t="s">
        <v>387</v>
      </c>
      <c r="L377" s="61"/>
      <c r="M377" s="200" t="s">
        <v>20</v>
      </c>
      <c r="N377" s="201" t="s">
        <v>43</v>
      </c>
      <c r="O377" s="42"/>
      <c r="P377" s="202">
        <f>O377*H377</f>
        <v>0</v>
      </c>
      <c r="Q377" s="202">
        <v>0</v>
      </c>
      <c r="R377" s="202">
        <f>Q377*H377</f>
        <v>0</v>
      </c>
      <c r="S377" s="202">
        <v>0</v>
      </c>
      <c r="T377" s="203">
        <f>S377*H377</f>
        <v>0</v>
      </c>
      <c r="AR377" s="24" t="s">
        <v>194</v>
      </c>
      <c r="AT377" s="24" t="s">
        <v>196</v>
      </c>
      <c r="AU377" s="24" t="s">
        <v>79</v>
      </c>
      <c r="AY377" s="24" t="s">
        <v>195</v>
      </c>
      <c r="BE377" s="204">
        <f>IF(N377="základní",J377,0)</f>
        <v>0</v>
      </c>
      <c r="BF377" s="204">
        <f>IF(N377="snížená",J377,0)</f>
        <v>0</v>
      </c>
      <c r="BG377" s="204">
        <f>IF(N377="zákl. přenesená",J377,0)</f>
        <v>0</v>
      </c>
      <c r="BH377" s="204">
        <f>IF(N377="sníž. přenesená",J377,0)</f>
        <v>0</v>
      </c>
      <c r="BI377" s="204">
        <f>IF(N377="nulová",J377,0)</f>
        <v>0</v>
      </c>
      <c r="BJ377" s="24" t="s">
        <v>79</v>
      </c>
      <c r="BK377" s="204">
        <f>ROUND(I377*H377,1)</f>
        <v>0</v>
      </c>
      <c r="BL377" s="24" t="s">
        <v>194</v>
      </c>
      <c r="BM377" s="24" t="s">
        <v>758</v>
      </c>
    </row>
    <row r="378" spans="2:65" s="1" customFormat="1" ht="13.5">
      <c r="B378" s="41"/>
      <c r="C378" s="63"/>
      <c r="D378" s="205" t="s">
        <v>202</v>
      </c>
      <c r="E378" s="63"/>
      <c r="F378" s="206" t="s">
        <v>757</v>
      </c>
      <c r="G378" s="63"/>
      <c r="H378" s="63"/>
      <c r="I378" s="165"/>
      <c r="J378" s="63"/>
      <c r="K378" s="63"/>
      <c r="L378" s="61"/>
      <c r="M378" s="207"/>
      <c r="N378" s="42"/>
      <c r="O378" s="42"/>
      <c r="P378" s="42"/>
      <c r="Q378" s="42"/>
      <c r="R378" s="42"/>
      <c r="S378" s="42"/>
      <c r="T378" s="78"/>
      <c r="AT378" s="24" t="s">
        <v>202</v>
      </c>
      <c r="AU378" s="24" t="s">
        <v>79</v>
      </c>
    </row>
    <row r="379" spans="2:65" s="1" customFormat="1" ht="22.5" customHeight="1">
      <c r="B379" s="41"/>
      <c r="C379" s="194" t="s">
        <v>252</v>
      </c>
      <c r="D379" s="194" t="s">
        <v>196</v>
      </c>
      <c r="E379" s="195" t="s">
        <v>759</v>
      </c>
      <c r="F379" s="196" t="s">
        <v>760</v>
      </c>
      <c r="G379" s="197" t="s">
        <v>301</v>
      </c>
      <c r="H379" s="198">
        <v>1</v>
      </c>
      <c r="I379" s="199"/>
      <c r="J379" s="198">
        <f>ROUND(I379*H379,1)</f>
        <v>0</v>
      </c>
      <c r="K379" s="196" t="s">
        <v>387</v>
      </c>
      <c r="L379" s="61"/>
      <c r="M379" s="200" t="s">
        <v>20</v>
      </c>
      <c r="N379" s="201" t="s">
        <v>43</v>
      </c>
      <c r="O379" s="42"/>
      <c r="P379" s="202">
        <f>O379*H379</f>
        <v>0</v>
      </c>
      <c r="Q379" s="202">
        <v>0</v>
      </c>
      <c r="R379" s="202">
        <f>Q379*H379</f>
        <v>0</v>
      </c>
      <c r="S379" s="202">
        <v>0</v>
      </c>
      <c r="T379" s="203">
        <f>S379*H379</f>
        <v>0</v>
      </c>
      <c r="AR379" s="24" t="s">
        <v>194</v>
      </c>
      <c r="AT379" s="24" t="s">
        <v>196</v>
      </c>
      <c r="AU379" s="24" t="s">
        <v>79</v>
      </c>
      <c r="AY379" s="24" t="s">
        <v>195</v>
      </c>
      <c r="BE379" s="204">
        <f>IF(N379="základní",J379,0)</f>
        <v>0</v>
      </c>
      <c r="BF379" s="204">
        <f>IF(N379="snížená",J379,0)</f>
        <v>0</v>
      </c>
      <c r="BG379" s="204">
        <f>IF(N379="zákl. přenesená",J379,0)</f>
        <v>0</v>
      </c>
      <c r="BH379" s="204">
        <f>IF(N379="sníž. přenesená",J379,0)</f>
        <v>0</v>
      </c>
      <c r="BI379" s="204">
        <f>IF(N379="nulová",J379,0)</f>
        <v>0</v>
      </c>
      <c r="BJ379" s="24" t="s">
        <v>79</v>
      </c>
      <c r="BK379" s="204">
        <f>ROUND(I379*H379,1)</f>
        <v>0</v>
      </c>
      <c r="BL379" s="24" t="s">
        <v>194</v>
      </c>
      <c r="BM379" s="24" t="s">
        <v>761</v>
      </c>
    </row>
    <row r="380" spans="2:65" s="1" customFormat="1" ht="13.5">
      <c r="B380" s="41"/>
      <c r="C380" s="63"/>
      <c r="D380" s="205" t="s">
        <v>202</v>
      </c>
      <c r="E380" s="63"/>
      <c r="F380" s="206" t="s">
        <v>760</v>
      </c>
      <c r="G380" s="63"/>
      <c r="H380" s="63"/>
      <c r="I380" s="165"/>
      <c r="J380" s="63"/>
      <c r="K380" s="63"/>
      <c r="L380" s="61"/>
      <c r="M380" s="207"/>
      <c r="N380" s="42"/>
      <c r="O380" s="42"/>
      <c r="P380" s="42"/>
      <c r="Q380" s="42"/>
      <c r="R380" s="42"/>
      <c r="S380" s="42"/>
      <c r="T380" s="78"/>
      <c r="AT380" s="24" t="s">
        <v>202</v>
      </c>
      <c r="AU380" s="24" t="s">
        <v>79</v>
      </c>
    </row>
    <row r="381" spans="2:65" s="1" customFormat="1" ht="22.5" customHeight="1">
      <c r="B381" s="41"/>
      <c r="C381" s="194" t="s">
        <v>256</v>
      </c>
      <c r="D381" s="194" t="s">
        <v>196</v>
      </c>
      <c r="E381" s="195" t="s">
        <v>762</v>
      </c>
      <c r="F381" s="196" t="s">
        <v>763</v>
      </c>
      <c r="G381" s="197" t="s">
        <v>301</v>
      </c>
      <c r="H381" s="198">
        <v>1</v>
      </c>
      <c r="I381" s="199"/>
      <c r="J381" s="198">
        <f>ROUND(I381*H381,1)</f>
        <v>0</v>
      </c>
      <c r="K381" s="196" t="s">
        <v>387</v>
      </c>
      <c r="L381" s="61"/>
      <c r="M381" s="200" t="s">
        <v>20</v>
      </c>
      <c r="N381" s="201" t="s">
        <v>43</v>
      </c>
      <c r="O381" s="42"/>
      <c r="P381" s="202">
        <f>O381*H381</f>
        <v>0</v>
      </c>
      <c r="Q381" s="202">
        <v>0</v>
      </c>
      <c r="R381" s="202">
        <f>Q381*H381</f>
        <v>0</v>
      </c>
      <c r="S381" s="202">
        <v>0</v>
      </c>
      <c r="T381" s="203">
        <f>S381*H381</f>
        <v>0</v>
      </c>
      <c r="AR381" s="24" t="s">
        <v>194</v>
      </c>
      <c r="AT381" s="24" t="s">
        <v>196</v>
      </c>
      <c r="AU381" s="24" t="s">
        <v>79</v>
      </c>
      <c r="AY381" s="24" t="s">
        <v>195</v>
      </c>
      <c r="BE381" s="204">
        <f>IF(N381="základní",J381,0)</f>
        <v>0</v>
      </c>
      <c r="BF381" s="204">
        <f>IF(N381="snížená",J381,0)</f>
        <v>0</v>
      </c>
      <c r="BG381" s="204">
        <f>IF(N381="zákl. přenesená",J381,0)</f>
        <v>0</v>
      </c>
      <c r="BH381" s="204">
        <f>IF(N381="sníž. přenesená",J381,0)</f>
        <v>0</v>
      </c>
      <c r="BI381" s="204">
        <f>IF(N381="nulová",J381,0)</f>
        <v>0</v>
      </c>
      <c r="BJ381" s="24" t="s">
        <v>79</v>
      </c>
      <c r="BK381" s="204">
        <f>ROUND(I381*H381,1)</f>
        <v>0</v>
      </c>
      <c r="BL381" s="24" t="s">
        <v>194</v>
      </c>
      <c r="BM381" s="24" t="s">
        <v>764</v>
      </c>
    </row>
    <row r="382" spans="2:65" s="1" customFormat="1" ht="13.5">
      <c r="B382" s="41"/>
      <c r="C382" s="63"/>
      <c r="D382" s="205" t="s">
        <v>202</v>
      </c>
      <c r="E382" s="63"/>
      <c r="F382" s="206" t="s">
        <v>763</v>
      </c>
      <c r="G382" s="63"/>
      <c r="H382" s="63"/>
      <c r="I382" s="165"/>
      <c r="J382" s="63"/>
      <c r="K382" s="63"/>
      <c r="L382" s="61"/>
      <c r="M382" s="207"/>
      <c r="N382" s="42"/>
      <c r="O382" s="42"/>
      <c r="P382" s="42"/>
      <c r="Q382" s="42"/>
      <c r="R382" s="42"/>
      <c r="S382" s="42"/>
      <c r="T382" s="78"/>
      <c r="AT382" s="24" t="s">
        <v>202</v>
      </c>
      <c r="AU382" s="24" t="s">
        <v>79</v>
      </c>
    </row>
    <row r="383" spans="2:65" s="1" customFormat="1" ht="22.5" customHeight="1">
      <c r="B383" s="41"/>
      <c r="C383" s="194" t="s">
        <v>261</v>
      </c>
      <c r="D383" s="194" t="s">
        <v>196</v>
      </c>
      <c r="E383" s="195" t="s">
        <v>765</v>
      </c>
      <c r="F383" s="196" t="s">
        <v>766</v>
      </c>
      <c r="G383" s="197" t="s">
        <v>504</v>
      </c>
      <c r="H383" s="198">
        <v>4</v>
      </c>
      <c r="I383" s="199"/>
      <c r="J383" s="198">
        <f>ROUND(I383*H383,1)</f>
        <v>0</v>
      </c>
      <c r="K383" s="196" t="s">
        <v>387</v>
      </c>
      <c r="L383" s="61"/>
      <c r="M383" s="200" t="s">
        <v>20</v>
      </c>
      <c r="N383" s="201" t="s">
        <v>43</v>
      </c>
      <c r="O383" s="42"/>
      <c r="P383" s="202">
        <f>O383*H383</f>
        <v>0</v>
      </c>
      <c r="Q383" s="202">
        <v>0</v>
      </c>
      <c r="R383" s="202">
        <f>Q383*H383</f>
        <v>0</v>
      </c>
      <c r="S383" s="202">
        <v>0</v>
      </c>
      <c r="T383" s="203">
        <f>S383*H383</f>
        <v>0</v>
      </c>
      <c r="AR383" s="24" t="s">
        <v>194</v>
      </c>
      <c r="AT383" s="24" t="s">
        <v>196</v>
      </c>
      <c r="AU383" s="24" t="s">
        <v>79</v>
      </c>
      <c r="AY383" s="24" t="s">
        <v>195</v>
      </c>
      <c r="BE383" s="204">
        <f>IF(N383="základní",J383,0)</f>
        <v>0</v>
      </c>
      <c r="BF383" s="204">
        <f>IF(N383="snížená",J383,0)</f>
        <v>0</v>
      </c>
      <c r="BG383" s="204">
        <f>IF(N383="zákl. přenesená",J383,0)</f>
        <v>0</v>
      </c>
      <c r="BH383" s="204">
        <f>IF(N383="sníž. přenesená",J383,0)</f>
        <v>0</v>
      </c>
      <c r="BI383" s="204">
        <f>IF(N383="nulová",J383,0)</f>
        <v>0</v>
      </c>
      <c r="BJ383" s="24" t="s">
        <v>79</v>
      </c>
      <c r="BK383" s="204">
        <f>ROUND(I383*H383,1)</f>
        <v>0</v>
      </c>
      <c r="BL383" s="24" t="s">
        <v>194</v>
      </c>
      <c r="BM383" s="24" t="s">
        <v>767</v>
      </c>
    </row>
    <row r="384" spans="2:65" s="1" customFormat="1" ht="13.5">
      <c r="B384" s="41"/>
      <c r="C384" s="63"/>
      <c r="D384" s="205" t="s">
        <v>202</v>
      </c>
      <c r="E384" s="63"/>
      <c r="F384" s="206" t="s">
        <v>766</v>
      </c>
      <c r="G384" s="63"/>
      <c r="H384" s="63"/>
      <c r="I384" s="165"/>
      <c r="J384" s="63"/>
      <c r="K384" s="63"/>
      <c r="L384" s="61"/>
      <c r="M384" s="207"/>
      <c r="N384" s="42"/>
      <c r="O384" s="42"/>
      <c r="P384" s="42"/>
      <c r="Q384" s="42"/>
      <c r="R384" s="42"/>
      <c r="S384" s="42"/>
      <c r="T384" s="78"/>
      <c r="AT384" s="24" t="s">
        <v>202</v>
      </c>
      <c r="AU384" s="24" t="s">
        <v>79</v>
      </c>
    </row>
    <row r="385" spans="2:65" s="1" customFormat="1" ht="22.5" customHeight="1">
      <c r="B385" s="41"/>
      <c r="C385" s="194" t="s">
        <v>265</v>
      </c>
      <c r="D385" s="194" t="s">
        <v>196</v>
      </c>
      <c r="E385" s="195" t="s">
        <v>768</v>
      </c>
      <c r="F385" s="196" t="s">
        <v>769</v>
      </c>
      <c r="G385" s="197" t="s">
        <v>404</v>
      </c>
      <c r="H385" s="198">
        <v>49</v>
      </c>
      <c r="I385" s="199"/>
      <c r="J385" s="198">
        <f>ROUND(I385*H385,1)</f>
        <v>0</v>
      </c>
      <c r="K385" s="196" t="s">
        <v>387</v>
      </c>
      <c r="L385" s="61"/>
      <c r="M385" s="200" t="s">
        <v>20</v>
      </c>
      <c r="N385" s="201" t="s">
        <v>43</v>
      </c>
      <c r="O385" s="42"/>
      <c r="P385" s="202">
        <f>O385*H385</f>
        <v>0</v>
      </c>
      <c r="Q385" s="202">
        <v>0</v>
      </c>
      <c r="R385" s="202">
        <f>Q385*H385</f>
        <v>0</v>
      </c>
      <c r="S385" s="202">
        <v>0</v>
      </c>
      <c r="T385" s="203">
        <f>S385*H385</f>
        <v>0</v>
      </c>
      <c r="AR385" s="24" t="s">
        <v>194</v>
      </c>
      <c r="AT385" s="24" t="s">
        <v>196</v>
      </c>
      <c r="AU385" s="24" t="s">
        <v>79</v>
      </c>
      <c r="AY385" s="24" t="s">
        <v>195</v>
      </c>
      <c r="BE385" s="204">
        <f>IF(N385="základní",J385,0)</f>
        <v>0</v>
      </c>
      <c r="BF385" s="204">
        <f>IF(N385="snížená",J385,0)</f>
        <v>0</v>
      </c>
      <c r="BG385" s="204">
        <f>IF(N385="zákl. přenesená",J385,0)</f>
        <v>0</v>
      </c>
      <c r="BH385" s="204">
        <f>IF(N385="sníž. přenesená",J385,0)</f>
        <v>0</v>
      </c>
      <c r="BI385" s="204">
        <f>IF(N385="nulová",J385,0)</f>
        <v>0</v>
      </c>
      <c r="BJ385" s="24" t="s">
        <v>79</v>
      </c>
      <c r="BK385" s="204">
        <f>ROUND(I385*H385,1)</f>
        <v>0</v>
      </c>
      <c r="BL385" s="24" t="s">
        <v>194</v>
      </c>
      <c r="BM385" s="24" t="s">
        <v>770</v>
      </c>
    </row>
    <row r="386" spans="2:65" s="1" customFormat="1" ht="13.5">
      <c r="B386" s="41"/>
      <c r="C386" s="63"/>
      <c r="D386" s="205" t="s">
        <v>202</v>
      </c>
      <c r="E386" s="63"/>
      <c r="F386" s="206" t="s">
        <v>769</v>
      </c>
      <c r="G386" s="63"/>
      <c r="H386" s="63"/>
      <c r="I386" s="165"/>
      <c r="J386" s="63"/>
      <c r="K386" s="63"/>
      <c r="L386" s="61"/>
      <c r="M386" s="207"/>
      <c r="N386" s="42"/>
      <c r="O386" s="42"/>
      <c r="P386" s="42"/>
      <c r="Q386" s="42"/>
      <c r="R386" s="42"/>
      <c r="S386" s="42"/>
      <c r="T386" s="78"/>
      <c r="AT386" s="24" t="s">
        <v>202</v>
      </c>
      <c r="AU386" s="24" t="s">
        <v>79</v>
      </c>
    </row>
    <row r="387" spans="2:65" s="1" customFormat="1" ht="22.5" customHeight="1">
      <c r="B387" s="41"/>
      <c r="C387" s="194" t="s">
        <v>568</v>
      </c>
      <c r="D387" s="194" t="s">
        <v>196</v>
      </c>
      <c r="E387" s="195" t="s">
        <v>771</v>
      </c>
      <c r="F387" s="196" t="s">
        <v>772</v>
      </c>
      <c r="G387" s="197" t="s">
        <v>504</v>
      </c>
      <c r="H387" s="198">
        <v>9</v>
      </c>
      <c r="I387" s="199"/>
      <c r="J387" s="198">
        <f>ROUND(I387*H387,1)</f>
        <v>0</v>
      </c>
      <c r="K387" s="196" t="s">
        <v>387</v>
      </c>
      <c r="L387" s="61"/>
      <c r="M387" s="200" t="s">
        <v>20</v>
      </c>
      <c r="N387" s="201" t="s">
        <v>43</v>
      </c>
      <c r="O387" s="42"/>
      <c r="P387" s="202">
        <f>O387*H387</f>
        <v>0</v>
      </c>
      <c r="Q387" s="202">
        <v>0</v>
      </c>
      <c r="R387" s="202">
        <f>Q387*H387</f>
        <v>0</v>
      </c>
      <c r="S387" s="202">
        <v>0</v>
      </c>
      <c r="T387" s="203">
        <f>S387*H387</f>
        <v>0</v>
      </c>
      <c r="AR387" s="24" t="s">
        <v>194</v>
      </c>
      <c r="AT387" s="24" t="s">
        <v>196</v>
      </c>
      <c r="AU387" s="24" t="s">
        <v>79</v>
      </c>
      <c r="AY387" s="24" t="s">
        <v>195</v>
      </c>
      <c r="BE387" s="204">
        <f>IF(N387="základní",J387,0)</f>
        <v>0</v>
      </c>
      <c r="BF387" s="204">
        <f>IF(N387="snížená",J387,0)</f>
        <v>0</v>
      </c>
      <c r="BG387" s="204">
        <f>IF(N387="zákl. přenesená",J387,0)</f>
        <v>0</v>
      </c>
      <c r="BH387" s="204">
        <f>IF(N387="sníž. přenesená",J387,0)</f>
        <v>0</v>
      </c>
      <c r="BI387" s="204">
        <f>IF(N387="nulová",J387,0)</f>
        <v>0</v>
      </c>
      <c r="BJ387" s="24" t="s">
        <v>79</v>
      </c>
      <c r="BK387" s="204">
        <f>ROUND(I387*H387,1)</f>
        <v>0</v>
      </c>
      <c r="BL387" s="24" t="s">
        <v>194</v>
      </c>
      <c r="BM387" s="24" t="s">
        <v>773</v>
      </c>
    </row>
    <row r="388" spans="2:65" s="1" customFormat="1" ht="13.5">
      <c r="B388" s="41"/>
      <c r="C388" s="63"/>
      <c r="D388" s="208" t="s">
        <v>202</v>
      </c>
      <c r="E388" s="63"/>
      <c r="F388" s="209" t="s">
        <v>772</v>
      </c>
      <c r="G388" s="63"/>
      <c r="H388" s="63"/>
      <c r="I388" s="165"/>
      <c r="J388" s="63"/>
      <c r="K388" s="63"/>
      <c r="L388" s="61"/>
      <c r="M388" s="207"/>
      <c r="N388" s="42"/>
      <c r="O388" s="42"/>
      <c r="P388" s="42"/>
      <c r="Q388" s="42"/>
      <c r="R388" s="42"/>
      <c r="S388" s="42"/>
      <c r="T388" s="78"/>
      <c r="AT388" s="24" t="s">
        <v>202</v>
      </c>
      <c r="AU388" s="24" t="s">
        <v>79</v>
      </c>
    </row>
    <row r="389" spans="2:65" s="10" customFormat="1" ht="37.35" customHeight="1">
      <c r="B389" s="180"/>
      <c r="C389" s="181"/>
      <c r="D389" s="182" t="s">
        <v>71</v>
      </c>
      <c r="E389" s="183" t="s">
        <v>686</v>
      </c>
      <c r="F389" s="183" t="s">
        <v>774</v>
      </c>
      <c r="G389" s="181"/>
      <c r="H389" s="181"/>
      <c r="I389" s="184"/>
      <c r="J389" s="185">
        <f>BK389</f>
        <v>0</v>
      </c>
      <c r="K389" s="181"/>
      <c r="L389" s="186"/>
      <c r="M389" s="187"/>
      <c r="N389" s="188"/>
      <c r="O389" s="188"/>
      <c r="P389" s="189">
        <f>SUM(P390:P391)</f>
        <v>0</v>
      </c>
      <c r="Q389" s="188"/>
      <c r="R389" s="189">
        <f>SUM(R390:R391)</f>
        <v>0</v>
      </c>
      <c r="S389" s="188"/>
      <c r="T389" s="190">
        <f>SUM(T390:T391)</f>
        <v>0</v>
      </c>
      <c r="AR389" s="191" t="s">
        <v>79</v>
      </c>
      <c r="AT389" s="192" t="s">
        <v>71</v>
      </c>
      <c r="AU389" s="192" t="s">
        <v>72</v>
      </c>
      <c r="AY389" s="191" t="s">
        <v>195</v>
      </c>
      <c r="BK389" s="193">
        <f>SUM(BK390:BK391)</f>
        <v>0</v>
      </c>
    </row>
    <row r="390" spans="2:65" s="1" customFormat="1" ht="22.5" customHeight="1">
      <c r="B390" s="41"/>
      <c r="C390" s="194" t="s">
        <v>272</v>
      </c>
      <c r="D390" s="194" t="s">
        <v>196</v>
      </c>
      <c r="E390" s="195" t="s">
        <v>775</v>
      </c>
      <c r="F390" s="196" t="s">
        <v>776</v>
      </c>
      <c r="G390" s="197" t="s">
        <v>404</v>
      </c>
      <c r="H390" s="198">
        <v>1663.6</v>
      </c>
      <c r="I390" s="199"/>
      <c r="J390" s="198">
        <f>ROUND(I390*H390,1)</f>
        <v>0</v>
      </c>
      <c r="K390" s="196" t="s">
        <v>387</v>
      </c>
      <c r="L390" s="61"/>
      <c r="M390" s="200" t="s">
        <v>20</v>
      </c>
      <c r="N390" s="201" t="s">
        <v>43</v>
      </c>
      <c r="O390" s="42"/>
      <c r="P390" s="202">
        <f>O390*H390</f>
        <v>0</v>
      </c>
      <c r="Q390" s="202">
        <v>0</v>
      </c>
      <c r="R390" s="202">
        <f>Q390*H390</f>
        <v>0</v>
      </c>
      <c r="S390" s="202">
        <v>0</v>
      </c>
      <c r="T390" s="203">
        <f>S390*H390</f>
        <v>0</v>
      </c>
      <c r="AR390" s="24" t="s">
        <v>194</v>
      </c>
      <c r="AT390" s="24" t="s">
        <v>196</v>
      </c>
      <c r="AU390" s="24" t="s">
        <v>79</v>
      </c>
      <c r="AY390" s="24" t="s">
        <v>195</v>
      </c>
      <c r="BE390" s="204">
        <f>IF(N390="základní",J390,0)</f>
        <v>0</v>
      </c>
      <c r="BF390" s="204">
        <f>IF(N390="snížená",J390,0)</f>
        <v>0</v>
      </c>
      <c r="BG390" s="204">
        <f>IF(N390="zákl. přenesená",J390,0)</f>
        <v>0</v>
      </c>
      <c r="BH390" s="204">
        <f>IF(N390="sníž. přenesená",J390,0)</f>
        <v>0</v>
      </c>
      <c r="BI390" s="204">
        <f>IF(N390="nulová",J390,0)</f>
        <v>0</v>
      </c>
      <c r="BJ390" s="24" t="s">
        <v>79</v>
      </c>
      <c r="BK390" s="204">
        <f>ROUND(I390*H390,1)</f>
        <v>0</v>
      </c>
      <c r="BL390" s="24" t="s">
        <v>194</v>
      </c>
      <c r="BM390" s="24" t="s">
        <v>777</v>
      </c>
    </row>
    <row r="391" spans="2:65" s="1" customFormat="1" ht="13.5">
      <c r="B391" s="41"/>
      <c r="C391" s="63"/>
      <c r="D391" s="208" t="s">
        <v>202</v>
      </c>
      <c r="E391" s="63"/>
      <c r="F391" s="209" t="s">
        <v>776</v>
      </c>
      <c r="G391" s="63"/>
      <c r="H391" s="63"/>
      <c r="I391" s="165"/>
      <c r="J391" s="63"/>
      <c r="K391" s="63"/>
      <c r="L391" s="61"/>
      <c r="M391" s="207"/>
      <c r="N391" s="42"/>
      <c r="O391" s="42"/>
      <c r="P391" s="42"/>
      <c r="Q391" s="42"/>
      <c r="R391" s="42"/>
      <c r="S391" s="42"/>
      <c r="T391" s="78"/>
      <c r="AT391" s="24" t="s">
        <v>202</v>
      </c>
      <c r="AU391" s="24" t="s">
        <v>79</v>
      </c>
    </row>
    <row r="392" spans="2:65" s="10" customFormat="1" ht="37.35" customHeight="1">
      <c r="B392" s="180"/>
      <c r="C392" s="181"/>
      <c r="D392" s="182" t="s">
        <v>71</v>
      </c>
      <c r="E392" s="183" t="s">
        <v>529</v>
      </c>
      <c r="F392" s="183" t="s">
        <v>778</v>
      </c>
      <c r="G392" s="181"/>
      <c r="H392" s="181"/>
      <c r="I392" s="184"/>
      <c r="J392" s="185">
        <f>BK392</f>
        <v>0</v>
      </c>
      <c r="K392" s="181"/>
      <c r="L392" s="186"/>
      <c r="M392" s="187"/>
      <c r="N392" s="188"/>
      <c r="O392" s="188"/>
      <c r="P392" s="189">
        <f>SUM(P393:P408)</f>
        <v>0</v>
      </c>
      <c r="Q392" s="188"/>
      <c r="R392" s="189">
        <f>SUM(R393:R408)</f>
        <v>0</v>
      </c>
      <c r="S392" s="188"/>
      <c r="T392" s="190">
        <f>SUM(T393:T408)</f>
        <v>0</v>
      </c>
      <c r="AR392" s="191" t="s">
        <v>79</v>
      </c>
      <c r="AT392" s="192" t="s">
        <v>71</v>
      </c>
      <c r="AU392" s="192" t="s">
        <v>72</v>
      </c>
      <c r="AY392" s="191" t="s">
        <v>195</v>
      </c>
      <c r="BK392" s="193">
        <f>SUM(BK393:BK408)</f>
        <v>0</v>
      </c>
    </row>
    <row r="393" spans="2:65" s="1" customFormat="1" ht="22.5" customHeight="1">
      <c r="B393" s="41"/>
      <c r="C393" s="194" t="s">
        <v>275</v>
      </c>
      <c r="D393" s="194" t="s">
        <v>196</v>
      </c>
      <c r="E393" s="195" t="s">
        <v>779</v>
      </c>
      <c r="F393" s="196" t="s">
        <v>780</v>
      </c>
      <c r="G393" s="197" t="s">
        <v>404</v>
      </c>
      <c r="H393" s="198">
        <v>21.1</v>
      </c>
      <c r="I393" s="199"/>
      <c r="J393" s="198">
        <f>ROUND(I393*H393,1)</f>
        <v>0</v>
      </c>
      <c r="K393" s="196" t="s">
        <v>387</v>
      </c>
      <c r="L393" s="61"/>
      <c r="M393" s="200" t="s">
        <v>20</v>
      </c>
      <c r="N393" s="201" t="s">
        <v>43</v>
      </c>
      <c r="O393" s="42"/>
      <c r="P393" s="202">
        <f>O393*H393</f>
        <v>0</v>
      </c>
      <c r="Q393" s="202">
        <v>0</v>
      </c>
      <c r="R393" s="202">
        <f>Q393*H393</f>
        <v>0</v>
      </c>
      <c r="S393" s="202">
        <v>0</v>
      </c>
      <c r="T393" s="203">
        <f>S393*H393</f>
        <v>0</v>
      </c>
      <c r="AR393" s="24" t="s">
        <v>194</v>
      </c>
      <c r="AT393" s="24" t="s">
        <v>196</v>
      </c>
      <c r="AU393" s="24" t="s">
        <v>79</v>
      </c>
      <c r="AY393" s="24" t="s">
        <v>195</v>
      </c>
      <c r="BE393" s="204">
        <f>IF(N393="základní",J393,0)</f>
        <v>0</v>
      </c>
      <c r="BF393" s="204">
        <f>IF(N393="snížená",J393,0)</f>
        <v>0</v>
      </c>
      <c r="BG393" s="204">
        <f>IF(N393="zákl. přenesená",J393,0)</f>
        <v>0</v>
      </c>
      <c r="BH393" s="204">
        <f>IF(N393="sníž. přenesená",J393,0)</f>
        <v>0</v>
      </c>
      <c r="BI393" s="204">
        <f>IF(N393="nulová",J393,0)</f>
        <v>0</v>
      </c>
      <c r="BJ393" s="24" t="s">
        <v>79</v>
      </c>
      <c r="BK393" s="204">
        <f>ROUND(I393*H393,1)</f>
        <v>0</v>
      </c>
      <c r="BL393" s="24" t="s">
        <v>194</v>
      </c>
      <c r="BM393" s="24" t="s">
        <v>781</v>
      </c>
    </row>
    <row r="394" spans="2:65" s="1" customFormat="1" ht="13.5">
      <c r="B394" s="41"/>
      <c r="C394" s="63"/>
      <c r="D394" s="205" t="s">
        <v>202</v>
      </c>
      <c r="E394" s="63"/>
      <c r="F394" s="206" t="s">
        <v>780</v>
      </c>
      <c r="G394" s="63"/>
      <c r="H394" s="63"/>
      <c r="I394" s="165"/>
      <c r="J394" s="63"/>
      <c r="K394" s="63"/>
      <c r="L394" s="61"/>
      <c r="M394" s="207"/>
      <c r="N394" s="42"/>
      <c r="O394" s="42"/>
      <c r="P394" s="42"/>
      <c r="Q394" s="42"/>
      <c r="R394" s="42"/>
      <c r="S394" s="42"/>
      <c r="T394" s="78"/>
      <c r="AT394" s="24" t="s">
        <v>202</v>
      </c>
      <c r="AU394" s="24" t="s">
        <v>79</v>
      </c>
    </row>
    <row r="395" spans="2:65" s="1" customFormat="1" ht="22.5" customHeight="1">
      <c r="B395" s="41"/>
      <c r="C395" s="194" t="s">
        <v>279</v>
      </c>
      <c r="D395" s="194" t="s">
        <v>196</v>
      </c>
      <c r="E395" s="195" t="s">
        <v>782</v>
      </c>
      <c r="F395" s="196" t="s">
        <v>783</v>
      </c>
      <c r="G395" s="197" t="s">
        <v>404</v>
      </c>
      <c r="H395" s="198">
        <v>2295</v>
      </c>
      <c r="I395" s="199"/>
      <c r="J395" s="198">
        <f>ROUND(I395*H395,1)</f>
        <v>0</v>
      </c>
      <c r="K395" s="196" t="s">
        <v>387</v>
      </c>
      <c r="L395" s="61"/>
      <c r="M395" s="200" t="s">
        <v>20</v>
      </c>
      <c r="N395" s="201" t="s">
        <v>43</v>
      </c>
      <c r="O395" s="42"/>
      <c r="P395" s="202">
        <f>O395*H395</f>
        <v>0</v>
      </c>
      <c r="Q395" s="202">
        <v>0</v>
      </c>
      <c r="R395" s="202">
        <f>Q395*H395</f>
        <v>0</v>
      </c>
      <c r="S395" s="202">
        <v>0</v>
      </c>
      <c r="T395" s="203">
        <f>S395*H395</f>
        <v>0</v>
      </c>
      <c r="AR395" s="24" t="s">
        <v>194</v>
      </c>
      <c r="AT395" s="24" t="s">
        <v>196</v>
      </c>
      <c r="AU395" s="24" t="s">
        <v>79</v>
      </c>
      <c r="AY395" s="24" t="s">
        <v>195</v>
      </c>
      <c r="BE395" s="204">
        <f>IF(N395="základní",J395,0)</f>
        <v>0</v>
      </c>
      <c r="BF395" s="204">
        <f>IF(N395="snížená",J395,0)</f>
        <v>0</v>
      </c>
      <c r="BG395" s="204">
        <f>IF(N395="zákl. přenesená",J395,0)</f>
        <v>0</v>
      </c>
      <c r="BH395" s="204">
        <f>IF(N395="sníž. přenesená",J395,0)</f>
        <v>0</v>
      </c>
      <c r="BI395" s="204">
        <f>IF(N395="nulová",J395,0)</f>
        <v>0</v>
      </c>
      <c r="BJ395" s="24" t="s">
        <v>79</v>
      </c>
      <c r="BK395" s="204">
        <f>ROUND(I395*H395,1)</f>
        <v>0</v>
      </c>
      <c r="BL395" s="24" t="s">
        <v>194</v>
      </c>
      <c r="BM395" s="24" t="s">
        <v>784</v>
      </c>
    </row>
    <row r="396" spans="2:65" s="1" customFormat="1" ht="13.5">
      <c r="B396" s="41"/>
      <c r="C396" s="63"/>
      <c r="D396" s="205" t="s">
        <v>202</v>
      </c>
      <c r="E396" s="63"/>
      <c r="F396" s="206" t="s">
        <v>783</v>
      </c>
      <c r="G396" s="63"/>
      <c r="H396" s="63"/>
      <c r="I396" s="165"/>
      <c r="J396" s="63"/>
      <c r="K396" s="63"/>
      <c r="L396" s="61"/>
      <c r="M396" s="207"/>
      <c r="N396" s="42"/>
      <c r="O396" s="42"/>
      <c r="P396" s="42"/>
      <c r="Q396" s="42"/>
      <c r="R396" s="42"/>
      <c r="S396" s="42"/>
      <c r="T396" s="78"/>
      <c r="AT396" s="24" t="s">
        <v>202</v>
      </c>
      <c r="AU396" s="24" t="s">
        <v>79</v>
      </c>
    </row>
    <row r="397" spans="2:65" s="1" customFormat="1" ht="22.5" customHeight="1">
      <c r="B397" s="41"/>
      <c r="C397" s="194" t="s">
        <v>283</v>
      </c>
      <c r="D397" s="194" t="s">
        <v>196</v>
      </c>
      <c r="E397" s="195" t="s">
        <v>785</v>
      </c>
      <c r="F397" s="196" t="s">
        <v>786</v>
      </c>
      <c r="G397" s="197" t="s">
        <v>404</v>
      </c>
      <c r="H397" s="198">
        <v>2295</v>
      </c>
      <c r="I397" s="199"/>
      <c r="J397" s="198">
        <f>ROUND(I397*H397,1)</f>
        <v>0</v>
      </c>
      <c r="K397" s="196" t="s">
        <v>387</v>
      </c>
      <c r="L397" s="61"/>
      <c r="M397" s="200" t="s">
        <v>20</v>
      </c>
      <c r="N397" s="201" t="s">
        <v>43</v>
      </c>
      <c r="O397" s="42"/>
      <c r="P397" s="202">
        <f>O397*H397</f>
        <v>0</v>
      </c>
      <c r="Q397" s="202">
        <v>0</v>
      </c>
      <c r="R397" s="202">
        <f>Q397*H397</f>
        <v>0</v>
      </c>
      <c r="S397" s="202">
        <v>0</v>
      </c>
      <c r="T397" s="203">
        <f>S397*H397</f>
        <v>0</v>
      </c>
      <c r="AR397" s="24" t="s">
        <v>194</v>
      </c>
      <c r="AT397" s="24" t="s">
        <v>196</v>
      </c>
      <c r="AU397" s="24" t="s">
        <v>79</v>
      </c>
      <c r="AY397" s="24" t="s">
        <v>195</v>
      </c>
      <c r="BE397" s="204">
        <f>IF(N397="základní",J397,0)</f>
        <v>0</v>
      </c>
      <c r="BF397" s="204">
        <f>IF(N397="snížená",J397,0)</f>
        <v>0</v>
      </c>
      <c r="BG397" s="204">
        <f>IF(N397="zákl. přenesená",J397,0)</f>
        <v>0</v>
      </c>
      <c r="BH397" s="204">
        <f>IF(N397="sníž. přenesená",J397,0)</f>
        <v>0</v>
      </c>
      <c r="BI397" s="204">
        <f>IF(N397="nulová",J397,0)</f>
        <v>0</v>
      </c>
      <c r="BJ397" s="24" t="s">
        <v>79</v>
      </c>
      <c r="BK397" s="204">
        <f>ROUND(I397*H397,1)</f>
        <v>0</v>
      </c>
      <c r="BL397" s="24" t="s">
        <v>194</v>
      </c>
      <c r="BM397" s="24" t="s">
        <v>787</v>
      </c>
    </row>
    <row r="398" spans="2:65" s="1" customFormat="1" ht="13.5">
      <c r="B398" s="41"/>
      <c r="C398" s="63"/>
      <c r="D398" s="205" t="s">
        <v>202</v>
      </c>
      <c r="E398" s="63"/>
      <c r="F398" s="206" t="s">
        <v>786</v>
      </c>
      <c r="G398" s="63"/>
      <c r="H398" s="63"/>
      <c r="I398" s="165"/>
      <c r="J398" s="63"/>
      <c r="K398" s="63"/>
      <c r="L398" s="61"/>
      <c r="M398" s="207"/>
      <c r="N398" s="42"/>
      <c r="O398" s="42"/>
      <c r="P398" s="42"/>
      <c r="Q398" s="42"/>
      <c r="R398" s="42"/>
      <c r="S398" s="42"/>
      <c r="T398" s="78"/>
      <c r="AT398" s="24" t="s">
        <v>202</v>
      </c>
      <c r="AU398" s="24" t="s">
        <v>79</v>
      </c>
    </row>
    <row r="399" spans="2:65" s="1" customFormat="1" ht="22.5" customHeight="1">
      <c r="B399" s="41"/>
      <c r="C399" s="194" t="s">
        <v>287</v>
      </c>
      <c r="D399" s="194" t="s">
        <v>196</v>
      </c>
      <c r="E399" s="195" t="s">
        <v>788</v>
      </c>
      <c r="F399" s="196" t="s">
        <v>789</v>
      </c>
      <c r="G399" s="197" t="s">
        <v>440</v>
      </c>
      <c r="H399" s="198">
        <v>207.4</v>
      </c>
      <c r="I399" s="199"/>
      <c r="J399" s="198">
        <f>ROUND(I399*H399,1)</f>
        <v>0</v>
      </c>
      <c r="K399" s="196" t="s">
        <v>387</v>
      </c>
      <c r="L399" s="61"/>
      <c r="M399" s="200" t="s">
        <v>20</v>
      </c>
      <c r="N399" s="201" t="s">
        <v>43</v>
      </c>
      <c r="O399" s="42"/>
      <c r="P399" s="202">
        <f>O399*H399</f>
        <v>0</v>
      </c>
      <c r="Q399" s="202">
        <v>0</v>
      </c>
      <c r="R399" s="202">
        <f>Q399*H399</f>
        <v>0</v>
      </c>
      <c r="S399" s="202">
        <v>0</v>
      </c>
      <c r="T399" s="203">
        <f>S399*H399</f>
        <v>0</v>
      </c>
      <c r="AR399" s="24" t="s">
        <v>194</v>
      </c>
      <c r="AT399" s="24" t="s">
        <v>196</v>
      </c>
      <c r="AU399" s="24" t="s">
        <v>79</v>
      </c>
      <c r="AY399" s="24" t="s">
        <v>195</v>
      </c>
      <c r="BE399" s="204">
        <f>IF(N399="základní",J399,0)</f>
        <v>0</v>
      </c>
      <c r="BF399" s="204">
        <f>IF(N399="snížená",J399,0)</f>
        <v>0</v>
      </c>
      <c r="BG399" s="204">
        <f>IF(N399="zákl. přenesená",J399,0)</f>
        <v>0</v>
      </c>
      <c r="BH399" s="204">
        <f>IF(N399="sníž. přenesená",J399,0)</f>
        <v>0</v>
      </c>
      <c r="BI399" s="204">
        <f>IF(N399="nulová",J399,0)</f>
        <v>0</v>
      </c>
      <c r="BJ399" s="24" t="s">
        <v>79</v>
      </c>
      <c r="BK399" s="204">
        <f>ROUND(I399*H399,1)</f>
        <v>0</v>
      </c>
      <c r="BL399" s="24" t="s">
        <v>194</v>
      </c>
      <c r="BM399" s="24" t="s">
        <v>790</v>
      </c>
    </row>
    <row r="400" spans="2:65" s="1" customFormat="1" ht="13.5">
      <c r="B400" s="41"/>
      <c r="C400" s="63"/>
      <c r="D400" s="205" t="s">
        <v>202</v>
      </c>
      <c r="E400" s="63"/>
      <c r="F400" s="206" t="s">
        <v>789</v>
      </c>
      <c r="G400" s="63"/>
      <c r="H400" s="63"/>
      <c r="I400" s="165"/>
      <c r="J400" s="63"/>
      <c r="K400" s="63"/>
      <c r="L400" s="61"/>
      <c r="M400" s="207"/>
      <c r="N400" s="42"/>
      <c r="O400" s="42"/>
      <c r="P400" s="42"/>
      <c r="Q400" s="42"/>
      <c r="R400" s="42"/>
      <c r="S400" s="42"/>
      <c r="T400" s="78"/>
      <c r="AT400" s="24" t="s">
        <v>202</v>
      </c>
      <c r="AU400" s="24" t="s">
        <v>79</v>
      </c>
    </row>
    <row r="401" spans="2:65" s="1" customFormat="1" ht="22.5" customHeight="1">
      <c r="B401" s="41"/>
      <c r="C401" s="194" t="s">
        <v>291</v>
      </c>
      <c r="D401" s="194" t="s">
        <v>196</v>
      </c>
      <c r="E401" s="195" t="s">
        <v>791</v>
      </c>
      <c r="F401" s="196" t="s">
        <v>792</v>
      </c>
      <c r="G401" s="197" t="s">
        <v>504</v>
      </c>
      <c r="H401" s="198">
        <v>1</v>
      </c>
      <c r="I401" s="199"/>
      <c r="J401" s="198">
        <f>ROUND(I401*H401,1)</f>
        <v>0</v>
      </c>
      <c r="K401" s="196" t="s">
        <v>387</v>
      </c>
      <c r="L401" s="61"/>
      <c r="M401" s="200" t="s">
        <v>20</v>
      </c>
      <c r="N401" s="201" t="s">
        <v>43</v>
      </c>
      <c r="O401" s="42"/>
      <c r="P401" s="202">
        <f>O401*H401</f>
        <v>0</v>
      </c>
      <c r="Q401" s="202">
        <v>0</v>
      </c>
      <c r="R401" s="202">
        <f>Q401*H401</f>
        <v>0</v>
      </c>
      <c r="S401" s="202">
        <v>0</v>
      </c>
      <c r="T401" s="203">
        <f>S401*H401</f>
        <v>0</v>
      </c>
      <c r="AR401" s="24" t="s">
        <v>194</v>
      </c>
      <c r="AT401" s="24" t="s">
        <v>196</v>
      </c>
      <c r="AU401" s="24" t="s">
        <v>79</v>
      </c>
      <c r="AY401" s="24" t="s">
        <v>195</v>
      </c>
      <c r="BE401" s="204">
        <f>IF(N401="základní",J401,0)</f>
        <v>0</v>
      </c>
      <c r="BF401" s="204">
        <f>IF(N401="snížená",J401,0)</f>
        <v>0</v>
      </c>
      <c r="BG401" s="204">
        <f>IF(N401="zákl. přenesená",J401,0)</f>
        <v>0</v>
      </c>
      <c r="BH401" s="204">
        <f>IF(N401="sníž. přenesená",J401,0)</f>
        <v>0</v>
      </c>
      <c r="BI401" s="204">
        <f>IF(N401="nulová",J401,0)</f>
        <v>0</v>
      </c>
      <c r="BJ401" s="24" t="s">
        <v>79</v>
      </c>
      <c r="BK401" s="204">
        <f>ROUND(I401*H401,1)</f>
        <v>0</v>
      </c>
      <c r="BL401" s="24" t="s">
        <v>194</v>
      </c>
      <c r="BM401" s="24" t="s">
        <v>793</v>
      </c>
    </row>
    <row r="402" spans="2:65" s="1" customFormat="1" ht="13.5">
      <c r="B402" s="41"/>
      <c r="C402" s="63"/>
      <c r="D402" s="205" t="s">
        <v>202</v>
      </c>
      <c r="E402" s="63"/>
      <c r="F402" s="206" t="s">
        <v>792</v>
      </c>
      <c r="G402" s="63"/>
      <c r="H402" s="63"/>
      <c r="I402" s="165"/>
      <c r="J402" s="63"/>
      <c r="K402" s="63"/>
      <c r="L402" s="61"/>
      <c r="M402" s="207"/>
      <c r="N402" s="42"/>
      <c r="O402" s="42"/>
      <c r="P402" s="42"/>
      <c r="Q402" s="42"/>
      <c r="R402" s="42"/>
      <c r="S402" s="42"/>
      <c r="T402" s="78"/>
      <c r="AT402" s="24" t="s">
        <v>202</v>
      </c>
      <c r="AU402" s="24" t="s">
        <v>79</v>
      </c>
    </row>
    <row r="403" spans="2:65" s="1" customFormat="1" ht="22.5" customHeight="1">
      <c r="B403" s="41"/>
      <c r="C403" s="194" t="s">
        <v>295</v>
      </c>
      <c r="D403" s="194" t="s">
        <v>196</v>
      </c>
      <c r="E403" s="195" t="s">
        <v>794</v>
      </c>
      <c r="F403" s="196" t="s">
        <v>795</v>
      </c>
      <c r="G403" s="197" t="s">
        <v>729</v>
      </c>
      <c r="H403" s="198">
        <v>3</v>
      </c>
      <c r="I403" s="199"/>
      <c r="J403" s="198">
        <f>ROUND(I403*H403,1)</f>
        <v>0</v>
      </c>
      <c r="K403" s="196" t="s">
        <v>387</v>
      </c>
      <c r="L403" s="61"/>
      <c r="M403" s="200" t="s">
        <v>20</v>
      </c>
      <c r="N403" s="201" t="s">
        <v>43</v>
      </c>
      <c r="O403" s="42"/>
      <c r="P403" s="202">
        <f>O403*H403</f>
        <v>0</v>
      </c>
      <c r="Q403" s="202">
        <v>0</v>
      </c>
      <c r="R403" s="202">
        <f>Q403*H403</f>
        <v>0</v>
      </c>
      <c r="S403" s="202">
        <v>0</v>
      </c>
      <c r="T403" s="203">
        <f>S403*H403</f>
        <v>0</v>
      </c>
      <c r="AR403" s="24" t="s">
        <v>194</v>
      </c>
      <c r="AT403" s="24" t="s">
        <v>196</v>
      </c>
      <c r="AU403" s="24" t="s">
        <v>79</v>
      </c>
      <c r="AY403" s="24" t="s">
        <v>195</v>
      </c>
      <c r="BE403" s="204">
        <f>IF(N403="základní",J403,0)</f>
        <v>0</v>
      </c>
      <c r="BF403" s="204">
        <f>IF(N403="snížená",J403,0)</f>
        <v>0</v>
      </c>
      <c r="BG403" s="204">
        <f>IF(N403="zákl. přenesená",J403,0)</f>
        <v>0</v>
      </c>
      <c r="BH403" s="204">
        <f>IF(N403="sníž. přenesená",J403,0)</f>
        <v>0</v>
      </c>
      <c r="BI403" s="204">
        <f>IF(N403="nulová",J403,0)</f>
        <v>0</v>
      </c>
      <c r="BJ403" s="24" t="s">
        <v>79</v>
      </c>
      <c r="BK403" s="204">
        <f>ROUND(I403*H403,1)</f>
        <v>0</v>
      </c>
      <c r="BL403" s="24" t="s">
        <v>194</v>
      </c>
      <c r="BM403" s="24" t="s">
        <v>796</v>
      </c>
    </row>
    <row r="404" spans="2:65" s="1" customFormat="1" ht="13.5">
      <c r="B404" s="41"/>
      <c r="C404" s="63"/>
      <c r="D404" s="205" t="s">
        <v>202</v>
      </c>
      <c r="E404" s="63"/>
      <c r="F404" s="206" t="s">
        <v>795</v>
      </c>
      <c r="G404" s="63"/>
      <c r="H404" s="63"/>
      <c r="I404" s="165"/>
      <c r="J404" s="63"/>
      <c r="K404" s="63"/>
      <c r="L404" s="61"/>
      <c r="M404" s="207"/>
      <c r="N404" s="42"/>
      <c r="O404" s="42"/>
      <c r="P404" s="42"/>
      <c r="Q404" s="42"/>
      <c r="R404" s="42"/>
      <c r="S404" s="42"/>
      <c r="T404" s="78"/>
      <c r="AT404" s="24" t="s">
        <v>202</v>
      </c>
      <c r="AU404" s="24" t="s">
        <v>79</v>
      </c>
    </row>
    <row r="405" spans="2:65" s="1" customFormat="1" ht="22.5" customHeight="1">
      <c r="B405" s="41"/>
      <c r="C405" s="194" t="s">
        <v>299</v>
      </c>
      <c r="D405" s="194" t="s">
        <v>196</v>
      </c>
      <c r="E405" s="195" t="s">
        <v>797</v>
      </c>
      <c r="F405" s="196" t="s">
        <v>798</v>
      </c>
      <c r="G405" s="197" t="s">
        <v>729</v>
      </c>
      <c r="H405" s="198">
        <v>5</v>
      </c>
      <c r="I405" s="199"/>
      <c r="J405" s="198">
        <f>ROUND(I405*H405,1)</f>
        <v>0</v>
      </c>
      <c r="K405" s="196" t="s">
        <v>387</v>
      </c>
      <c r="L405" s="61"/>
      <c r="M405" s="200" t="s">
        <v>20</v>
      </c>
      <c r="N405" s="201" t="s">
        <v>43</v>
      </c>
      <c r="O405" s="42"/>
      <c r="P405" s="202">
        <f>O405*H405</f>
        <v>0</v>
      </c>
      <c r="Q405" s="202">
        <v>0</v>
      </c>
      <c r="R405" s="202">
        <f>Q405*H405</f>
        <v>0</v>
      </c>
      <c r="S405" s="202">
        <v>0</v>
      </c>
      <c r="T405" s="203">
        <f>S405*H405</f>
        <v>0</v>
      </c>
      <c r="AR405" s="24" t="s">
        <v>194</v>
      </c>
      <c r="AT405" s="24" t="s">
        <v>196</v>
      </c>
      <c r="AU405" s="24" t="s">
        <v>79</v>
      </c>
      <c r="AY405" s="24" t="s">
        <v>195</v>
      </c>
      <c r="BE405" s="204">
        <f>IF(N405="základní",J405,0)</f>
        <v>0</v>
      </c>
      <c r="BF405" s="204">
        <f>IF(N405="snížená",J405,0)</f>
        <v>0</v>
      </c>
      <c r="BG405" s="204">
        <f>IF(N405="zákl. přenesená",J405,0)</f>
        <v>0</v>
      </c>
      <c r="BH405" s="204">
        <f>IF(N405="sníž. přenesená",J405,0)</f>
        <v>0</v>
      </c>
      <c r="BI405" s="204">
        <f>IF(N405="nulová",J405,0)</f>
        <v>0</v>
      </c>
      <c r="BJ405" s="24" t="s">
        <v>79</v>
      </c>
      <c r="BK405" s="204">
        <f>ROUND(I405*H405,1)</f>
        <v>0</v>
      </c>
      <c r="BL405" s="24" t="s">
        <v>194</v>
      </c>
      <c r="BM405" s="24" t="s">
        <v>799</v>
      </c>
    </row>
    <row r="406" spans="2:65" s="1" customFormat="1" ht="13.5">
      <c r="B406" s="41"/>
      <c r="C406" s="63"/>
      <c r="D406" s="205" t="s">
        <v>202</v>
      </c>
      <c r="E406" s="63"/>
      <c r="F406" s="206" t="s">
        <v>798</v>
      </c>
      <c r="G406" s="63"/>
      <c r="H406" s="63"/>
      <c r="I406" s="165"/>
      <c r="J406" s="63"/>
      <c r="K406" s="63"/>
      <c r="L406" s="61"/>
      <c r="M406" s="207"/>
      <c r="N406" s="42"/>
      <c r="O406" s="42"/>
      <c r="P406" s="42"/>
      <c r="Q406" s="42"/>
      <c r="R406" s="42"/>
      <c r="S406" s="42"/>
      <c r="T406" s="78"/>
      <c r="AT406" s="24" t="s">
        <v>202</v>
      </c>
      <c r="AU406" s="24" t="s">
        <v>79</v>
      </c>
    </row>
    <row r="407" spans="2:65" s="1" customFormat="1" ht="22.5" customHeight="1">
      <c r="B407" s="41"/>
      <c r="C407" s="194" t="s">
        <v>800</v>
      </c>
      <c r="D407" s="194" t="s">
        <v>196</v>
      </c>
      <c r="E407" s="195" t="s">
        <v>801</v>
      </c>
      <c r="F407" s="196" t="s">
        <v>802</v>
      </c>
      <c r="G407" s="197" t="s">
        <v>729</v>
      </c>
      <c r="H407" s="198">
        <v>1</v>
      </c>
      <c r="I407" s="199"/>
      <c r="J407" s="198">
        <f>ROUND(I407*H407,1)</f>
        <v>0</v>
      </c>
      <c r="K407" s="196" t="s">
        <v>387</v>
      </c>
      <c r="L407" s="61"/>
      <c r="M407" s="200" t="s">
        <v>20</v>
      </c>
      <c r="N407" s="201" t="s">
        <v>43</v>
      </c>
      <c r="O407" s="42"/>
      <c r="P407" s="202">
        <f>O407*H407</f>
        <v>0</v>
      </c>
      <c r="Q407" s="202">
        <v>0</v>
      </c>
      <c r="R407" s="202">
        <f>Q407*H407</f>
        <v>0</v>
      </c>
      <c r="S407" s="202">
        <v>0</v>
      </c>
      <c r="T407" s="203">
        <f>S407*H407</f>
        <v>0</v>
      </c>
      <c r="AR407" s="24" t="s">
        <v>194</v>
      </c>
      <c r="AT407" s="24" t="s">
        <v>196</v>
      </c>
      <c r="AU407" s="24" t="s">
        <v>79</v>
      </c>
      <c r="AY407" s="24" t="s">
        <v>195</v>
      </c>
      <c r="BE407" s="204">
        <f>IF(N407="základní",J407,0)</f>
        <v>0</v>
      </c>
      <c r="BF407" s="204">
        <f>IF(N407="snížená",J407,0)</f>
        <v>0</v>
      </c>
      <c r="BG407" s="204">
        <f>IF(N407="zákl. přenesená",J407,0)</f>
        <v>0</v>
      </c>
      <c r="BH407" s="204">
        <f>IF(N407="sníž. přenesená",J407,0)</f>
        <v>0</v>
      </c>
      <c r="BI407" s="204">
        <f>IF(N407="nulová",J407,0)</f>
        <v>0</v>
      </c>
      <c r="BJ407" s="24" t="s">
        <v>79</v>
      </c>
      <c r="BK407" s="204">
        <f>ROUND(I407*H407,1)</f>
        <v>0</v>
      </c>
      <c r="BL407" s="24" t="s">
        <v>194</v>
      </c>
      <c r="BM407" s="24" t="s">
        <v>803</v>
      </c>
    </row>
    <row r="408" spans="2:65" s="1" customFormat="1" ht="13.5">
      <c r="B408" s="41"/>
      <c r="C408" s="63"/>
      <c r="D408" s="208" t="s">
        <v>202</v>
      </c>
      <c r="E408" s="63"/>
      <c r="F408" s="209" t="s">
        <v>802</v>
      </c>
      <c r="G408" s="63"/>
      <c r="H408" s="63"/>
      <c r="I408" s="165"/>
      <c r="J408" s="63"/>
      <c r="K408" s="63"/>
      <c r="L408" s="61"/>
      <c r="M408" s="207"/>
      <c r="N408" s="42"/>
      <c r="O408" s="42"/>
      <c r="P408" s="42"/>
      <c r="Q408" s="42"/>
      <c r="R408" s="42"/>
      <c r="S408" s="42"/>
      <c r="T408" s="78"/>
      <c r="AT408" s="24" t="s">
        <v>202</v>
      </c>
      <c r="AU408" s="24" t="s">
        <v>79</v>
      </c>
    </row>
    <row r="409" spans="2:65" s="10" customFormat="1" ht="37.35" customHeight="1">
      <c r="B409" s="180"/>
      <c r="C409" s="181"/>
      <c r="D409" s="182" t="s">
        <v>71</v>
      </c>
      <c r="E409" s="183" t="s">
        <v>702</v>
      </c>
      <c r="F409" s="183" t="s">
        <v>804</v>
      </c>
      <c r="G409" s="181"/>
      <c r="H409" s="181"/>
      <c r="I409" s="184"/>
      <c r="J409" s="185">
        <f>BK409</f>
        <v>0</v>
      </c>
      <c r="K409" s="181"/>
      <c r="L409" s="186"/>
      <c r="M409" s="187"/>
      <c r="N409" s="188"/>
      <c r="O409" s="188"/>
      <c r="P409" s="189">
        <f>SUM(P410:P411)</f>
        <v>0</v>
      </c>
      <c r="Q409" s="188"/>
      <c r="R409" s="189">
        <f>SUM(R410:R411)</f>
        <v>0</v>
      </c>
      <c r="S409" s="188"/>
      <c r="T409" s="190">
        <f>SUM(T410:T411)</f>
        <v>0</v>
      </c>
      <c r="AR409" s="191" t="s">
        <v>79</v>
      </c>
      <c r="AT409" s="192" t="s">
        <v>71</v>
      </c>
      <c r="AU409" s="192" t="s">
        <v>72</v>
      </c>
      <c r="AY409" s="191" t="s">
        <v>195</v>
      </c>
      <c r="BK409" s="193">
        <f>SUM(BK410:BK411)</f>
        <v>0</v>
      </c>
    </row>
    <row r="410" spans="2:65" s="1" customFormat="1" ht="22.5" customHeight="1">
      <c r="B410" s="41"/>
      <c r="C410" s="194" t="s">
        <v>583</v>
      </c>
      <c r="D410" s="194" t="s">
        <v>196</v>
      </c>
      <c r="E410" s="195" t="s">
        <v>805</v>
      </c>
      <c r="F410" s="196" t="s">
        <v>806</v>
      </c>
      <c r="G410" s="197" t="s">
        <v>228</v>
      </c>
      <c r="H410" s="198">
        <v>8981</v>
      </c>
      <c r="I410" s="199"/>
      <c r="J410" s="198">
        <f>ROUND(I410*H410,1)</f>
        <v>0</v>
      </c>
      <c r="K410" s="196" t="s">
        <v>387</v>
      </c>
      <c r="L410" s="61"/>
      <c r="M410" s="200" t="s">
        <v>20</v>
      </c>
      <c r="N410" s="201" t="s">
        <v>43</v>
      </c>
      <c r="O410" s="42"/>
      <c r="P410" s="202">
        <f>O410*H410</f>
        <v>0</v>
      </c>
      <c r="Q410" s="202">
        <v>0</v>
      </c>
      <c r="R410" s="202">
        <f>Q410*H410</f>
        <v>0</v>
      </c>
      <c r="S410" s="202">
        <v>0</v>
      </c>
      <c r="T410" s="203">
        <f>S410*H410</f>
        <v>0</v>
      </c>
      <c r="AR410" s="24" t="s">
        <v>194</v>
      </c>
      <c r="AT410" s="24" t="s">
        <v>196</v>
      </c>
      <c r="AU410" s="24" t="s">
        <v>79</v>
      </c>
      <c r="AY410" s="24" t="s">
        <v>195</v>
      </c>
      <c r="BE410" s="204">
        <f>IF(N410="základní",J410,0)</f>
        <v>0</v>
      </c>
      <c r="BF410" s="204">
        <f>IF(N410="snížená",J410,0)</f>
        <v>0</v>
      </c>
      <c r="BG410" s="204">
        <f>IF(N410="zákl. přenesená",J410,0)</f>
        <v>0</v>
      </c>
      <c r="BH410" s="204">
        <f>IF(N410="sníž. přenesená",J410,0)</f>
        <v>0</v>
      </c>
      <c r="BI410" s="204">
        <f>IF(N410="nulová",J410,0)</f>
        <v>0</v>
      </c>
      <c r="BJ410" s="24" t="s">
        <v>79</v>
      </c>
      <c r="BK410" s="204">
        <f>ROUND(I410*H410,1)</f>
        <v>0</v>
      </c>
      <c r="BL410" s="24" t="s">
        <v>194</v>
      </c>
      <c r="BM410" s="24" t="s">
        <v>807</v>
      </c>
    </row>
    <row r="411" spans="2:65" s="1" customFormat="1" ht="13.5">
      <c r="B411" s="41"/>
      <c r="C411" s="63"/>
      <c r="D411" s="208" t="s">
        <v>202</v>
      </c>
      <c r="E411" s="63"/>
      <c r="F411" s="209" t="s">
        <v>806</v>
      </c>
      <c r="G411" s="63"/>
      <c r="H411" s="63"/>
      <c r="I411" s="165"/>
      <c r="J411" s="63"/>
      <c r="K411" s="63"/>
      <c r="L411" s="61"/>
      <c r="M411" s="207"/>
      <c r="N411" s="42"/>
      <c r="O411" s="42"/>
      <c r="P411" s="42"/>
      <c r="Q411" s="42"/>
      <c r="R411" s="42"/>
      <c r="S411" s="42"/>
      <c r="T411" s="78"/>
      <c r="AT411" s="24" t="s">
        <v>202</v>
      </c>
      <c r="AU411" s="24" t="s">
        <v>79</v>
      </c>
    </row>
    <row r="412" spans="2:65" s="10" customFormat="1" ht="37.35" customHeight="1">
      <c r="B412" s="180"/>
      <c r="C412" s="181"/>
      <c r="D412" s="182" t="s">
        <v>71</v>
      </c>
      <c r="E412" s="183" t="s">
        <v>808</v>
      </c>
      <c r="F412" s="183" t="s">
        <v>809</v>
      </c>
      <c r="G412" s="181"/>
      <c r="H412" s="181"/>
      <c r="I412" s="184"/>
      <c r="J412" s="185">
        <f>BK412</f>
        <v>0</v>
      </c>
      <c r="K412" s="181"/>
      <c r="L412" s="186"/>
      <c r="M412" s="187"/>
      <c r="N412" s="188"/>
      <c r="O412" s="188"/>
      <c r="P412" s="189">
        <f>SUM(P413:P420)</f>
        <v>0</v>
      </c>
      <c r="Q412" s="188"/>
      <c r="R412" s="189">
        <f>SUM(R413:R420)</f>
        <v>0</v>
      </c>
      <c r="S412" s="188"/>
      <c r="T412" s="190">
        <f>SUM(T413:T420)</f>
        <v>0</v>
      </c>
      <c r="AR412" s="191" t="s">
        <v>81</v>
      </c>
      <c r="AT412" s="192" t="s">
        <v>71</v>
      </c>
      <c r="AU412" s="192" t="s">
        <v>72</v>
      </c>
      <c r="AY412" s="191" t="s">
        <v>195</v>
      </c>
      <c r="BK412" s="193">
        <f>SUM(BK413:BK420)</f>
        <v>0</v>
      </c>
    </row>
    <row r="413" spans="2:65" s="1" customFormat="1" ht="22.5" customHeight="1">
      <c r="B413" s="41"/>
      <c r="C413" s="194" t="s">
        <v>810</v>
      </c>
      <c r="D413" s="194" t="s">
        <v>196</v>
      </c>
      <c r="E413" s="195" t="s">
        <v>811</v>
      </c>
      <c r="F413" s="196" t="s">
        <v>812</v>
      </c>
      <c r="G413" s="197" t="s">
        <v>404</v>
      </c>
      <c r="H413" s="198">
        <v>26</v>
      </c>
      <c r="I413" s="199"/>
      <c r="J413" s="198">
        <f>ROUND(I413*H413,1)</f>
        <v>0</v>
      </c>
      <c r="K413" s="196" t="s">
        <v>387</v>
      </c>
      <c r="L413" s="61"/>
      <c r="M413" s="200" t="s">
        <v>20</v>
      </c>
      <c r="N413" s="201" t="s">
        <v>43</v>
      </c>
      <c r="O413" s="42"/>
      <c r="P413" s="202">
        <f>O413*H413</f>
        <v>0</v>
      </c>
      <c r="Q413" s="202">
        <v>0</v>
      </c>
      <c r="R413" s="202">
        <f>Q413*H413</f>
        <v>0</v>
      </c>
      <c r="S413" s="202">
        <v>0</v>
      </c>
      <c r="T413" s="203">
        <f>S413*H413</f>
        <v>0</v>
      </c>
      <c r="AR413" s="24" t="s">
        <v>255</v>
      </c>
      <c r="AT413" s="24" t="s">
        <v>196</v>
      </c>
      <c r="AU413" s="24" t="s">
        <v>79</v>
      </c>
      <c r="AY413" s="24" t="s">
        <v>195</v>
      </c>
      <c r="BE413" s="204">
        <f>IF(N413="základní",J413,0)</f>
        <v>0</v>
      </c>
      <c r="BF413" s="204">
        <f>IF(N413="snížená",J413,0)</f>
        <v>0</v>
      </c>
      <c r="BG413" s="204">
        <f>IF(N413="zákl. přenesená",J413,0)</f>
        <v>0</v>
      </c>
      <c r="BH413" s="204">
        <f>IF(N413="sníž. přenesená",J413,0)</f>
        <v>0</v>
      </c>
      <c r="BI413" s="204">
        <f>IF(N413="nulová",J413,0)</f>
        <v>0</v>
      </c>
      <c r="BJ413" s="24" t="s">
        <v>79</v>
      </c>
      <c r="BK413" s="204">
        <f>ROUND(I413*H413,1)</f>
        <v>0</v>
      </c>
      <c r="BL413" s="24" t="s">
        <v>255</v>
      </c>
      <c r="BM413" s="24" t="s">
        <v>813</v>
      </c>
    </row>
    <row r="414" spans="2:65" s="1" customFormat="1" ht="13.5">
      <c r="B414" s="41"/>
      <c r="C414" s="63"/>
      <c r="D414" s="205" t="s">
        <v>202</v>
      </c>
      <c r="E414" s="63"/>
      <c r="F414" s="206" t="s">
        <v>812</v>
      </c>
      <c r="G414" s="63"/>
      <c r="H414" s="63"/>
      <c r="I414" s="165"/>
      <c r="J414" s="63"/>
      <c r="K414" s="63"/>
      <c r="L414" s="61"/>
      <c r="M414" s="207"/>
      <c r="N414" s="42"/>
      <c r="O414" s="42"/>
      <c r="P414" s="42"/>
      <c r="Q414" s="42"/>
      <c r="R414" s="42"/>
      <c r="S414" s="42"/>
      <c r="T414" s="78"/>
      <c r="AT414" s="24" t="s">
        <v>202</v>
      </c>
      <c r="AU414" s="24" t="s">
        <v>79</v>
      </c>
    </row>
    <row r="415" spans="2:65" s="1" customFormat="1" ht="22.5" customHeight="1">
      <c r="B415" s="41"/>
      <c r="C415" s="194" t="s">
        <v>586</v>
      </c>
      <c r="D415" s="194" t="s">
        <v>196</v>
      </c>
      <c r="E415" s="195" t="s">
        <v>814</v>
      </c>
      <c r="F415" s="196" t="s">
        <v>815</v>
      </c>
      <c r="G415" s="197" t="s">
        <v>404</v>
      </c>
      <c r="H415" s="198">
        <v>8860.4</v>
      </c>
      <c r="I415" s="199"/>
      <c r="J415" s="198">
        <f>ROUND(I415*H415,1)</f>
        <v>0</v>
      </c>
      <c r="K415" s="196" t="s">
        <v>387</v>
      </c>
      <c r="L415" s="61"/>
      <c r="M415" s="200" t="s">
        <v>20</v>
      </c>
      <c r="N415" s="201" t="s">
        <v>43</v>
      </c>
      <c r="O415" s="42"/>
      <c r="P415" s="202">
        <f>O415*H415</f>
        <v>0</v>
      </c>
      <c r="Q415" s="202">
        <v>0</v>
      </c>
      <c r="R415" s="202">
        <f>Q415*H415</f>
        <v>0</v>
      </c>
      <c r="S415" s="202">
        <v>0</v>
      </c>
      <c r="T415" s="203">
        <f>S415*H415</f>
        <v>0</v>
      </c>
      <c r="AR415" s="24" t="s">
        <v>255</v>
      </c>
      <c r="AT415" s="24" t="s">
        <v>196</v>
      </c>
      <c r="AU415" s="24" t="s">
        <v>79</v>
      </c>
      <c r="AY415" s="24" t="s">
        <v>195</v>
      </c>
      <c r="BE415" s="204">
        <f>IF(N415="základní",J415,0)</f>
        <v>0</v>
      </c>
      <c r="BF415" s="204">
        <f>IF(N415="snížená",J415,0)</f>
        <v>0</v>
      </c>
      <c r="BG415" s="204">
        <f>IF(N415="zákl. přenesená",J415,0)</f>
        <v>0</v>
      </c>
      <c r="BH415" s="204">
        <f>IF(N415="sníž. přenesená",J415,0)</f>
        <v>0</v>
      </c>
      <c r="BI415" s="204">
        <f>IF(N415="nulová",J415,0)</f>
        <v>0</v>
      </c>
      <c r="BJ415" s="24" t="s">
        <v>79</v>
      </c>
      <c r="BK415" s="204">
        <f>ROUND(I415*H415,1)</f>
        <v>0</v>
      </c>
      <c r="BL415" s="24" t="s">
        <v>255</v>
      </c>
      <c r="BM415" s="24" t="s">
        <v>816</v>
      </c>
    </row>
    <row r="416" spans="2:65" s="1" customFormat="1" ht="13.5">
      <c r="B416" s="41"/>
      <c r="C416" s="63"/>
      <c r="D416" s="208" t="s">
        <v>202</v>
      </c>
      <c r="E416" s="63"/>
      <c r="F416" s="209" t="s">
        <v>815</v>
      </c>
      <c r="G416" s="63"/>
      <c r="H416" s="63"/>
      <c r="I416" s="165"/>
      <c r="J416" s="63"/>
      <c r="K416" s="63"/>
      <c r="L416" s="61"/>
      <c r="M416" s="207"/>
      <c r="N416" s="42"/>
      <c r="O416" s="42"/>
      <c r="P416" s="42"/>
      <c r="Q416" s="42"/>
      <c r="R416" s="42"/>
      <c r="S416" s="42"/>
      <c r="T416" s="78"/>
      <c r="AT416" s="24" t="s">
        <v>202</v>
      </c>
      <c r="AU416" s="24" t="s">
        <v>79</v>
      </c>
    </row>
    <row r="417" spans="2:65" s="11" customFormat="1" ht="13.5">
      <c r="B417" s="213"/>
      <c r="C417" s="214"/>
      <c r="D417" s="208" t="s">
        <v>397</v>
      </c>
      <c r="E417" s="215" t="s">
        <v>20</v>
      </c>
      <c r="F417" s="216" t="s">
        <v>817</v>
      </c>
      <c r="G417" s="214"/>
      <c r="H417" s="217">
        <v>8860.4</v>
      </c>
      <c r="I417" s="218"/>
      <c r="J417" s="214"/>
      <c r="K417" s="214"/>
      <c r="L417" s="219"/>
      <c r="M417" s="220"/>
      <c r="N417" s="221"/>
      <c r="O417" s="221"/>
      <c r="P417" s="221"/>
      <c r="Q417" s="221"/>
      <c r="R417" s="221"/>
      <c r="S417" s="221"/>
      <c r="T417" s="222"/>
      <c r="AT417" s="223" t="s">
        <v>397</v>
      </c>
      <c r="AU417" s="223" t="s">
        <v>79</v>
      </c>
      <c r="AV417" s="11" t="s">
        <v>81</v>
      </c>
      <c r="AW417" s="11" t="s">
        <v>36</v>
      </c>
      <c r="AX417" s="11" t="s">
        <v>72</v>
      </c>
      <c r="AY417" s="223" t="s">
        <v>195</v>
      </c>
    </row>
    <row r="418" spans="2:65" s="12" customFormat="1" ht="13.5">
      <c r="B418" s="224"/>
      <c r="C418" s="225"/>
      <c r="D418" s="205" t="s">
        <v>397</v>
      </c>
      <c r="E418" s="226" t="s">
        <v>20</v>
      </c>
      <c r="F418" s="227" t="s">
        <v>399</v>
      </c>
      <c r="G418" s="225"/>
      <c r="H418" s="228">
        <v>8860.4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AT418" s="234" t="s">
        <v>397</v>
      </c>
      <c r="AU418" s="234" t="s">
        <v>79</v>
      </c>
      <c r="AV418" s="12" t="s">
        <v>194</v>
      </c>
      <c r="AW418" s="12" t="s">
        <v>36</v>
      </c>
      <c r="AX418" s="12" t="s">
        <v>79</v>
      </c>
      <c r="AY418" s="234" t="s">
        <v>195</v>
      </c>
    </row>
    <row r="419" spans="2:65" s="1" customFormat="1" ht="22.5" customHeight="1">
      <c r="B419" s="41"/>
      <c r="C419" s="194" t="s">
        <v>818</v>
      </c>
      <c r="D419" s="194" t="s">
        <v>196</v>
      </c>
      <c r="E419" s="195" t="s">
        <v>819</v>
      </c>
      <c r="F419" s="196" t="s">
        <v>820</v>
      </c>
      <c r="G419" s="197" t="s">
        <v>404</v>
      </c>
      <c r="H419" s="198">
        <v>1021.9</v>
      </c>
      <c r="I419" s="199"/>
      <c r="J419" s="198">
        <f>ROUND(I419*H419,1)</f>
        <v>0</v>
      </c>
      <c r="K419" s="196" t="s">
        <v>387</v>
      </c>
      <c r="L419" s="61"/>
      <c r="M419" s="200" t="s">
        <v>20</v>
      </c>
      <c r="N419" s="201" t="s">
        <v>43</v>
      </c>
      <c r="O419" s="42"/>
      <c r="P419" s="202">
        <f>O419*H419</f>
        <v>0</v>
      </c>
      <c r="Q419" s="202">
        <v>0</v>
      </c>
      <c r="R419" s="202">
        <f>Q419*H419</f>
        <v>0</v>
      </c>
      <c r="S419" s="202">
        <v>0</v>
      </c>
      <c r="T419" s="203">
        <f>S419*H419</f>
        <v>0</v>
      </c>
      <c r="AR419" s="24" t="s">
        <v>255</v>
      </c>
      <c r="AT419" s="24" t="s">
        <v>196</v>
      </c>
      <c r="AU419" s="24" t="s">
        <v>79</v>
      </c>
      <c r="AY419" s="24" t="s">
        <v>195</v>
      </c>
      <c r="BE419" s="204">
        <f>IF(N419="základní",J419,0)</f>
        <v>0</v>
      </c>
      <c r="BF419" s="204">
        <f>IF(N419="snížená",J419,0)</f>
        <v>0</v>
      </c>
      <c r="BG419" s="204">
        <f>IF(N419="zákl. přenesená",J419,0)</f>
        <v>0</v>
      </c>
      <c r="BH419" s="204">
        <f>IF(N419="sníž. přenesená",J419,0)</f>
        <v>0</v>
      </c>
      <c r="BI419" s="204">
        <f>IF(N419="nulová",J419,0)</f>
        <v>0</v>
      </c>
      <c r="BJ419" s="24" t="s">
        <v>79</v>
      </c>
      <c r="BK419" s="204">
        <f>ROUND(I419*H419,1)</f>
        <v>0</v>
      </c>
      <c r="BL419" s="24" t="s">
        <v>255</v>
      </c>
      <c r="BM419" s="24" t="s">
        <v>821</v>
      </c>
    </row>
    <row r="420" spans="2:65" s="1" customFormat="1" ht="13.5">
      <c r="B420" s="41"/>
      <c r="C420" s="63"/>
      <c r="D420" s="208" t="s">
        <v>202</v>
      </c>
      <c r="E420" s="63"/>
      <c r="F420" s="209" t="s">
        <v>820</v>
      </c>
      <c r="G420" s="63"/>
      <c r="H420" s="63"/>
      <c r="I420" s="165"/>
      <c r="J420" s="63"/>
      <c r="K420" s="63"/>
      <c r="L420" s="61"/>
      <c r="M420" s="207"/>
      <c r="N420" s="42"/>
      <c r="O420" s="42"/>
      <c r="P420" s="42"/>
      <c r="Q420" s="42"/>
      <c r="R420" s="42"/>
      <c r="S420" s="42"/>
      <c r="T420" s="78"/>
      <c r="AT420" s="24" t="s">
        <v>202</v>
      </c>
      <c r="AU420" s="24" t="s">
        <v>79</v>
      </c>
    </row>
    <row r="421" spans="2:65" s="10" customFormat="1" ht="37.35" customHeight="1">
      <c r="B421" s="180"/>
      <c r="C421" s="181"/>
      <c r="D421" s="182" t="s">
        <v>71</v>
      </c>
      <c r="E421" s="183" t="s">
        <v>822</v>
      </c>
      <c r="F421" s="183" t="s">
        <v>823</v>
      </c>
      <c r="G421" s="181"/>
      <c r="H421" s="181"/>
      <c r="I421" s="184"/>
      <c r="J421" s="185">
        <f>BK421</f>
        <v>0</v>
      </c>
      <c r="K421" s="181"/>
      <c r="L421" s="186"/>
      <c r="M421" s="187"/>
      <c r="N421" s="188"/>
      <c r="O421" s="188"/>
      <c r="P421" s="189">
        <f>SUM(P422:P423)</f>
        <v>0</v>
      </c>
      <c r="Q421" s="188"/>
      <c r="R421" s="189">
        <f>SUM(R422:R423)</f>
        <v>0</v>
      </c>
      <c r="S421" s="188"/>
      <c r="T421" s="190">
        <f>SUM(T422:T423)</f>
        <v>0</v>
      </c>
      <c r="AR421" s="191" t="s">
        <v>81</v>
      </c>
      <c r="AT421" s="192" t="s">
        <v>71</v>
      </c>
      <c r="AU421" s="192" t="s">
        <v>72</v>
      </c>
      <c r="AY421" s="191" t="s">
        <v>195</v>
      </c>
      <c r="BK421" s="193">
        <f>SUM(BK422:BK423)</f>
        <v>0</v>
      </c>
    </row>
    <row r="422" spans="2:65" s="1" customFormat="1" ht="22.5" customHeight="1">
      <c r="B422" s="41"/>
      <c r="C422" s="194" t="s">
        <v>590</v>
      </c>
      <c r="D422" s="194" t="s">
        <v>196</v>
      </c>
      <c r="E422" s="195" t="s">
        <v>824</v>
      </c>
      <c r="F422" s="196" t="s">
        <v>825</v>
      </c>
      <c r="G422" s="197" t="s">
        <v>404</v>
      </c>
      <c r="H422" s="198">
        <v>1501.5</v>
      </c>
      <c r="I422" s="199"/>
      <c r="J422" s="198">
        <f>ROUND(I422*H422,1)</f>
        <v>0</v>
      </c>
      <c r="K422" s="196" t="s">
        <v>387</v>
      </c>
      <c r="L422" s="61"/>
      <c r="M422" s="200" t="s">
        <v>20</v>
      </c>
      <c r="N422" s="201" t="s">
        <v>43</v>
      </c>
      <c r="O422" s="42"/>
      <c r="P422" s="202">
        <f>O422*H422</f>
        <v>0</v>
      </c>
      <c r="Q422" s="202">
        <v>0</v>
      </c>
      <c r="R422" s="202">
        <f>Q422*H422</f>
        <v>0</v>
      </c>
      <c r="S422" s="202">
        <v>0</v>
      </c>
      <c r="T422" s="203">
        <f>S422*H422</f>
        <v>0</v>
      </c>
      <c r="AR422" s="24" t="s">
        <v>255</v>
      </c>
      <c r="AT422" s="24" t="s">
        <v>196</v>
      </c>
      <c r="AU422" s="24" t="s">
        <v>79</v>
      </c>
      <c r="AY422" s="24" t="s">
        <v>195</v>
      </c>
      <c r="BE422" s="204">
        <f>IF(N422="základní",J422,0)</f>
        <v>0</v>
      </c>
      <c r="BF422" s="204">
        <f>IF(N422="snížená",J422,0)</f>
        <v>0</v>
      </c>
      <c r="BG422" s="204">
        <f>IF(N422="zákl. přenesená",J422,0)</f>
        <v>0</v>
      </c>
      <c r="BH422" s="204">
        <f>IF(N422="sníž. přenesená",J422,0)</f>
        <v>0</v>
      </c>
      <c r="BI422" s="204">
        <f>IF(N422="nulová",J422,0)</f>
        <v>0</v>
      </c>
      <c r="BJ422" s="24" t="s">
        <v>79</v>
      </c>
      <c r="BK422" s="204">
        <f>ROUND(I422*H422,1)</f>
        <v>0</v>
      </c>
      <c r="BL422" s="24" t="s">
        <v>255</v>
      </c>
      <c r="BM422" s="24" t="s">
        <v>826</v>
      </c>
    </row>
    <row r="423" spans="2:65" s="1" customFormat="1" ht="13.5">
      <c r="B423" s="41"/>
      <c r="C423" s="63"/>
      <c r="D423" s="208" t="s">
        <v>202</v>
      </c>
      <c r="E423" s="63"/>
      <c r="F423" s="209" t="s">
        <v>825</v>
      </c>
      <c r="G423" s="63"/>
      <c r="H423" s="63"/>
      <c r="I423" s="165"/>
      <c r="J423" s="63"/>
      <c r="K423" s="63"/>
      <c r="L423" s="61"/>
      <c r="M423" s="207"/>
      <c r="N423" s="42"/>
      <c r="O423" s="42"/>
      <c r="P423" s="42"/>
      <c r="Q423" s="42"/>
      <c r="R423" s="42"/>
      <c r="S423" s="42"/>
      <c r="T423" s="78"/>
      <c r="AT423" s="24" t="s">
        <v>202</v>
      </c>
      <c r="AU423" s="24" t="s">
        <v>79</v>
      </c>
    </row>
    <row r="424" spans="2:65" s="10" customFormat="1" ht="37.35" customHeight="1">
      <c r="B424" s="180"/>
      <c r="C424" s="181"/>
      <c r="D424" s="182" t="s">
        <v>71</v>
      </c>
      <c r="E424" s="183" t="s">
        <v>808</v>
      </c>
      <c r="F424" s="183" t="s">
        <v>809</v>
      </c>
      <c r="G424" s="181"/>
      <c r="H424" s="181"/>
      <c r="I424" s="184"/>
      <c r="J424" s="185">
        <f>BK424</f>
        <v>0</v>
      </c>
      <c r="K424" s="181"/>
      <c r="L424" s="186"/>
      <c r="M424" s="187"/>
      <c r="N424" s="188"/>
      <c r="O424" s="188"/>
      <c r="P424" s="189">
        <f>SUM(P425:P434)</f>
        <v>0</v>
      </c>
      <c r="Q424" s="188"/>
      <c r="R424" s="189">
        <f>SUM(R425:R434)</f>
        <v>0</v>
      </c>
      <c r="S424" s="188"/>
      <c r="T424" s="190">
        <f>SUM(T425:T434)</f>
        <v>0</v>
      </c>
      <c r="AR424" s="191" t="s">
        <v>81</v>
      </c>
      <c r="AT424" s="192" t="s">
        <v>71</v>
      </c>
      <c r="AU424" s="192" t="s">
        <v>72</v>
      </c>
      <c r="AY424" s="191" t="s">
        <v>195</v>
      </c>
      <c r="BK424" s="193">
        <f>SUM(BK425:BK434)</f>
        <v>0</v>
      </c>
    </row>
    <row r="425" spans="2:65" s="1" customFormat="1" ht="22.5" customHeight="1">
      <c r="B425" s="41"/>
      <c r="C425" s="194" t="s">
        <v>827</v>
      </c>
      <c r="D425" s="194" t="s">
        <v>196</v>
      </c>
      <c r="E425" s="195" t="s">
        <v>828</v>
      </c>
      <c r="F425" s="196" t="s">
        <v>829</v>
      </c>
      <c r="G425" s="197" t="s">
        <v>404</v>
      </c>
      <c r="H425" s="198">
        <v>4430.2</v>
      </c>
      <c r="I425" s="199"/>
      <c r="J425" s="198">
        <f>ROUND(I425*H425,1)</f>
        <v>0</v>
      </c>
      <c r="K425" s="196" t="s">
        <v>540</v>
      </c>
      <c r="L425" s="61"/>
      <c r="M425" s="200" t="s">
        <v>20</v>
      </c>
      <c r="N425" s="201" t="s">
        <v>43</v>
      </c>
      <c r="O425" s="42"/>
      <c r="P425" s="202">
        <f>O425*H425</f>
        <v>0</v>
      </c>
      <c r="Q425" s="202">
        <v>0</v>
      </c>
      <c r="R425" s="202">
        <f>Q425*H425</f>
        <v>0</v>
      </c>
      <c r="S425" s="202">
        <v>0</v>
      </c>
      <c r="T425" s="203">
        <f>S425*H425</f>
        <v>0</v>
      </c>
      <c r="AR425" s="24" t="s">
        <v>255</v>
      </c>
      <c r="AT425" s="24" t="s">
        <v>196</v>
      </c>
      <c r="AU425" s="24" t="s">
        <v>79</v>
      </c>
      <c r="AY425" s="24" t="s">
        <v>195</v>
      </c>
      <c r="BE425" s="204">
        <f>IF(N425="základní",J425,0)</f>
        <v>0</v>
      </c>
      <c r="BF425" s="204">
        <f>IF(N425="snížená",J425,0)</f>
        <v>0</v>
      </c>
      <c r="BG425" s="204">
        <f>IF(N425="zákl. přenesená",J425,0)</f>
        <v>0</v>
      </c>
      <c r="BH425" s="204">
        <f>IF(N425="sníž. přenesená",J425,0)</f>
        <v>0</v>
      </c>
      <c r="BI425" s="204">
        <f>IF(N425="nulová",J425,0)</f>
        <v>0</v>
      </c>
      <c r="BJ425" s="24" t="s">
        <v>79</v>
      </c>
      <c r="BK425" s="204">
        <f>ROUND(I425*H425,1)</f>
        <v>0</v>
      </c>
      <c r="BL425" s="24" t="s">
        <v>255</v>
      </c>
      <c r="BM425" s="24" t="s">
        <v>830</v>
      </c>
    </row>
    <row r="426" spans="2:65" s="1" customFormat="1" ht="13.5">
      <c r="B426" s="41"/>
      <c r="C426" s="63"/>
      <c r="D426" s="205" t="s">
        <v>202</v>
      </c>
      <c r="E426" s="63"/>
      <c r="F426" s="206" t="s">
        <v>829</v>
      </c>
      <c r="G426" s="63"/>
      <c r="H426" s="63"/>
      <c r="I426" s="165"/>
      <c r="J426" s="63"/>
      <c r="K426" s="63"/>
      <c r="L426" s="61"/>
      <c r="M426" s="207"/>
      <c r="N426" s="42"/>
      <c r="O426" s="42"/>
      <c r="P426" s="42"/>
      <c r="Q426" s="42"/>
      <c r="R426" s="42"/>
      <c r="S426" s="42"/>
      <c r="T426" s="78"/>
      <c r="AT426" s="24" t="s">
        <v>202</v>
      </c>
      <c r="AU426" s="24" t="s">
        <v>79</v>
      </c>
    </row>
    <row r="427" spans="2:65" s="1" customFormat="1" ht="22.5" customHeight="1">
      <c r="B427" s="41"/>
      <c r="C427" s="194" t="s">
        <v>593</v>
      </c>
      <c r="D427" s="194" t="s">
        <v>196</v>
      </c>
      <c r="E427" s="195" t="s">
        <v>831</v>
      </c>
      <c r="F427" s="196" t="s">
        <v>832</v>
      </c>
      <c r="G427" s="197" t="s">
        <v>404</v>
      </c>
      <c r="H427" s="198">
        <v>5006.1000000000004</v>
      </c>
      <c r="I427" s="199"/>
      <c r="J427" s="198">
        <f>ROUND(I427*H427,1)</f>
        <v>0</v>
      </c>
      <c r="K427" s="196" t="s">
        <v>387</v>
      </c>
      <c r="L427" s="61"/>
      <c r="M427" s="200" t="s">
        <v>20</v>
      </c>
      <c r="N427" s="201" t="s">
        <v>43</v>
      </c>
      <c r="O427" s="42"/>
      <c r="P427" s="202">
        <f>O427*H427</f>
        <v>0</v>
      </c>
      <c r="Q427" s="202">
        <v>0</v>
      </c>
      <c r="R427" s="202">
        <f>Q427*H427</f>
        <v>0</v>
      </c>
      <c r="S427" s="202">
        <v>0</v>
      </c>
      <c r="T427" s="203">
        <f>S427*H427</f>
        <v>0</v>
      </c>
      <c r="AR427" s="24" t="s">
        <v>255</v>
      </c>
      <c r="AT427" s="24" t="s">
        <v>196</v>
      </c>
      <c r="AU427" s="24" t="s">
        <v>79</v>
      </c>
      <c r="AY427" s="24" t="s">
        <v>195</v>
      </c>
      <c r="BE427" s="204">
        <f>IF(N427="základní",J427,0)</f>
        <v>0</v>
      </c>
      <c r="BF427" s="204">
        <f>IF(N427="snížená",J427,0)</f>
        <v>0</v>
      </c>
      <c r="BG427" s="204">
        <f>IF(N427="zákl. přenesená",J427,0)</f>
        <v>0</v>
      </c>
      <c r="BH427" s="204">
        <f>IF(N427="sníž. přenesená",J427,0)</f>
        <v>0</v>
      </c>
      <c r="BI427" s="204">
        <f>IF(N427="nulová",J427,0)</f>
        <v>0</v>
      </c>
      <c r="BJ427" s="24" t="s">
        <v>79</v>
      </c>
      <c r="BK427" s="204">
        <f>ROUND(I427*H427,1)</f>
        <v>0</v>
      </c>
      <c r="BL427" s="24" t="s">
        <v>255</v>
      </c>
      <c r="BM427" s="24" t="s">
        <v>833</v>
      </c>
    </row>
    <row r="428" spans="2:65" s="1" customFormat="1" ht="13.5">
      <c r="B428" s="41"/>
      <c r="C428" s="63"/>
      <c r="D428" s="208" t="s">
        <v>202</v>
      </c>
      <c r="E428" s="63"/>
      <c r="F428" s="209" t="s">
        <v>832</v>
      </c>
      <c r="G428" s="63"/>
      <c r="H428" s="63"/>
      <c r="I428" s="165"/>
      <c r="J428" s="63"/>
      <c r="K428" s="63"/>
      <c r="L428" s="61"/>
      <c r="M428" s="207"/>
      <c r="N428" s="42"/>
      <c r="O428" s="42"/>
      <c r="P428" s="42"/>
      <c r="Q428" s="42"/>
      <c r="R428" s="42"/>
      <c r="S428" s="42"/>
      <c r="T428" s="78"/>
      <c r="AT428" s="24" t="s">
        <v>202</v>
      </c>
      <c r="AU428" s="24" t="s">
        <v>79</v>
      </c>
    </row>
    <row r="429" spans="2:65" s="11" customFormat="1" ht="13.5">
      <c r="B429" s="213"/>
      <c r="C429" s="214"/>
      <c r="D429" s="208" t="s">
        <v>397</v>
      </c>
      <c r="E429" s="215" t="s">
        <v>20</v>
      </c>
      <c r="F429" s="216" t="s">
        <v>834</v>
      </c>
      <c r="G429" s="214"/>
      <c r="H429" s="217">
        <v>5006.1000000000004</v>
      </c>
      <c r="I429" s="218"/>
      <c r="J429" s="214"/>
      <c r="K429" s="214"/>
      <c r="L429" s="219"/>
      <c r="M429" s="220"/>
      <c r="N429" s="221"/>
      <c r="O429" s="221"/>
      <c r="P429" s="221"/>
      <c r="Q429" s="221"/>
      <c r="R429" s="221"/>
      <c r="S429" s="221"/>
      <c r="T429" s="222"/>
      <c r="AT429" s="223" t="s">
        <v>397</v>
      </c>
      <c r="AU429" s="223" t="s">
        <v>79</v>
      </c>
      <c r="AV429" s="11" t="s">
        <v>81</v>
      </c>
      <c r="AW429" s="11" t="s">
        <v>36</v>
      </c>
      <c r="AX429" s="11" t="s">
        <v>72</v>
      </c>
      <c r="AY429" s="223" t="s">
        <v>195</v>
      </c>
    </row>
    <row r="430" spans="2:65" s="12" customFormat="1" ht="13.5">
      <c r="B430" s="224"/>
      <c r="C430" s="225"/>
      <c r="D430" s="205" t="s">
        <v>397</v>
      </c>
      <c r="E430" s="226" t="s">
        <v>20</v>
      </c>
      <c r="F430" s="227" t="s">
        <v>399</v>
      </c>
      <c r="G430" s="225"/>
      <c r="H430" s="228">
        <v>5006.1000000000004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AT430" s="234" t="s">
        <v>397</v>
      </c>
      <c r="AU430" s="234" t="s">
        <v>79</v>
      </c>
      <c r="AV430" s="12" t="s">
        <v>194</v>
      </c>
      <c r="AW430" s="12" t="s">
        <v>36</v>
      </c>
      <c r="AX430" s="12" t="s">
        <v>79</v>
      </c>
      <c r="AY430" s="234" t="s">
        <v>195</v>
      </c>
    </row>
    <row r="431" spans="2:65" s="1" customFormat="1" ht="22.5" customHeight="1">
      <c r="B431" s="41"/>
      <c r="C431" s="194" t="s">
        <v>835</v>
      </c>
      <c r="D431" s="194" t="s">
        <v>196</v>
      </c>
      <c r="E431" s="195" t="s">
        <v>836</v>
      </c>
      <c r="F431" s="196" t="s">
        <v>837</v>
      </c>
      <c r="G431" s="197" t="s">
        <v>404</v>
      </c>
      <c r="H431" s="198">
        <v>1176</v>
      </c>
      <c r="I431" s="199"/>
      <c r="J431" s="198">
        <f>ROUND(I431*H431,1)</f>
        <v>0</v>
      </c>
      <c r="K431" s="196" t="s">
        <v>387</v>
      </c>
      <c r="L431" s="61"/>
      <c r="M431" s="200" t="s">
        <v>20</v>
      </c>
      <c r="N431" s="201" t="s">
        <v>43</v>
      </c>
      <c r="O431" s="42"/>
      <c r="P431" s="202">
        <f>O431*H431</f>
        <v>0</v>
      </c>
      <c r="Q431" s="202">
        <v>0</v>
      </c>
      <c r="R431" s="202">
        <f>Q431*H431</f>
        <v>0</v>
      </c>
      <c r="S431" s="202">
        <v>0</v>
      </c>
      <c r="T431" s="203">
        <f>S431*H431</f>
        <v>0</v>
      </c>
      <c r="AR431" s="24" t="s">
        <v>255</v>
      </c>
      <c r="AT431" s="24" t="s">
        <v>196</v>
      </c>
      <c r="AU431" s="24" t="s">
        <v>79</v>
      </c>
      <c r="AY431" s="24" t="s">
        <v>195</v>
      </c>
      <c r="BE431" s="204">
        <f>IF(N431="základní",J431,0)</f>
        <v>0</v>
      </c>
      <c r="BF431" s="204">
        <f>IF(N431="snížená",J431,0)</f>
        <v>0</v>
      </c>
      <c r="BG431" s="204">
        <f>IF(N431="zákl. přenesená",J431,0)</f>
        <v>0</v>
      </c>
      <c r="BH431" s="204">
        <f>IF(N431="sníž. přenesená",J431,0)</f>
        <v>0</v>
      </c>
      <c r="BI431" s="204">
        <f>IF(N431="nulová",J431,0)</f>
        <v>0</v>
      </c>
      <c r="BJ431" s="24" t="s">
        <v>79</v>
      </c>
      <c r="BK431" s="204">
        <f>ROUND(I431*H431,1)</f>
        <v>0</v>
      </c>
      <c r="BL431" s="24" t="s">
        <v>255</v>
      </c>
      <c r="BM431" s="24" t="s">
        <v>838</v>
      </c>
    </row>
    <row r="432" spans="2:65" s="1" customFormat="1" ht="13.5">
      <c r="B432" s="41"/>
      <c r="C432" s="63"/>
      <c r="D432" s="205" t="s">
        <v>202</v>
      </c>
      <c r="E432" s="63"/>
      <c r="F432" s="206" t="s">
        <v>837</v>
      </c>
      <c r="G432" s="63"/>
      <c r="H432" s="63"/>
      <c r="I432" s="165"/>
      <c r="J432" s="63"/>
      <c r="K432" s="63"/>
      <c r="L432" s="61"/>
      <c r="M432" s="207"/>
      <c r="N432" s="42"/>
      <c r="O432" s="42"/>
      <c r="P432" s="42"/>
      <c r="Q432" s="42"/>
      <c r="R432" s="42"/>
      <c r="S432" s="42"/>
      <c r="T432" s="78"/>
      <c r="AT432" s="24" t="s">
        <v>202</v>
      </c>
      <c r="AU432" s="24" t="s">
        <v>79</v>
      </c>
    </row>
    <row r="433" spans="2:65" s="1" customFormat="1" ht="22.5" customHeight="1">
      <c r="B433" s="41"/>
      <c r="C433" s="194" t="s">
        <v>597</v>
      </c>
      <c r="D433" s="194" t="s">
        <v>196</v>
      </c>
      <c r="E433" s="195" t="s">
        <v>839</v>
      </c>
      <c r="F433" s="196" t="s">
        <v>840</v>
      </c>
      <c r="G433" s="197" t="s">
        <v>404</v>
      </c>
      <c r="H433" s="198">
        <v>10189.4</v>
      </c>
      <c r="I433" s="199"/>
      <c r="J433" s="198">
        <f>ROUND(I433*H433,1)</f>
        <v>0</v>
      </c>
      <c r="K433" s="196" t="s">
        <v>387</v>
      </c>
      <c r="L433" s="61"/>
      <c r="M433" s="200" t="s">
        <v>20</v>
      </c>
      <c r="N433" s="201" t="s">
        <v>43</v>
      </c>
      <c r="O433" s="42"/>
      <c r="P433" s="202">
        <f>O433*H433</f>
        <v>0</v>
      </c>
      <c r="Q433" s="202">
        <v>0</v>
      </c>
      <c r="R433" s="202">
        <f>Q433*H433</f>
        <v>0</v>
      </c>
      <c r="S433" s="202">
        <v>0</v>
      </c>
      <c r="T433" s="203">
        <f>S433*H433</f>
        <v>0</v>
      </c>
      <c r="AR433" s="24" t="s">
        <v>255</v>
      </c>
      <c r="AT433" s="24" t="s">
        <v>196</v>
      </c>
      <c r="AU433" s="24" t="s">
        <v>79</v>
      </c>
      <c r="AY433" s="24" t="s">
        <v>195</v>
      </c>
      <c r="BE433" s="204">
        <f>IF(N433="základní",J433,0)</f>
        <v>0</v>
      </c>
      <c r="BF433" s="204">
        <f>IF(N433="snížená",J433,0)</f>
        <v>0</v>
      </c>
      <c r="BG433" s="204">
        <f>IF(N433="zákl. přenesená",J433,0)</f>
        <v>0</v>
      </c>
      <c r="BH433" s="204">
        <f>IF(N433="sníž. přenesená",J433,0)</f>
        <v>0</v>
      </c>
      <c r="BI433" s="204">
        <f>IF(N433="nulová",J433,0)</f>
        <v>0</v>
      </c>
      <c r="BJ433" s="24" t="s">
        <v>79</v>
      </c>
      <c r="BK433" s="204">
        <f>ROUND(I433*H433,1)</f>
        <v>0</v>
      </c>
      <c r="BL433" s="24" t="s">
        <v>255</v>
      </c>
      <c r="BM433" s="24" t="s">
        <v>841</v>
      </c>
    </row>
    <row r="434" spans="2:65" s="1" customFormat="1" ht="13.5">
      <c r="B434" s="41"/>
      <c r="C434" s="63"/>
      <c r="D434" s="208" t="s">
        <v>202</v>
      </c>
      <c r="E434" s="63"/>
      <c r="F434" s="209" t="s">
        <v>840</v>
      </c>
      <c r="G434" s="63"/>
      <c r="H434" s="63"/>
      <c r="I434" s="165"/>
      <c r="J434" s="63"/>
      <c r="K434" s="63"/>
      <c r="L434" s="61"/>
      <c r="M434" s="207"/>
      <c r="N434" s="42"/>
      <c r="O434" s="42"/>
      <c r="P434" s="42"/>
      <c r="Q434" s="42"/>
      <c r="R434" s="42"/>
      <c r="S434" s="42"/>
      <c r="T434" s="78"/>
      <c r="AT434" s="24" t="s">
        <v>202</v>
      </c>
      <c r="AU434" s="24" t="s">
        <v>79</v>
      </c>
    </row>
    <row r="435" spans="2:65" s="10" customFormat="1" ht="37.35" customHeight="1">
      <c r="B435" s="180"/>
      <c r="C435" s="181"/>
      <c r="D435" s="182" t="s">
        <v>71</v>
      </c>
      <c r="E435" s="183" t="s">
        <v>842</v>
      </c>
      <c r="F435" s="183" t="s">
        <v>843</v>
      </c>
      <c r="G435" s="181"/>
      <c r="H435" s="181"/>
      <c r="I435" s="184"/>
      <c r="J435" s="185">
        <f>BK435</f>
        <v>0</v>
      </c>
      <c r="K435" s="181"/>
      <c r="L435" s="186"/>
      <c r="M435" s="187"/>
      <c r="N435" s="188"/>
      <c r="O435" s="188"/>
      <c r="P435" s="189">
        <f>SUM(P436:P449)</f>
        <v>0</v>
      </c>
      <c r="Q435" s="188"/>
      <c r="R435" s="189">
        <f>SUM(R436:R449)</f>
        <v>0</v>
      </c>
      <c r="S435" s="188"/>
      <c r="T435" s="190">
        <f>SUM(T436:T449)</f>
        <v>0</v>
      </c>
      <c r="AR435" s="191" t="s">
        <v>81</v>
      </c>
      <c r="AT435" s="192" t="s">
        <v>71</v>
      </c>
      <c r="AU435" s="192" t="s">
        <v>72</v>
      </c>
      <c r="AY435" s="191" t="s">
        <v>195</v>
      </c>
      <c r="BK435" s="193">
        <f>SUM(BK436:BK449)</f>
        <v>0</v>
      </c>
    </row>
    <row r="436" spans="2:65" s="1" customFormat="1" ht="22.5" customHeight="1">
      <c r="B436" s="41"/>
      <c r="C436" s="194" t="s">
        <v>844</v>
      </c>
      <c r="D436" s="194" t="s">
        <v>196</v>
      </c>
      <c r="E436" s="195" t="s">
        <v>845</v>
      </c>
      <c r="F436" s="196" t="s">
        <v>846</v>
      </c>
      <c r="G436" s="197" t="s">
        <v>404</v>
      </c>
      <c r="H436" s="198">
        <v>561</v>
      </c>
      <c r="I436" s="199"/>
      <c r="J436" s="198">
        <f>ROUND(I436*H436,1)</f>
        <v>0</v>
      </c>
      <c r="K436" s="196" t="s">
        <v>387</v>
      </c>
      <c r="L436" s="61"/>
      <c r="M436" s="200" t="s">
        <v>20</v>
      </c>
      <c r="N436" s="201" t="s">
        <v>43</v>
      </c>
      <c r="O436" s="42"/>
      <c r="P436" s="202">
        <f>O436*H436</f>
        <v>0</v>
      </c>
      <c r="Q436" s="202">
        <v>0</v>
      </c>
      <c r="R436" s="202">
        <f>Q436*H436</f>
        <v>0</v>
      </c>
      <c r="S436" s="202">
        <v>0</v>
      </c>
      <c r="T436" s="203">
        <f>S436*H436</f>
        <v>0</v>
      </c>
      <c r="AR436" s="24" t="s">
        <v>255</v>
      </c>
      <c r="AT436" s="24" t="s">
        <v>196</v>
      </c>
      <c r="AU436" s="24" t="s">
        <v>79</v>
      </c>
      <c r="AY436" s="24" t="s">
        <v>195</v>
      </c>
      <c r="BE436" s="204">
        <f>IF(N436="základní",J436,0)</f>
        <v>0</v>
      </c>
      <c r="BF436" s="204">
        <f>IF(N436="snížená",J436,0)</f>
        <v>0</v>
      </c>
      <c r="BG436" s="204">
        <f>IF(N436="zákl. přenesená",J436,0)</f>
        <v>0</v>
      </c>
      <c r="BH436" s="204">
        <f>IF(N436="sníž. přenesená",J436,0)</f>
        <v>0</v>
      </c>
      <c r="BI436" s="204">
        <f>IF(N436="nulová",J436,0)</f>
        <v>0</v>
      </c>
      <c r="BJ436" s="24" t="s">
        <v>79</v>
      </c>
      <c r="BK436" s="204">
        <f>ROUND(I436*H436,1)</f>
        <v>0</v>
      </c>
      <c r="BL436" s="24" t="s">
        <v>255</v>
      </c>
      <c r="BM436" s="24" t="s">
        <v>847</v>
      </c>
    </row>
    <row r="437" spans="2:65" s="1" customFormat="1" ht="13.5">
      <c r="B437" s="41"/>
      <c r="C437" s="63"/>
      <c r="D437" s="205" t="s">
        <v>202</v>
      </c>
      <c r="E437" s="63"/>
      <c r="F437" s="206" t="s">
        <v>846</v>
      </c>
      <c r="G437" s="63"/>
      <c r="H437" s="63"/>
      <c r="I437" s="165"/>
      <c r="J437" s="63"/>
      <c r="K437" s="63"/>
      <c r="L437" s="61"/>
      <c r="M437" s="207"/>
      <c r="N437" s="42"/>
      <c r="O437" s="42"/>
      <c r="P437" s="42"/>
      <c r="Q437" s="42"/>
      <c r="R437" s="42"/>
      <c r="S437" s="42"/>
      <c r="T437" s="78"/>
      <c r="AT437" s="24" t="s">
        <v>202</v>
      </c>
      <c r="AU437" s="24" t="s">
        <v>79</v>
      </c>
    </row>
    <row r="438" spans="2:65" s="1" customFormat="1" ht="22.5" customHeight="1">
      <c r="B438" s="41"/>
      <c r="C438" s="194" t="s">
        <v>600</v>
      </c>
      <c r="D438" s="194" t="s">
        <v>196</v>
      </c>
      <c r="E438" s="195" t="s">
        <v>848</v>
      </c>
      <c r="F438" s="196" t="s">
        <v>849</v>
      </c>
      <c r="G438" s="197" t="s">
        <v>404</v>
      </c>
      <c r="H438" s="198">
        <v>561</v>
      </c>
      <c r="I438" s="199"/>
      <c r="J438" s="198">
        <f>ROUND(I438*H438,1)</f>
        <v>0</v>
      </c>
      <c r="K438" s="196" t="s">
        <v>387</v>
      </c>
      <c r="L438" s="61"/>
      <c r="M438" s="200" t="s">
        <v>20</v>
      </c>
      <c r="N438" s="201" t="s">
        <v>43</v>
      </c>
      <c r="O438" s="42"/>
      <c r="P438" s="202">
        <f>O438*H438</f>
        <v>0</v>
      </c>
      <c r="Q438" s="202">
        <v>0</v>
      </c>
      <c r="R438" s="202">
        <f>Q438*H438</f>
        <v>0</v>
      </c>
      <c r="S438" s="202">
        <v>0</v>
      </c>
      <c r="T438" s="203">
        <f>S438*H438</f>
        <v>0</v>
      </c>
      <c r="AR438" s="24" t="s">
        <v>255</v>
      </c>
      <c r="AT438" s="24" t="s">
        <v>196</v>
      </c>
      <c r="AU438" s="24" t="s">
        <v>79</v>
      </c>
      <c r="AY438" s="24" t="s">
        <v>195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24" t="s">
        <v>79</v>
      </c>
      <c r="BK438" s="204">
        <f>ROUND(I438*H438,1)</f>
        <v>0</v>
      </c>
      <c r="BL438" s="24" t="s">
        <v>255</v>
      </c>
      <c r="BM438" s="24" t="s">
        <v>850</v>
      </c>
    </row>
    <row r="439" spans="2:65" s="1" customFormat="1" ht="13.5">
      <c r="B439" s="41"/>
      <c r="C439" s="63"/>
      <c r="D439" s="205" t="s">
        <v>202</v>
      </c>
      <c r="E439" s="63"/>
      <c r="F439" s="206" t="s">
        <v>849</v>
      </c>
      <c r="G439" s="63"/>
      <c r="H439" s="63"/>
      <c r="I439" s="165"/>
      <c r="J439" s="63"/>
      <c r="K439" s="63"/>
      <c r="L439" s="61"/>
      <c r="M439" s="207"/>
      <c r="N439" s="42"/>
      <c r="O439" s="42"/>
      <c r="P439" s="42"/>
      <c r="Q439" s="42"/>
      <c r="R439" s="42"/>
      <c r="S439" s="42"/>
      <c r="T439" s="78"/>
      <c r="AT439" s="24" t="s">
        <v>202</v>
      </c>
      <c r="AU439" s="24" t="s">
        <v>79</v>
      </c>
    </row>
    <row r="440" spans="2:65" s="1" customFormat="1" ht="22.5" customHeight="1">
      <c r="B440" s="41"/>
      <c r="C440" s="194" t="s">
        <v>851</v>
      </c>
      <c r="D440" s="194" t="s">
        <v>196</v>
      </c>
      <c r="E440" s="195" t="s">
        <v>852</v>
      </c>
      <c r="F440" s="196" t="s">
        <v>853</v>
      </c>
      <c r="G440" s="197" t="s">
        <v>440</v>
      </c>
      <c r="H440" s="198">
        <v>89.4</v>
      </c>
      <c r="I440" s="199"/>
      <c r="J440" s="198">
        <f>ROUND(I440*H440,1)</f>
        <v>0</v>
      </c>
      <c r="K440" s="196" t="s">
        <v>387</v>
      </c>
      <c r="L440" s="61"/>
      <c r="M440" s="200" t="s">
        <v>20</v>
      </c>
      <c r="N440" s="201" t="s">
        <v>43</v>
      </c>
      <c r="O440" s="42"/>
      <c r="P440" s="202">
        <f>O440*H440</f>
        <v>0</v>
      </c>
      <c r="Q440" s="202">
        <v>0</v>
      </c>
      <c r="R440" s="202">
        <f>Q440*H440</f>
        <v>0</v>
      </c>
      <c r="S440" s="202">
        <v>0</v>
      </c>
      <c r="T440" s="203">
        <f>S440*H440</f>
        <v>0</v>
      </c>
      <c r="AR440" s="24" t="s">
        <v>255</v>
      </c>
      <c r="AT440" s="24" t="s">
        <v>196</v>
      </c>
      <c r="AU440" s="24" t="s">
        <v>79</v>
      </c>
      <c r="AY440" s="24" t="s">
        <v>195</v>
      </c>
      <c r="BE440" s="204">
        <f>IF(N440="základní",J440,0)</f>
        <v>0</v>
      </c>
      <c r="BF440" s="204">
        <f>IF(N440="snížená",J440,0)</f>
        <v>0</v>
      </c>
      <c r="BG440" s="204">
        <f>IF(N440="zákl. přenesená",J440,0)</f>
        <v>0</v>
      </c>
      <c r="BH440" s="204">
        <f>IF(N440="sníž. přenesená",J440,0)</f>
        <v>0</v>
      </c>
      <c r="BI440" s="204">
        <f>IF(N440="nulová",J440,0)</f>
        <v>0</v>
      </c>
      <c r="BJ440" s="24" t="s">
        <v>79</v>
      </c>
      <c r="BK440" s="204">
        <f>ROUND(I440*H440,1)</f>
        <v>0</v>
      </c>
      <c r="BL440" s="24" t="s">
        <v>255</v>
      </c>
      <c r="BM440" s="24" t="s">
        <v>854</v>
      </c>
    </row>
    <row r="441" spans="2:65" s="1" customFormat="1" ht="13.5">
      <c r="B441" s="41"/>
      <c r="C441" s="63"/>
      <c r="D441" s="205" t="s">
        <v>202</v>
      </c>
      <c r="E441" s="63"/>
      <c r="F441" s="206" t="s">
        <v>853</v>
      </c>
      <c r="G441" s="63"/>
      <c r="H441" s="63"/>
      <c r="I441" s="165"/>
      <c r="J441" s="63"/>
      <c r="K441" s="63"/>
      <c r="L441" s="61"/>
      <c r="M441" s="207"/>
      <c r="N441" s="42"/>
      <c r="O441" s="42"/>
      <c r="P441" s="42"/>
      <c r="Q441" s="42"/>
      <c r="R441" s="42"/>
      <c r="S441" s="42"/>
      <c r="T441" s="78"/>
      <c r="AT441" s="24" t="s">
        <v>202</v>
      </c>
      <c r="AU441" s="24" t="s">
        <v>79</v>
      </c>
    </row>
    <row r="442" spans="2:65" s="1" customFormat="1" ht="22.5" customHeight="1">
      <c r="B442" s="41"/>
      <c r="C442" s="194" t="s">
        <v>604</v>
      </c>
      <c r="D442" s="194" t="s">
        <v>196</v>
      </c>
      <c r="E442" s="195" t="s">
        <v>855</v>
      </c>
      <c r="F442" s="196" t="s">
        <v>856</v>
      </c>
      <c r="G442" s="197" t="s">
        <v>440</v>
      </c>
      <c r="H442" s="198">
        <v>89.4</v>
      </c>
      <c r="I442" s="199"/>
      <c r="J442" s="198">
        <f>ROUND(I442*H442,1)</f>
        <v>0</v>
      </c>
      <c r="K442" s="196" t="s">
        <v>387</v>
      </c>
      <c r="L442" s="61"/>
      <c r="M442" s="200" t="s">
        <v>20</v>
      </c>
      <c r="N442" s="201" t="s">
        <v>43</v>
      </c>
      <c r="O442" s="42"/>
      <c r="P442" s="202">
        <f>O442*H442</f>
        <v>0</v>
      </c>
      <c r="Q442" s="202">
        <v>0</v>
      </c>
      <c r="R442" s="202">
        <f>Q442*H442</f>
        <v>0</v>
      </c>
      <c r="S442" s="202">
        <v>0</v>
      </c>
      <c r="T442" s="203">
        <f>S442*H442</f>
        <v>0</v>
      </c>
      <c r="AR442" s="24" t="s">
        <v>255</v>
      </c>
      <c r="AT442" s="24" t="s">
        <v>196</v>
      </c>
      <c r="AU442" s="24" t="s">
        <v>79</v>
      </c>
      <c r="AY442" s="24" t="s">
        <v>195</v>
      </c>
      <c r="BE442" s="204">
        <f>IF(N442="základní",J442,0)</f>
        <v>0</v>
      </c>
      <c r="BF442" s="204">
        <f>IF(N442="snížená",J442,0)</f>
        <v>0</v>
      </c>
      <c r="BG442" s="204">
        <f>IF(N442="zákl. přenesená",J442,0)</f>
        <v>0</v>
      </c>
      <c r="BH442" s="204">
        <f>IF(N442="sníž. přenesená",J442,0)</f>
        <v>0</v>
      </c>
      <c r="BI442" s="204">
        <f>IF(N442="nulová",J442,0)</f>
        <v>0</v>
      </c>
      <c r="BJ442" s="24" t="s">
        <v>79</v>
      </c>
      <c r="BK442" s="204">
        <f>ROUND(I442*H442,1)</f>
        <v>0</v>
      </c>
      <c r="BL442" s="24" t="s">
        <v>255</v>
      </c>
      <c r="BM442" s="24" t="s">
        <v>857</v>
      </c>
    </row>
    <row r="443" spans="2:65" s="1" customFormat="1" ht="13.5">
      <c r="B443" s="41"/>
      <c r="C443" s="63"/>
      <c r="D443" s="205" t="s">
        <v>202</v>
      </c>
      <c r="E443" s="63"/>
      <c r="F443" s="206" t="s">
        <v>856</v>
      </c>
      <c r="G443" s="63"/>
      <c r="H443" s="63"/>
      <c r="I443" s="165"/>
      <c r="J443" s="63"/>
      <c r="K443" s="63"/>
      <c r="L443" s="61"/>
      <c r="M443" s="207"/>
      <c r="N443" s="42"/>
      <c r="O443" s="42"/>
      <c r="P443" s="42"/>
      <c r="Q443" s="42"/>
      <c r="R443" s="42"/>
      <c r="S443" s="42"/>
      <c r="T443" s="78"/>
      <c r="AT443" s="24" t="s">
        <v>202</v>
      </c>
      <c r="AU443" s="24" t="s">
        <v>79</v>
      </c>
    </row>
    <row r="444" spans="2:65" s="1" customFormat="1" ht="22.5" customHeight="1">
      <c r="B444" s="41"/>
      <c r="C444" s="194" t="s">
        <v>858</v>
      </c>
      <c r="D444" s="194" t="s">
        <v>196</v>
      </c>
      <c r="E444" s="195" t="s">
        <v>859</v>
      </c>
      <c r="F444" s="196" t="s">
        <v>860</v>
      </c>
      <c r="G444" s="197" t="s">
        <v>404</v>
      </c>
      <c r="H444" s="198">
        <v>633.9</v>
      </c>
      <c r="I444" s="199"/>
      <c r="J444" s="198">
        <f>ROUND(I444*H444,1)</f>
        <v>0</v>
      </c>
      <c r="K444" s="196" t="s">
        <v>387</v>
      </c>
      <c r="L444" s="61"/>
      <c r="M444" s="200" t="s">
        <v>20</v>
      </c>
      <c r="N444" s="201" t="s">
        <v>43</v>
      </c>
      <c r="O444" s="42"/>
      <c r="P444" s="202">
        <f>O444*H444</f>
        <v>0</v>
      </c>
      <c r="Q444" s="202">
        <v>0</v>
      </c>
      <c r="R444" s="202">
        <f>Q444*H444</f>
        <v>0</v>
      </c>
      <c r="S444" s="202">
        <v>0</v>
      </c>
      <c r="T444" s="203">
        <f>S444*H444</f>
        <v>0</v>
      </c>
      <c r="AR444" s="24" t="s">
        <v>255</v>
      </c>
      <c r="AT444" s="24" t="s">
        <v>196</v>
      </c>
      <c r="AU444" s="24" t="s">
        <v>79</v>
      </c>
      <c r="AY444" s="24" t="s">
        <v>195</v>
      </c>
      <c r="BE444" s="204">
        <f>IF(N444="základní",J444,0)</f>
        <v>0</v>
      </c>
      <c r="BF444" s="204">
        <f>IF(N444="snížená",J444,0)</f>
        <v>0</v>
      </c>
      <c r="BG444" s="204">
        <f>IF(N444="zákl. přenesená",J444,0)</f>
        <v>0</v>
      </c>
      <c r="BH444" s="204">
        <f>IF(N444="sníž. přenesená",J444,0)</f>
        <v>0</v>
      </c>
      <c r="BI444" s="204">
        <f>IF(N444="nulová",J444,0)</f>
        <v>0</v>
      </c>
      <c r="BJ444" s="24" t="s">
        <v>79</v>
      </c>
      <c r="BK444" s="204">
        <f>ROUND(I444*H444,1)</f>
        <v>0</v>
      </c>
      <c r="BL444" s="24" t="s">
        <v>255</v>
      </c>
      <c r="BM444" s="24" t="s">
        <v>861</v>
      </c>
    </row>
    <row r="445" spans="2:65" s="1" customFormat="1" ht="13.5">
      <c r="B445" s="41"/>
      <c r="C445" s="63"/>
      <c r="D445" s="205" t="s">
        <v>202</v>
      </c>
      <c r="E445" s="63"/>
      <c r="F445" s="206" t="s">
        <v>860</v>
      </c>
      <c r="G445" s="63"/>
      <c r="H445" s="63"/>
      <c r="I445" s="165"/>
      <c r="J445" s="63"/>
      <c r="K445" s="63"/>
      <c r="L445" s="61"/>
      <c r="M445" s="207"/>
      <c r="N445" s="42"/>
      <c r="O445" s="42"/>
      <c r="P445" s="42"/>
      <c r="Q445" s="42"/>
      <c r="R445" s="42"/>
      <c r="S445" s="42"/>
      <c r="T445" s="78"/>
      <c r="AT445" s="24" t="s">
        <v>202</v>
      </c>
      <c r="AU445" s="24" t="s">
        <v>79</v>
      </c>
    </row>
    <row r="446" spans="2:65" s="1" customFormat="1" ht="22.5" customHeight="1">
      <c r="B446" s="41"/>
      <c r="C446" s="194" t="s">
        <v>607</v>
      </c>
      <c r="D446" s="194" t="s">
        <v>196</v>
      </c>
      <c r="E446" s="195" t="s">
        <v>862</v>
      </c>
      <c r="F446" s="196" t="s">
        <v>863</v>
      </c>
      <c r="G446" s="197" t="s">
        <v>404</v>
      </c>
      <c r="H446" s="198">
        <v>645.20000000000005</v>
      </c>
      <c r="I446" s="199"/>
      <c r="J446" s="198">
        <f>ROUND(I446*H446,1)</f>
        <v>0</v>
      </c>
      <c r="K446" s="196" t="s">
        <v>387</v>
      </c>
      <c r="L446" s="61"/>
      <c r="M446" s="200" t="s">
        <v>20</v>
      </c>
      <c r="N446" s="201" t="s">
        <v>43</v>
      </c>
      <c r="O446" s="42"/>
      <c r="P446" s="202">
        <f>O446*H446</f>
        <v>0</v>
      </c>
      <c r="Q446" s="202">
        <v>0</v>
      </c>
      <c r="R446" s="202">
        <f>Q446*H446</f>
        <v>0</v>
      </c>
      <c r="S446" s="202">
        <v>0</v>
      </c>
      <c r="T446" s="203">
        <f>S446*H446</f>
        <v>0</v>
      </c>
      <c r="AR446" s="24" t="s">
        <v>255</v>
      </c>
      <c r="AT446" s="24" t="s">
        <v>196</v>
      </c>
      <c r="AU446" s="24" t="s">
        <v>79</v>
      </c>
      <c r="AY446" s="24" t="s">
        <v>195</v>
      </c>
      <c r="BE446" s="204">
        <f>IF(N446="základní",J446,0)</f>
        <v>0</v>
      </c>
      <c r="BF446" s="204">
        <f>IF(N446="snížená",J446,0)</f>
        <v>0</v>
      </c>
      <c r="BG446" s="204">
        <f>IF(N446="zákl. přenesená",J446,0)</f>
        <v>0</v>
      </c>
      <c r="BH446" s="204">
        <f>IF(N446="sníž. přenesená",J446,0)</f>
        <v>0</v>
      </c>
      <c r="BI446" s="204">
        <f>IF(N446="nulová",J446,0)</f>
        <v>0</v>
      </c>
      <c r="BJ446" s="24" t="s">
        <v>79</v>
      </c>
      <c r="BK446" s="204">
        <f>ROUND(I446*H446,1)</f>
        <v>0</v>
      </c>
      <c r="BL446" s="24" t="s">
        <v>255</v>
      </c>
      <c r="BM446" s="24" t="s">
        <v>864</v>
      </c>
    </row>
    <row r="447" spans="2:65" s="1" customFormat="1" ht="13.5">
      <c r="B447" s="41"/>
      <c r="C447" s="63"/>
      <c r="D447" s="208" t="s">
        <v>202</v>
      </c>
      <c r="E447" s="63"/>
      <c r="F447" s="209" t="s">
        <v>863</v>
      </c>
      <c r="G447" s="63"/>
      <c r="H447" s="63"/>
      <c r="I447" s="165"/>
      <c r="J447" s="63"/>
      <c r="K447" s="63"/>
      <c r="L447" s="61"/>
      <c r="M447" s="207"/>
      <c r="N447" s="42"/>
      <c r="O447" s="42"/>
      <c r="P447" s="42"/>
      <c r="Q447" s="42"/>
      <c r="R447" s="42"/>
      <c r="S447" s="42"/>
      <c r="T447" s="78"/>
      <c r="AT447" s="24" t="s">
        <v>202</v>
      </c>
      <c r="AU447" s="24" t="s">
        <v>79</v>
      </c>
    </row>
    <row r="448" spans="2:65" s="11" customFormat="1" ht="13.5">
      <c r="B448" s="213"/>
      <c r="C448" s="214"/>
      <c r="D448" s="208" t="s">
        <v>397</v>
      </c>
      <c r="E448" s="215" t="s">
        <v>20</v>
      </c>
      <c r="F448" s="216" t="s">
        <v>865</v>
      </c>
      <c r="G448" s="214"/>
      <c r="H448" s="217">
        <v>645.20000000000005</v>
      </c>
      <c r="I448" s="218"/>
      <c r="J448" s="214"/>
      <c r="K448" s="214"/>
      <c r="L448" s="219"/>
      <c r="M448" s="220"/>
      <c r="N448" s="221"/>
      <c r="O448" s="221"/>
      <c r="P448" s="221"/>
      <c r="Q448" s="221"/>
      <c r="R448" s="221"/>
      <c r="S448" s="221"/>
      <c r="T448" s="222"/>
      <c r="AT448" s="223" t="s">
        <v>397</v>
      </c>
      <c r="AU448" s="223" t="s">
        <v>79</v>
      </c>
      <c r="AV448" s="11" t="s">
        <v>81</v>
      </c>
      <c r="AW448" s="11" t="s">
        <v>36</v>
      </c>
      <c r="AX448" s="11" t="s">
        <v>72</v>
      </c>
      <c r="AY448" s="223" t="s">
        <v>195</v>
      </c>
    </row>
    <row r="449" spans="2:65" s="12" customFormat="1" ht="13.5">
      <c r="B449" s="224"/>
      <c r="C449" s="225"/>
      <c r="D449" s="208" t="s">
        <v>397</v>
      </c>
      <c r="E449" s="235" t="s">
        <v>20</v>
      </c>
      <c r="F449" s="236" t="s">
        <v>399</v>
      </c>
      <c r="G449" s="225"/>
      <c r="H449" s="237">
        <v>645.20000000000005</v>
      </c>
      <c r="I449" s="229"/>
      <c r="J449" s="225"/>
      <c r="K449" s="225"/>
      <c r="L449" s="230"/>
      <c r="M449" s="231"/>
      <c r="N449" s="232"/>
      <c r="O449" s="232"/>
      <c r="P449" s="232"/>
      <c r="Q449" s="232"/>
      <c r="R449" s="232"/>
      <c r="S449" s="232"/>
      <c r="T449" s="233"/>
      <c r="AT449" s="234" t="s">
        <v>397</v>
      </c>
      <c r="AU449" s="234" t="s">
        <v>79</v>
      </c>
      <c r="AV449" s="12" t="s">
        <v>194</v>
      </c>
      <c r="AW449" s="12" t="s">
        <v>36</v>
      </c>
      <c r="AX449" s="12" t="s">
        <v>79</v>
      </c>
      <c r="AY449" s="234" t="s">
        <v>195</v>
      </c>
    </row>
    <row r="450" spans="2:65" s="10" customFormat="1" ht="37.35" customHeight="1">
      <c r="B450" s="180"/>
      <c r="C450" s="181"/>
      <c r="D450" s="182" t="s">
        <v>71</v>
      </c>
      <c r="E450" s="183" t="s">
        <v>866</v>
      </c>
      <c r="F450" s="183" t="s">
        <v>867</v>
      </c>
      <c r="G450" s="181"/>
      <c r="H450" s="181"/>
      <c r="I450" s="184"/>
      <c r="J450" s="185">
        <f>BK450</f>
        <v>0</v>
      </c>
      <c r="K450" s="181"/>
      <c r="L450" s="186"/>
      <c r="M450" s="187"/>
      <c r="N450" s="188"/>
      <c r="O450" s="188"/>
      <c r="P450" s="189">
        <f>SUM(P451:P458)</f>
        <v>0</v>
      </c>
      <c r="Q450" s="188"/>
      <c r="R450" s="189">
        <f>SUM(R451:R458)</f>
        <v>0</v>
      </c>
      <c r="S450" s="188"/>
      <c r="T450" s="190">
        <f>SUM(T451:T458)</f>
        <v>0</v>
      </c>
      <c r="AR450" s="191" t="s">
        <v>81</v>
      </c>
      <c r="AT450" s="192" t="s">
        <v>71</v>
      </c>
      <c r="AU450" s="192" t="s">
        <v>72</v>
      </c>
      <c r="AY450" s="191" t="s">
        <v>195</v>
      </c>
      <c r="BK450" s="193">
        <f>SUM(BK451:BK458)</f>
        <v>0</v>
      </c>
    </row>
    <row r="451" spans="2:65" s="1" customFormat="1" ht="22.5" customHeight="1">
      <c r="B451" s="41"/>
      <c r="C451" s="194" t="s">
        <v>868</v>
      </c>
      <c r="D451" s="194" t="s">
        <v>196</v>
      </c>
      <c r="E451" s="195" t="s">
        <v>869</v>
      </c>
      <c r="F451" s="196" t="s">
        <v>870</v>
      </c>
      <c r="G451" s="197" t="s">
        <v>404</v>
      </c>
      <c r="H451" s="198">
        <v>13.6</v>
      </c>
      <c r="I451" s="199"/>
      <c r="J451" s="198">
        <f>ROUND(I451*H451,1)</f>
        <v>0</v>
      </c>
      <c r="K451" s="196" t="s">
        <v>387</v>
      </c>
      <c r="L451" s="61"/>
      <c r="M451" s="200" t="s">
        <v>20</v>
      </c>
      <c r="N451" s="201" t="s">
        <v>43</v>
      </c>
      <c r="O451" s="42"/>
      <c r="P451" s="202">
        <f>O451*H451</f>
        <v>0</v>
      </c>
      <c r="Q451" s="202">
        <v>0</v>
      </c>
      <c r="R451" s="202">
        <f>Q451*H451</f>
        <v>0</v>
      </c>
      <c r="S451" s="202">
        <v>0</v>
      </c>
      <c r="T451" s="203">
        <f>S451*H451</f>
        <v>0</v>
      </c>
      <c r="AR451" s="24" t="s">
        <v>255</v>
      </c>
      <c r="AT451" s="24" t="s">
        <v>196</v>
      </c>
      <c r="AU451" s="24" t="s">
        <v>79</v>
      </c>
      <c r="AY451" s="24" t="s">
        <v>195</v>
      </c>
      <c r="BE451" s="204">
        <f>IF(N451="základní",J451,0)</f>
        <v>0</v>
      </c>
      <c r="BF451" s="204">
        <f>IF(N451="snížená",J451,0)</f>
        <v>0</v>
      </c>
      <c r="BG451" s="204">
        <f>IF(N451="zákl. přenesená",J451,0)</f>
        <v>0</v>
      </c>
      <c r="BH451" s="204">
        <f>IF(N451="sníž. přenesená",J451,0)</f>
        <v>0</v>
      </c>
      <c r="BI451" s="204">
        <f>IF(N451="nulová",J451,0)</f>
        <v>0</v>
      </c>
      <c r="BJ451" s="24" t="s">
        <v>79</v>
      </c>
      <c r="BK451" s="204">
        <f>ROUND(I451*H451,1)</f>
        <v>0</v>
      </c>
      <c r="BL451" s="24" t="s">
        <v>255</v>
      </c>
      <c r="BM451" s="24" t="s">
        <v>871</v>
      </c>
    </row>
    <row r="452" spans="2:65" s="1" customFormat="1" ht="13.5">
      <c r="B452" s="41"/>
      <c r="C452" s="63"/>
      <c r="D452" s="205" t="s">
        <v>202</v>
      </c>
      <c r="E452" s="63"/>
      <c r="F452" s="206" t="s">
        <v>870</v>
      </c>
      <c r="G452" s="63"/>
      <c r="H452" s="63"/>
      <c r="I452" s="165"/>
      <c r="J452" s="63"/>
      <c r="K452" s="63"/>
      <c r="L452" s="61"/>
      <c r="M452" s="207"/>
      <c r="N452" s="42"/>
      <c r="O452" s="42"/>
      <c r="P452" s="42"/>
      <c r="Q452" s="42"/>
      <c r="R452" s="42"/>
      <c r="S452" s="42"/>
      <c r="T452" s="78"/>
      <c r="AT452" s="24" t="s">
        <v>202</v>
      </c>
      <c r="AU452" s="24" t="s">
        <v>79</v>
      </c>
    </row>
    <row r="453" spans="2:65" s="1" customFormat="1" ht="22.5" customHeight="1">
      <c r="B453" s="41"/>
      <c r="C453" s="194" t="s">
        <v>611</v>
      </c>
      <c r="D453" s="194" t="s">
        <v>196</v>
      </c>
      <c r="E453" s="195" t="s">
        <v>872</v>
      </c>
      <c r="F453" s="196" t="s">
        <v>873</v>
      </c>
      <c r="G453" s="197" t="s">
        <v>404</v>
      </c>
      <c r="H453" s="198">
        <v>13.6</v>
      </c>
      <c r="I453" s="199"/>
      <c r="J453" s="198">
        <f>ROUND(I453*H453,1)</f>
        <v>0</v>
      </c>
      <c r="K453" s="196" t="s">
        <v>387</v>
      </c>
      <c r="L453" s="61"/>
      <c r="M453" s="200" t="s">
        <v>20</v>
      </c>
      <c r="N453" s="201" t="s">
        <v>43</v>
      </c>
      <c r="O453" s="42"/>
      <c r="P453" s="202">
        <f>O453*H453</f>
        <v>0</v>
      </c>
      <c r="Q453" s="202">
        <v>0</v>
      </c>
      <c r="R453" s="202">
        <f>Q453*H453</f>
        <v>0</v>
      </c>
      <c r="S453" s="202">
        <v>0</v>
      </c>
      <c r="T453" s="203">
        <f>S453*H453</f>
        <v>0</v>
      </c>
      <c r="AR453" s="24" t="s">
        <v>255</v>
      </c>
      <c r="AT453" s="24" t="s">
        <v>196</v>
      </c>
      <c r="AU453" s="24" t="s">
        <v>79</v>
      </c>
      <c r="AY453" s="24" t="s">
        <v>195</v>
      </c>
      <c r="BE453" s="204">
        <f>IF(N453="základní",J453,0)</f>
        <v>0</v>
      </c>
      <c r="BF453" s="204">
        <f>IF(N453="snížená",J453,0)</f>
        <v>0</v>
      </c>
      <c r="BG453" s="204">
        <f>IF(N453="zákl. přenesená",J453,0)</f>
        <v>0</v>
      </c>
      <c r="BH453" s="204">
        <f>IF(N453="sníž. přenesená",J453,0)</f>
        <v>0</v>
      </c>
      <c r="BI453" s="204">
        <f>IF(N453="nulová",J453,0)</f>
        <v>0</v>
      </c>
      <c r="BJ453" s="24" t="s">
        <v>79</v>
      </c>
      <c r="BK453" s="204">
        <f>ROUND(I453*H453,1)</f>
        <v>0</v>
      </c>
      <c r="BL453" s="24" t="s">
        <v>255</v>
      </c>
      <c r="BM453" s="24" t="s">
        <v>874</v>
      </c>
    </row>
    <row r="454" spans="2:65" s="1" customFormat="1" ht="13.5">
      <c r="B454" s="41"/>
      <c r="C454" s="63"/>
      <c r="D454" s="205" t="s">
        <v>202</v>
      </c>
      <c r="E454" s="63"/>
      <c r="F454" s="206" t="s">
        <v>873</v>
      </c>
      <c r="G454" s="63"/>
      <c r="H454" s="63"/>
      <c r="I454" s="165"/>
      <c r="J454" s="63"/>
      <c r="K454" s="63"/>
      <c r="L454" s="61"/>
      <c r="M454" s="207"/>
      <c r="N454" s="42"/>
      <c r="O454" s="42"/>
      <c r="P454" s="42"/>
      <c r="Q454" s="42"/>
      <c r="R454" s="42"/>
      <c r="S454" s="42"/>
      <c r="T454" s="78"/>
      <c r="AT454" s="24" t="s">
        <v>202</v>
      </c>
      <c r="AU454" s="24" t="s">
        <v>79</v>
      </c>
    </row>
    <row r="455" spans="2:65" s="1" customFormat="1" ht="22.5" customHeight="1">
      <c r="B455" s="41"/>
      <c r="C455" s="194" t="s">
        <v>875</v>
      </c>
      <c r="D455" s="194" t="s">
        <v>196</v>
      </c>
      <c r="E455" s="195" t="s">
        <v>876</v>
      </c>
      <c r="F455" s="196" t="s">
        <v>877</v>
      </c>
      <c r="G455" s="197" t="s">
        <v>404</v>
      </c>
      <c r="H455" s="198">
        <v>16</v>
      </c>
      <c r="I455" s="199"/>
      <c r="J455" s="198">
        <f>ROUND(I455*H455,1)</f>
        <v>0</v>
      </c>
      <c r="K455" s="196" t="s">
        <v>387</v>
      </c>
      <c r="L455" s="61"/>
      <c r="M455" s="200" t="s">
        <v>20</v>
      </c>
      <c r="N455" s="201" t="s">
        <v>43</v>
      </c>
      <c r="O455" s="42"/>
      <c r="P455" s="202">
        <f>O455*H455</f>
        <v>0</v>
      </c>
      <c r="Q455" s="202">
        <v>0</v>
      </c>
      <c r="R455" s="202">
        <f>Q455*H455</f>
        <v>0</v>
      </c>
      <c r="S455" s="202">
        <v>0</v>
      </c>
      <c r="T455" s="203">
        <f>S455*H455</f>
        <v>0</v>
      </c>
      <c r="AR455" s="24" t="s">
        <v>255</v>
      </c>
      <c r="AT455" s="24" t="s">
        <v>196</v>
      </c>
      <c r="AU455" s="24" t="s">
        <v>79</v>
      </c>
      <c r="AY455" s="24" t="s">
        <v>195</v>
      </c>
      <c r="BE455" s="204">
        <f>IF(N455="základní",J455,0)</f>
        <v>0</v>
      </c>
      <c r="BF455" s="204">
        <f>IF(N455="snížená",J455,0)</f>
        <v>0</v>
      </c>
      <c r="BG455" s="204">
        <f>IF(N455="zákl. přenesená",J455,0)</f>
        <v>0</v>
      </c>
      <c r="BH455" s="204">
        <f>IF(N455="sníž. přenesená",J455,0)</f>
        <v>0</v>
      </c>
      <c r="BI455" s="204">
        <f>IF(N455="nulová",J455,0)</f>
        <v>0</v>
      </c>
      <c r="BJ455" s="24" t="s">
        <v>79</v>
      </c>
      <c r="BK455" s="204">
        <f>ROUND(I455*H455,1)</f>
        <v>0</v>
      </c>
      <c r="BL455" s="24" t="s">
        <v>255</v>
      </c>
      <c r="BM455" s="24" t="s">
        <v>878</v>
      </c>
    </row>
    <row r="456" spans="2:65" s="1" customFormat="1" ht="13.5">
      <c r="B456" s="41"/>
      <c r="C456" s="63"/>
      <c r="D456" s="205" t="s">
        <v>202</v>
      </c>
      <c r="E456" s="63"/>
      <c r="F456" s="206" t="s">
        <v>877</v>
      </c>
      <c r="G456" s="63"/>
      <c r="H456" s="63"/>
      <c r="I456" s="165"/>
      <c r="J456" s="63"/>
      <c r="K456" s="63"/>
      <c r="L456" s="61"/>
      <c r="M456" s="207"/>
      <c r="N456" s="42"/>
      <c r="O456" s="42"/>
      <c r="P456" s="42"/>
      <c r="Q456" s="42"/>
      <c r="R456" s="42"/>
      <c r="S456" s="42"/>
      <c r="T456" s="78"/>
      <c r="AT456" s="24" t="s">
        <v>202</v>
      </c>
      <c r="AU456" s="24" t="s">
        <v>79</v>
      </c>
    </row>
    <row r="457" spans="2:65" s="1" customFormat="1" ht="22.5" customHeight="1">
      <c r="B457" s="41"/>
      <c r="C457" s="194" t="s">
        <v>614</v>
      </c>
      <c r="D457" s="194" t="s">
        <v>196</v>
      </c>
      <c r="E457" s="195" t="s">
        <v>879</v>
      </c>
      <c r="F457" s="196" t="s">
        <v>880</v>
      </c>
      <c r="G457" s="197" t="s">
        <v>404</v>
      </c>
      <c r="H457" s="198">
        <v>14.3</v>
      </c>
      <c r="I457" s="199"/>
      <c r="J457" s="198">
        <f>ROUND(I457*H457,1)</f>
        <v>0</v>
      </c>
      <c r="K457" s="196" t="s">
        <v>387</v>
      </c>
      <c r="L457" s="61"/>
      <c r="M457" s="200" t="s">
        <v>20</v>
      </c>
      <c r="N457" s="201" t="s">
        <v>43</v>
      </c>
      <c r="O457" s="42"/>
      <c r="P457" s="202">
        <f>O457*H457</f>
        <v>0</v>
      </c>
      <c r="Q457" s="202">
        <v>0</v>
      </c>
      <c r="R457" s="202">
        <f>Q457*H457</f>
        <v>0</v>
      </c>
      <c r="S457" s="202">
        <v>0</v>
      </c>
      <c r="T457" s="203">
        <f>S457*H457</f>
        <v>0</v>
      </c>
      <c r="AR457" s="24" t="s">
        <v>255</v>
      </c>
      <c r="AT457" s="24" t="s">
        <v>196</v>
      </c>
      <c r="AU457" s="24" t="s">
        <v>79</v>
      </c>
      <c r="AY457" s="24" t="s">
        <v>195</v>
      </c>
      <c r="BE457" s="204">
        <f>IF(N457="základní",J457,0)</f>
        <v>0</v>
      </c>
      <c r="BF457" s="204">
        <f>IF(N457="snížená",J457,0)</f>
        <v>0</v>
      </c>
      <c r="BG457" s="204">
        <f>IF(N457="zákl. přenesená",J457,0)</f>
        <v>0</v>
      </c>
      <c r="BH457" s="204">
        <f>IF(N457="sníž. přenesená",J457,0)</f>
        <v>0</v>
      </c>
      <c r="BI457" s="204">
        <f>IF(N457="nulová",J457,0)</f>
        <v>0</v>
      </c>
      <c r="BJ457" s="24" t="s">
        <v>79</v>
      </c>
      <c r="BK457" s="204">
        <f>ROUND(I457*H457,1)</f>
        <v>0</v>
      </c>
      <c r="BL457" s="24" t="s">
        <v>255</v>
      </c>
      <c r="BM457" s="24" t="s">
        <v>881</v>
      </c>
    </row>
    <row r="458" spans="2:65" s="1" customFormat="1" ht="13.5">
      <c r="B458" s="41"/>
      <c r="C458" s="63"/>
      <c r="D458" s="208" t="s">
        <v>202</v>
      </c>
      <c r="E458" s="63"/>
      <c r="F458" s="209" t="s">
        <v>880</v>
      </c>
      <c r="G458" s="63"/>
      <c r="H458" s="63"/>
      <c r="I458" s="165"/>
      <c r="J458" s="63"/>
      <c r="K458" s="63"/>
      <c r="L458" s="61"/>
      <c r="M458" s="207"/>
      <c r="N458" s="42"/>
      <c r="O458" s="42"/>
      <c r="P458" s="42"/>
      <c r="Q458" s="42"/>
      <c r="R458" s="42"/>
      <c r="S458" s="42"/>
      <c r="T458" s="78"/>
      <c r="AT458" s="24" t="s">
        <v>202</v>
      </c>
      <c r="AU458" s="24" t="s">
        <v>79</v>
      </c>
    </row>
    <row r="459" spans="2:65" s="10" customFormat="1" ht="37.35" customHeight="1">
      <c r="B459" s="180"/>
      <c r="C459" s="181"/>
      <c r="D459" s="182" t="s">
        <v>71</v>
      </c>
      <c r="E459" s="183" t="s">
        <v>882</v>
      </c>
      <c r="F459" s="183" t="s">
        <v>883</v>
      </c>
      <c r="G459" s="181"/>
      <c r="H459" s="181"/>
      <c r="I459" s="184"/>
      <c r="J459" s="185">
        <f>BK459</f>
        <v>0</v>
      </c>
      <c r="K459" s="181"/>
      <c r="L459" s="186"/>
      <c r="M459" s="187"/>
      <c r="N459" s="188"/>
      <c r="O459" s="188"/>
      <c r="P459" s="189">
        <f>SUM(P460:P461)</f>
        <v>0</v>
      </c>
      <c r="Q459" s="188"/>
      <c r="R459" s="189">
        <f>SUM(R460:R461)</f>
        <v>0</v>
      </c>
      <c r="S459" s="188"/>
      <c r="T459" s="190">
        <f>SUM(T460:T461)</f>
        <v>0</v>
      </c>
      <c r="AR459" s="191" t="s">
        <v>81</v>
      </c>
      <c r="AT459" s="192" t="s">
        <v>71</v>
      </c>
      <c r="AU459" s="192" t="s">
        <v>72</v>
      </c>
      <c r="AY459" s="191" t="s">
        <v>195</v>
      </c>
      <c r="BK459" s="193">
        <f>SUM(BK460:BK461)</f>
        <v>0</v>
      </c>
    </row>
    <row r="460" spans="2:65" s="1" customFormat="1" ht="22.5" customHeight="1">
      <c r="B460" s="41"/>
      <c r="C460" s="194" t="s">
        <v>884</v>
      </c>
      <c r="D460" s="194" t="s">
        <v>196</v>
      </c>
      <c r="E460" s="195" t="s">
        <v>885</v>
      </c>
      <c r="F460" s="196" t="s">
        <v>886</v>
      </c>
      <c r="G460" s="197" t="s">
        <v>504</v>
      </c>
      <c r="H460" s="198">
        <v>6</v>
      </c>
      <c r="I460" s="199"/>
      <c r="J460" s="198">
        <f>ROUND(I460*H460,1)</f>
        <v>0</v>
      </c>
      <c r="K460" s="196" t="s">
        <v>387</v>
      </c>
      <c r="L460" s="61"/>
      <c r="M460" s="200" t="s">
        <v>20</v>
      </c>
      <c r="N460" s="201" t="s">
        <v>43</v>
      </c>
      <c r="O460" s="42"/>
      <c r="P460" s="202">
        <f>O460*H460</f>
        <v>0</v>
      </c>
      <c r="Q460" s="202">
        <v>0</v>
      </c>
      <c r="R460" s="202">
        <f>Q460*H460</f>
        <v>0</v>
      </c>
      <c r="S460" s="202">
        <v>0</v>
      </c>
      <c r="T460" s="203">
        <f>S460*H460</f>
        <v>0</v>
      </c>
      <c r="AR460" s="24" t="s">
        <v>255</v>
      </c>
      <c r="AT460" s="24" t="s">
        <v>196</v>
      </c>
      <c r="AU460" s="24" t="s">
        <v>79</v>
      </c>
      <c r="AY460" s="24" t="s">
        <v>195</v>
      </c>
      <c r="BE460" s="204">
        <f>IF(N460="základní",J460,0)</f>
        <v>0</v>
      </c>
      <c r="BF460" s="204">
        <f>IF(N460="snížená",J460,0)</f>
        <v>0</v>
      </c>
      <c r="BG460" s="204">
        <f>IF(N460="zákl. přenesená",J460,0)</f>
        <v>0</v>
      </c>
      <c r="BH460" s="204">
        <f>IF(N460="sníž. přenesená",J460,0)</f>
        <v>0</v>
      </c>
      <c r="BI460" s="204">
        <f>IF(N460="nulová",J460,0)</f>
        <v>0</v>
      </c>
      <c r="BJ460" s="24" t="s">
        <v>79</v>
      </c>
      <c r="BK460" s="204">
        <f>ROUND(I460*H460,1)</f>
        <v>0</v>
      </c>
      <c r="BL460" s="24" t="s">
        <v>255</v>
      </c>
      <c r="BM460" s="24" t="s">
        <v>887</v>
      </c>
    </row>
    <row r="461" spans="2:65" s="1" customFormat="1" ht="13.5">
      <c r="B461" s="41"/>
      <c r="C461" s="63"/>
      <c r="D461" s="208" t="s">
        <v>202</v>
      </c>
      <c r="E461" s="63"/>
      <c r="F461" s="209" t="s">
        <v>886</v>
      </c>
      <c r="G461" s="63"/>
      <c r="H461" s="63"/>
      <c r="I461" s="165"/>
      <c r="J461" s="63"/>
      <c r="K461" s="63"/>
      <c r="L461" s="61"/>
      <c r="M461" s="207"/>
      <c r="N461" s="42"/>
      <c r="O461" s="42"/>
      <c r="P461" s="42"/>
      <c r="Q461" s="42"/>
      <c r="R461" s="42"/>
      <c r="S461" s="42"/>
      <c r="T461" s="78"/>
      <c r="AT461" s="24" t="s">
        <v>202</v>
      </c>
      <c r="AU461" s="24" t="s">
        <v>79</v>
      </c>
    </row>
    <row r="462" spans="2:65" s="10" customFormat="1" ht="37.35" customHeight="1">
      <c r="B462" s="180"/>
      <c r="C462" s="181"/>
      <c r="D462" s="182" t="s">
        <v>71</v>
      </c>
      <c r="E462" s="183" t="s">
        <v>888</v>
      </c>
      <c r="F462" s="183" t="s">
        <v>889</v>
      </c>
      <c r="G462" s="181"/>
      <c r="H462" s="181"/>
      <c r="I462" s="184"/>
      <c r="J462" s="185">
        <f>BK462</f>
        <v>0</v>
      </c>
      <c r="K462" s="181"/>
      <c r="L462" s="186"/>
      <c r="M462" s="187"/>
      <c r="N462" s="188"/>
      <c r="O462" s="188"/>
      <c r="P462" s="189">
        <f>SUM(P463:P470)</f>
        <v>0</v>
      </c>
      <c r="Q462" s="188"/>
      <c r="R462" s="189">
        <f>SUM(R463:R470)</f>
        <v>0</v>
      </c>
      <c r="S462" s="188"/>
      <c r="T462" s="190">
        <f>SUM(T463:T470)</f>
        <v>0</v>
      </c>
      <c r="AR462" s="191" t="s">
        <v>81</v>
      </c>
      <c r="AT462" s="192" t="s">
        <v>71</v>
      </c>
      <c r="AU462" s="192" t="s">
        <v>72</v>
      </c>
      <c r="AY462" s="191" t="s">
        <v>195</v>
      </c>
      <c r="BK462" s="193">
        <f>SUM(BK463:BK470)</f>
        <v>0</v>
      </c>
    </row>
    <row r="463" spans="2:65" s="1" customFormat="1" ht="22.5" customHeight="1">
      <c r="B463" s="41"/>
      <c r="C463" s="194" t="s">
        <v>618</v>
      </c>
      <c r="D463" s="194" t="s">
        <v>196</v>
      </c>
      <c r="E463" s="195" t="s">
        <v>890</v>
      </c>
      <c r="F463" s="196" t="s">
        <v>891</v>
      </c>
      <c r="G463" s="197" t="s">
        <v>440</v>
      </c>
      <c r="H463" s="198">
        <v>4.7</v>
      </c>
      <c r="I463" s="199"/>
      <c r="J463" s="198">
        <f>ROUND(I463*H463,1)</f>
        <v>0</v>
      </c>
      <c r="K463" s="196" t="s">
        <v>387</v>
      </c>
      <c r="L463" s="61"/>
      <c r="M463" s="200" t="s">
        <v>20</v>
      </c>
      <c r="N463" s="201" t="s">
        <v>43</v>
      </c>
      <c r="O463" s="42"/>
      <c r="P463" s="202">
        <f>O463*H463</f>
        <v>0</v>
      </c>
      <c r="Q463" s="202">
        <v>0</v>
      </c>
      <c r="R463" s="202">
        <f>Q463*H463</f>
        <v>0</v>
      </c>
      <c r="S463" s="202">
        <v>0</v>
      </c>
      <c r="T463" s="203">
        <f>S463*H463</f>
        <v>0</v>
      </c>
      <c r="AR463" s="24" t="s">
        <v>255</v>
      </c>
      <c r="AT463" s="24" t="s">
        <v>196</v>
      </c>
      <c r="AU463" s="24" t="s">
        <v>79</v>
      </c>
      <c r="AY463" s="24" t="s">
        <v>195</v>
      </c>
      <c r="BE463" s="204">
        <f>IF(N463="základní",J463,0)</f>
        <v>0</v>
      </c>
      <c r="BF463" s="204">
        <f>IF(N463="snížená",J463,0)</f>
        <v>0</v>
      </c>
      <c r="BG463" s="204">
        <f>IF(N463="zákl. přenesená",J463,0)</f>
        <v>0</v>
      </c>
      <c r="BH463" s="204">
        <f>IF(N463="sníž. přenesená",J463,0)</f>
        <v>0</v>
      </c>
      <c r="BI463" s="204">
        <f>IF(N463="nulová",J463,0)</f>
        <v>0</v>
      </c>
      <c r="BJ463" s="24" t="s">
        <v>79</v>
      </c>
      <c r="BK463" s="204">
        <f>ROUND(I463*H463,1)</f>
        <v>0</v>
      </c>
      <c r="BL463" s="24" t="s">
        <v>255</v>
      </c>
      <c r="BM463" s="24" t="s">
        <v>892</v>
      </c>
    </row>
    <row r="464" spans="2:65" s="1" customFormat="1" ht="13.5">
      <c r="B464" s="41"/>
      <c r="C464" s="63"/>
      <c r="D464" s="205" t="s">
        <v>202</v>
      </c>
      <c r="E464" s="63"/>
      <c r="F464" s="206" t="s">
        <v>891</v>
      </c>
      <c r="G464" s="63"/>
      <c r="H464" s="63"/>
      <c r="I464" s="165"/>
      <c r="J464" s="63"/>
      <c r="K464" s="63"/>
      <c r="L464" s="61"/>
      <c r="M464" s="207"/>
      <c r="N464" s="42"/>
      <c r="O464" s="42"/>
      <c r="P464" s="42"/>
      <c r="Q464" s="42"/>
      <c r="R464" s="42"/>
      <c r="S464" s="42"/>
      <c r="T464" s="78"/>
      <c r="AT464" s="24" t="s">
        <v>202</v>
      </c>
      <c r="AU464" s="24" t="s">
        <v>79</v>
      </c>
    </row>
    <row r="465" spans="2:65" s="1" customFormat="1" ht="22.5" customHeight="1">
      <c r="B465" s="41"/>
      <c r="C465" s="194" t="s">
        <v>893</v>
      </c>
      <c r="D465" s="194" t="s">
        <v>196</v>
      </c>
      <c r="E465" s="195" t="s">
        <v>894</v>
      </c>
      <c r="F465" s="196" t="s">
        <v>895</v>
      </c>
      <c r="G465" s="197" t="s">
        <v>440</v>
      </c>
      <c r="H465" s="198">
        <v>5.2</v>
      </c>
      <c r="I465" s="199"/>
      <c r="J465" s="198">
        <f>ROUND(I465*H465,1)</f>
        <v>0</v>
      </c>
      <c r="K465" s="196" t="s">
        <v>387</v>
      </c>
      <c r="L465" s="61"/>
      <c r="M465" s="200" t="s">
        <v>20</v>
      </c>
      <c r="N465" s="201" t="s">
        <v>43</v>
      </c>
      <c r="O465" s="42"/>
      <c r="P465" s="202">
        <f>O465*H465</f>
        <v>0</v>
      </c>
      <c r="Q465" s="202">
        <v>0</v>
      </c>
      <c r="R465" s="202">
        <f>Q465*H465</f>
        <v>0</v>
      </c>
      <c r="S465" s="202">
        <v>0</v>
      </c>
      <c r="T465" s="203">
        <f>S465*H465</f>
        <v>0</v>
      </c>
      <c r="AR465" s="24" t="s">
        <v>255</v>
      </c>
      <c r="AT465" s="24" t="s">
        <v>196</v>
      </c>
      <c r="AU465" s="24" t="s">
        <v>79</v>
      </c>
      <c r="AY465" s="24" t="s">
        <v>195</v>
      </c>
      <c r="BE465" s="204">
        <f>IF(N465="základní",J465,0)</f>
        <v>0</v>
      </c>
      <c r="BF465" s="204">
        <f>IF(N465="snížená",J465,0)</f>
        <v>0</v>
      </c>
      <c r="BG465" s="204">
        <f>IF(N465="zákl. přenesená",J465,0)</f>
        <v>0</v>
      </c>
      <c r="BH465" s="204">
        <f>IF(N465="sníž. přenesená",J465,0)</f>
        <v>0</v>
      </c>
      <c r="BI465" s="204">
        <f>IF(N465="nulová",J465,0)</f>
        <v>0</v>
      </c>
      <c r="BJ465" s="24" t="s">
        <v>79</v>
      </c>
      <c r="BK465" s="204">
        <f>ROUND(I465*H465,1)</f>
        <v>0</v>
      </c>
      <c r="BL465" s="24" t="s">
        <v>255</v>
      </c>
      <c r="BM465" s="24" t="s">
        <v>896</v>
      </c>
    </row>
    <row r="466" spans="2:65" s="1" customFormat="1" ht="13.5">
      <c r="B466" s="41"/>
      <c r="C466" s="63"/>
      <c r="D466" s="205" t="s">
        <v>202</v>
      </c>
      <c r="E466" s="63"/>
      <c r="F466" s="206" t="s">
        <v>895</v>
      </c>
      <c r="G466" s="63"/>
      <c r="H466" s="63"/>
      <c r="I466" s="165"/>
      <c r="J466" s="63"/>
      <c r="K466" s="63"/>
      <c r="L466" s="61"/>
      <c r="M466" s="207"/>
      <c r="N466" s="42"/>
      <c r="O466" s="42"/>
      <c r="P466" s="42"/>
      <c r="Q466" s="42"/>
      <c r="R466" s="42"/>
      <c r="S466" s="42"/>
      <c r="T466" s="78"/>
      <c r="AT466" s="24" t="s">
        <v>202</v>
      </c>
      <c r="AU466" s="24" t="s">
        <v>79</v>
      </c>
    </row>
    <row r="467" spans="2:65" s="1" customFormat="1" ht="22.5" customHeight="1">
      <c r="B467" s="41"/>
      <c r="C467" s="194" t="s">
        <v>621</v>
      </c>
      <c r="D467" s="194" t="s">
        <v>196</v>
      </c>
      <c r="E467" s="195" t="s">
        <v>897</v>
      </c>
      <c r="F467" s="196" t="s">
        <v>898</v>
      </c>
      <c r="G467" s="197" t="s">
        <v>440</v>
      </c>
      <c r="H467" s="198">
        <v>143</v>
      </c>
      <c r="I467" s="199"/>
      <c r="J467" s="198">
        <f>ROUND(I467*H467,1)</f>
        <v>0</v>
      </c>
      <c r="K467" s="196" t="s">
        <v>387</v>
      </c>
      <c r="L467" s="61"/>
      <c r="M467" s="200" t="s">
        <v>20</v>
      </c>
      <c r="N467" s="201" t="s">
        <v>43</v>
      </c>
      <c r="O467" s="42"/>
      <c r="P467" s="202">
        <f>O467*H467</f>
        <v>0</v>
      </c>
      <c r="Q467" s="202">
        <v>0</v>
      </c>
      <c r="R467" s="202">
        <f>Q467*H467</f>
        <v>0</v>
      </c>
      <c r="S467" s="202">
        <v>0</v>
      </c>
      <c r="T467" s="203">
        <f>S467*H467</f>
        <v>0</v>
      </c>
      <c r="AR467" s="24" t="s">
        <v>255</v>
      </c>
      <c r="AT467" s="24" t="s">
        <v>196</v>
      </c>
      <c r="AU467" s="24" t="s">
        <v>79</v>
      </c>
      <c r="AY467" s="24" t="s">
        <v>195</v>
      </c>
      <c r="BE467" s="204">
        <f>IF(N467="základní",J467,0)</f>
        <v>0</v>
      </c>
      <c r="BF467" s="204">
        <f>IF(N467="snížená",J467,0)</f>
        <v>0</v>
      </c>
      <c r="BG467" s="204">
        <f>IF(N467="zákl. přenesená",J467,0)</f>
        <v>0</v>
      </c>
      <c r="BH467" s="204">
        <f>IF(N467="sníž. přenesená",J467,0)</f>
        <v>0</v>
      </c>
      <c r="BI467" s="204">
        <f>IF(N467="nulová",J467,0)</f>
        <v>0</v>
      </c>
      <c r="BJ467" s="24" t="s">
        <v>79</v>
      </c>
      <c r="BK467" s="204">
        <f>ROUND(I467*H467,1)</f>
        <v>0</v>
      </c>
      <c r="BL467" s="24" t="s">
        <v>255</v>
      </c>
      <c r="BM467" s="24" t="s">
        <v>899</v>
      </c>
    </row>
    <row r="468" spans="2:65" s="1" customFormat="1" ht="13.5">
      <c r="B468" s="41"/>
      <c r="C468" s="63"/>
      <c r="D468" s="205" t="s">
        <v>202</v>
      </c>
      <c r="E468" s="63"/>
      <c r="F468" s="206" t="s">
        <v>898</v>
      </c>
      <c r="G468" s="63"/>
      <c r="H468" s="63"/>
      <c r="I468" s="165"/>
      <c r="J468" s="63"/>
      <c r="K468" s="63"/>
      <c r="L468" s="61"/>
      <c r="M468" s="207"/>
      <c r="N468" s="42"/>
      <c r="O468" s="42"/>
      <c r="P468" s="42"/>
      <c r="Q468" s="42"/>
      <c r="R468" s="42"/>
      <c r="S468" s="42"/>
      <c r="T468" s="78"/>
      <c r="AT468" s="24" t="s">
        <v>202</v>
      </c>
      <c r="AU468" s="24" t="s">
        <v>79</v>
      </c>
    </row>
    <row r="469" spans="2:65" s="1" customFormat="1" ht="22.5" customHeight="1">
      <c r="B469" s="41"/>
      <c r="C469" s="194" t="s">
        <v>900</v>
      </c>
      <c r="D469" s="194" t="s">
        <v>196</v>
      </c>
      <c r="E469" s="195" t="s">
        <v>901</v>
      </c>
      <c r="F469" s="196" t="s">
        <v>902</v>
      </c>
      <c r="G469" s="197" t="s">
        <v>903</v>
      </c>
      <c r="H469" s="199"/>
      <c r="I469" s="199"/>
      <c r="J469" s="198">
        <f>ROUND(I469*H469,1)</f>
        <v>0</v>
      </c>
      <c r="K469" s="196" t="s">
        <v>387</v>
      </c>
      <c r="L469" s="61"/>
      <c r="M469" s="200" t="s">
        <v>20</v>
      </c>
      <c r="N469" s="201" t="s">
        <v>43</v>
      </c>
      <c r="O469" s="42"/>
      <c r="P469" s="202">
        <f>O469*H469</f>
        <v>0</v>
      </c>
      <c r="Q469" s="202">
        <v>0</v>
      </c>
      <c r="R469" s="202">
        <f>Q469*H469</f>
        <v>0</v>
      </c>
      <c r="S469" s="202">
        <v>0</v>
      </c>
      <c r="T469" s="203">
        <f>S469*H469</f>
        <v>0</v>
      </c>
      <c r="AR469" s="24" t="s">
        <v>255</v>
      </c>
      <c r="AT469" s="24" t="s">
        <v>196</v>
      </c>
      <c r="AU469" s="24" t="s">
        <v>79</v>
      </c>
      <c r="AY469" s="24" t="s">
        <v>195</v>
      </c>
      <c r="BE469" s="204">
        <f>IF(N469="základní",J469,0)</f>
        <v>0</v>
      </c>
      <c r="BF469" s="204">
        <f>IF(N469="snížená",J469,0)</f>
        <v>0</v>
      </c>
      <c r="BG469" s="204">
        <f>IF(N469="zákl. přenesená",J469,0)</f>
        <v>0</v>
      </c>
      <c r="BH469" s="204">
        <f>IF(N469="sníž. přenesená",J469,0)</f>
        <v>0</v>
      </c>
      <c r="BI469" s="204">
        <f>IF(N469="nulová",J469,0)</f>
        <v>0</v>
      </c>
      <c r="BJ469" s="24" t="s">
        <v>79</v>
      </c>
      <c r="BK469" s="204">
        <f>ROUND(I469*H469,1)</f>
        <v>0</v>
      </c>
      <c r="BL469" s="24" t="s">
        <v>255</v>
      </c>
      <c r="BM469" s="24" t="s">
        <v>904</v>
      </c>
    </row>
    <row r="470" spans="2:65" s="1" customFormat="1" ht="13.5">
      <c r="B470" s="41"/>
      <c r="C470" s="63"/>
      <c r="D470" s="208" t="s">
        <v>202</v>
      </c>
      <c r="E470" s="63"/>
      <c r="F470" s="209" t="s">
        <v>902</v>
      </c>
      <c r="G470" s="63"/>
      <c r="H470" s="63"/>
      <c r="I470" s="165"/>
      <c r="J470" s="63"/>
      <c r="K470" s="63"/>
      <c r="L470" s="61"/>
      <c r="M470" s="207"/>
      <c r="N470" s="42"/>
      <c r="O470" s="42"/>
      <c r="P470" s="42"/>
      <c r="Q470" s="42"/>
      <c r="R470" s="42"/>
      <c r="S470" s="42"/>
      <c r="T470" s="78"/>
      <c r="AT470" s="24" t="s">
        <v>202</v>
      </c>
      <c r="AU470" s="24" t="s">
        <v>79</v>
      </c>
    </row>
    <row r="471" spans="2:65" s="10" customFormat="1" ht="37.35" customHeight="1">
      <c r="B471" s="180"/>
      <c r="C471" s="181"/>
      <c r="D471" s="182" t="s">
        <v>71</v>
      </c>
      <c r="E471" s="183" t="s">
        <v>905</v>
      </c>
      <c r="F471" s="183" t="s">
        <v>906</v>
      </c>
      <c r="G471" s="181"/>
      <c r="H471" s="181"/>
      <c r="I471" s="184"/>
      <c r="J471" s="185">
        <f>BK471</f>
        <v>0</v>
      </c>
      <c r="K471" s="181"/>
      <c r="L471" s="186"/>
      <c r="M471" s="187"/>
      <c r="N471" s="188"/>
      <c r="O471" s="188"/>
      <c r="P471" s="189">
        <f>SUM(P472:P487)</f>
        <v>0</v>
      </c>
      <c r="Q471" s="188"/>
      <c r="R471" s="189">
        <f>SUM(R472:R487)</f>
        <v>0</v>
      </c>
      <c r="S471" s="188"/>
      <c r="T471" s="190">
        <f>SUM(T472:T487)</f>
        <v>0</v>
      </c>
      <c r="AR471" s="191" t="s">
        <v>81</v>
      </c>
      <c r="AT471" s="192" t="s">
        <v>71</v>
      </c>
      <c r="AU471" s="192" t="s">
        <v>72</v>
      </c>
      <c r="AY471" s="191" t="s">
        <v>195</v>
      </c>
      <c r="BK471" s="193">
        <f>SUM(BK472:BK487)</f>
        <v>0</v>
      </c>
    </row>
    <row r="472" spans="2:65" s="1" customFormat="1" ht="22.5" customHeight="1">
      <c r="B472" s="41"/>
      <c r="C472" s="194" t="s">
        <v>625</v>
      </c>
      <c r="D472" s="194" t="s">
        <v>196</v>
      </c>
      <c r="E472" s="195" t="s">
        <v>907</v>
      </c>
      <c r="F472" s="196" t="s">
        <v>908</v>
      </c>
      <c r="G472" s="197" t="s">
        <v>504</v>
      </c>
      <c r="H472" s="198">
        <v>12</v>
      </c>
      <c r="I472" s="199"/>
      <c r="J472" s="198">
        <f>ROUND(I472*H472,1)</f>
        <v>0</v>
      </c>
      <c r="K472" s="196" t="s">
        <v>387</v>
      </c>
      <c r="L472" s="61"/>
      <c r="M472" s="200" t="s">
        <v>20</v>
      </c>
      <c r="N472" s="201" t="s">
        <v>43</v>
      </c>
      <c r="O472" s="42"/>
      <c r="P472" s="202">
        <f>O472*H472</f>
        <v>0</v>
      </c>
      <c r="Q472" s="202">
        <v>0</v>
      </c>
      <c r="R472" s="202">
        <f>Q472*H472</f>
        <v>0</v>
      </c>
      <c r="S472" s="202">
        <v>0</v>
      </c>
      <c r="T472" s="203">
        <f>S472*H472</f>
        <v>0</v>
      </c>
      <c r="AR472" s="24" t="s">
        <v>255</v>
      </c>
      <c r="AT472" s="24" t="s">
        <v>196</v>
      </c>
      <c r="AU472" s="24" t="s">
        <v>79</v>
      </c>
      <c r="AY472" s="24" t="s">
        <v>195</v>
      </c>
      <c r="BE472" s="204">
        <f>IF(N472="základní",J472,0)</f>
        <v>0</v>
      </c>
      <c r="BF472" s="204">
        <f>IF(N472="snížená",J472,0)</f>
        <v>0</v>
      </c>
      <c r="BG472" s="204">
        <f>IF(N472="zákl. přenesená",J472,0)</f>
        <v>0</v>
      </c>
      <c r="BH472" s="204">
        <f>IF(N472="sníž. přenesená",J472,0)</f>
        <v>0</v>
      </c>
      <c r="BI472" s="204">
        <f>IF(N472="nulová",J472,0)</f>
        <v>0</v>
      </c>
      <c r="BJ472" s="24" t="s">
        <v>79</v>
      </c>
      <c r="BK472" s="204">
        <f>ROUND(I472*H472,1)</f>
        <v>0</v>
      </c>
      <c r="BL472" s="24" t="s">
        <v>255</v>
      </c>
      <c r="BM472" s="24" t="s">
        <v>909</v>
      </c>
    </row>
    <row r="473" spans="2:65" s="1" customFormat="1" ht="13.5">
      <c r="B473" s="41"/>
      <c r="C473" s="63"/>
      <c r="D473" s="205" t="s">
        <v>202</v>
      </c>
      <c r="E473" s="63"/>
      <c r="F473" s="206" t="s">
        <v>908</v>
      </c>
      <c r="G473" s="63"/>
      <c r="H473" s="63"/>
      <c r="I473" s="165"/>
      <c r="J473" s="63"/>
      <c r="K473" s="63"/>
      <c r="L473" s="61"/>
      <c r="M473" s="207"/>
      <c r="N473" s="42"/>
      <c r="O473" s="42"/>
      <c r="P473" s="42"/>
      <c r="Q473" s="42"/>
      <c r="R473" s="42"/>
      <c r="S473" s="42"/>
      <c r="T473" s="78"/>
      <c r="AT473" s="24" t="s">
        <v>202</v>
      </c>
      <c r="AU473" s="24" t="s">
        <v>79</v>
      </c>
    </row>
    <row r="474" spans="2:65" s="1" customFormat="1" ht="22.5" customHeight="1">
      <c r="B474" s="41"/>
      <c r="C474" s="194" t="s">
        <v>628</v>
      </c>
      <c r="D474" s="194" t="s">
        <v>196</v>
      </c>
      <c r="E474" s="195" t="s">
        <v>910</v>
      </c>
      <c r="F474" s="196" t="s">
        <v>911</v>
      </c>
      <c r="G474" s="197" t="s">
        <v>729</v>
      </c>
      <c r="H474" s="198">
        <v>1</v>
      </c>
      <c r="I474" s="199"/>
      <c r="J474" s="198">
        <f>ROUND(I474*H474,1)</f>
        <v>0</v>
      </c>
      <c r="K474" s="196" t="s">
        <v>387</v>
      </c>
      <c r="L474" s="61"/>
      <c r="M474" s="200" t="s">
        <v>20</v>
      </c>
      <c r="N474" s="201" t="s">
        <v>43</v>
      </c>
      <c r="O474" s="42"/>
      <c r="P474" s="202">
        <f>O474*H474</f>
        <v>0</v>
      </c>
      <c r="Q474" s="202">
        <v>0</v>
      </c>
      <c r="R474" s="202">
        <f>Q474*H474</f>
        <v>0</v>
      </c>
      <c r="S474" s="202">
        <v>0</v>
      </c>
      <c r="T474" s="203">
        <f>S474*H474</f>
        <v>0</v>
      </c>
      <c r="AR474" s="24" t="s">
        <v>255</v>
      </c>
      <c r="AT474" s="24" t="s">
        <v>196</v>
      </c>
      <c r="AU474" s="24" t="s">
        <v>79</v>
      </c>
      <c r="AY474" s="24" t="s">
        <v>195</v>
      </c>
      <c r="BE474" s="204">
        <f>IF(N474="základní",J474,0)</f>
        <v>0</v>
      </c>
      <c r="BF474" s="204">
        <f>IF(N474="snížená",J474,0)</f>
        <v>0</v>
      </c>
      <c r="BG474" s="204">
        <f>IF(N474="zákl. přenesená",J474,0)</f>
        <v>0</v>
      </c>
      <c r="BH474" s="204">
        <f>IF(N474="sníž. přenesená",J474,0)</f>
        <v>0</v>
      </c>
      <c r="BI474" s="204">
        <f>IF(N474="nulová",J474,0)</f>
        <v>0</v>
      </c>
      <c r="BJ474" s="24" t="s">
        <v>79</v>
      </c>
      <c r="BK474" s="204">
        <f>ROUND(I474*H474,1)</f>
        <v>0</v>
      </c>
      <c r="BL474" s="24" t="s">
        <v>255</v>
      </c>
      <c r="BM474" s="24" t="s">
        <v>912</v>
      </c>
    </row>
    <row r="475" spans="2:65" s="1" customFormat="1" ht="13.5">
      <c r="B475" s="41"/>
      <c r="C475" s="63"/>
      <c r="D475" s="205" t="s">
        <v>202</v>
      </c>
      <c r="E475" s="63"/>
      <c r="F475" s="206" t="s">
        <v>911</v>
      </c>
      <c r="G475" s="63"/>
      <c r="H475" s="63"/>
      <c r="I475" s="165"/>
      <c r="J475" s="63"/>
      <c r="K475" s="63"/>
      <c r="L475" s="61"/>
      <c r="M475" s="207"/>
      <c r="N475" s="42"/>
      <c r="O475" s="42"/>
      <c r="P475" s="42"/>
      <c r="Q475" s="42"/>
      <c r="R475" s="42"/>
      <c r="S475" s="42"/>
      <c r="T475" s="78"/>
      <c r="AT475" s="24" t="s">
        <v>202</v>
      </c>
      <c r="AU475" s="24" t="s">
        <v>79</v>
      </c>
    </row>
    <row r="476" spans="2:65" s="1" customFormat="1" ht="22.5" customHeight="1">
      <c r="B476" s="41"/>
      <c r="C476" s="194" t="s">
        <v>913</v>
      </c>
      <c r="D476" s="194" t="s">
        <v>196</v>
      </c>
      <c r="E476" s="195" t="s">
        <v>914</v>
      </c>
      <c r="F476" s="196" t="s">
        <v>915</v>
      </c>
      <c r="G476" s="197" t="s">
        <v>729</v>
      </c>
      <c r="H476" s="198">
        <v>2</v>
      </c>
      <c r="I476" s="199"/>
      <c r="J476" s="198">
        <f>ROUND(I476*H476,1)</f>
        <v>0</v>
      </c>
      <c r="K476" s="196" t="s">
        <v>387</v>
      </c>
      <c r="L476" s="61"/>
      <c r="M476" s="200" t="s">
        <v>20</v>
      </c>
      <c r="N476" s="201" t="s">
        <v>43</v>
      </c>
      <c r="O476" s="42"/>
      <c r="P476" s="202">
        <f>O476*H476</f>
        <v>0</v>
      </c>
      <c r="Q476" s="202">
        <v>0</v>
      </c>
      <c r="R476" s="202">
        <f>Q476*H476</f>
        <v>0</v>
      </c>
      <c r="S476" s="202">
        <v>0</v>
      </c>
      <c r="T476" s="203">
        <f>S476*H476</f>
        <v>0</v>
      </c>
      <c r="AR476" s="24" t="s">
        <v>255</v>
      </c>
      <c r="AT476" s="24" t="s">
        <v>196</v>
      </c>
      <c r="AU476" s="24" t="s">
        <v>79</v>
      </c>
      <c r="AY476" s="24" t="s">
        <v>195</v>
      </c>
      <c r="BE476" s="204">
        <f>IF(N476="základní",J476,0)</f>
        <v>0</v>
      </c>
      <c r="BF476" s="204">
        <f>IF(N476="snížená",J476,0)</f>
        <v>0</v>
      </c>
      <c r="BG476" s="204">
        <f>IF(N476="zákl. přenesená",J476,0)</f>
        <v>0</v>
      </c>
      <c r="BH476" s="204">
        <f>IF(N476="sníž. přenesená",J476,0)</f>
        <v>0</v>
      </c>
      <c r="BI476" s="204">
        <f>IF(N476="nulová",J476,0)</f>
        <v>0</v>
      </c>
      <c r="BJ476" s="24" t="s">
        <v>79</v>
      </c>
      <c r="BK476" s="204">
        <f>ROUND(I476*H476,1)</f>
        <v>0</v>
      </c>
      <c r="BL476" s="24" t="s">
        <v>255</v>
      </c>
      <c r="BM476" s="24" t="s">
        <v>916</v>
      </c>
    </row>
    <row r="477" spans="2:65" s="1" customFormat="1" ht="13.5">
      <c r="B477" s="41"/>
      <c r="C477" s="63"/>
      <c r="D477" s="205" t="s">
        <v>202</v>
      </c>
      <c r="E477" s="63"/>
      <c r="F477" s="206" t="s">
        <v>915</v>
      </c>
      <c r="G477" s="63"/>
      <c r="H477" s="63"/>
      <c r="I477" s="165"/>
      <c r="J477" s="63"/>
      <c r="K477" s="63"/>
      <c r="L477" s="61"/>
      <c r="M477" s="207"/>
      <c r="N477" s="42"/>
      <c r="O477" s="42"/>
      <c r="P477" s="42"/>
      <c r="Q477" s="42"/>
      <c r="R477" s="42"/>
      <c r="S477" s="42"/>
      <c r="T477" s="78"/>
      <c r="AT477" s="24" t="s">
        <v>202</v>
      </c>
      <c r="AU477" s="24" t="s">
        <v>79</v>
      </c>
    </row>
    <row r="478" spans="2:65" s="1" customFormat="1" ht="22.5" customHeight="1">
      <c r="B478" s="41"/>
      <c r="C478" s="194" t="s">
        <v>632</v>
      </c>
      <c r="D478" s="194" t="s">
        <v>196</v>
      </c>
      <c r="E478" s="195" t="s">
        <v>917</v>
      </c>
      <c r="F478" s="196" t="s">
        <v>918</v>
      </c>
      <c r="G478" s="197" t="s">
        <v>440</v>
      </c>
      <c r="H478" s="198">
        <v>14.5</v>
      </c>
      <c r="I478" s="199"/>
      <c r="J478" s="198">
        <f>ROUND(I478*H478,1)</f>
        <v>0</v>
      </c>
      <c r="K478" s="196" t="s">
        <v>387</v>
      </c>
      <c r="L478" s="61"/>
      <c r="M478" s="200" t="s">
        <v>20</v>
      </c>
      <c r="N478" s="201" t="s">
        <v>43</v>
      </c>
      <c r="O478" s="42"/>
      <c r="P478" s="202">
        <f>O478*H478</f>
        <v>0</v>
      </c>
      <c r="Q478" s="202">
        <v>0</v>
      </c>
      <c r="R478" s="202">
        <f>Q478*H478</f>
        <v>0</v>
      </c>
      <c r="S478" s="202">
        <v>0</v>
      </c>
      <c r="T478" s="203">
        <f>S478*H478</f>
        <v>0</v>
      </c>
      <c r="AR478" s="24" t="s">
        <v>255</v>
      </c>
      <c r="AT478" s="24" t="s">
        <v>196</v>
      </c>
      <c r="AU478" s="24" t="s">
        <v>79</v>
      </c>
      <c r="AY478" s="24" t="s">
        <v>195</v>
      </c>
      <c r="BE478" s="204">
        <f>IF(N478="základní",J478,0)</f>
        <v>0</v>
      </c>
      <c r="BF478" s="204">
        <f>IF(N478="snížená",J478,0)</f>
        <v>0</v>
      </c>
      <c r="BG478" s="204">
        <f>IF(N478="zákl. přenesená",J478,0)</f>
        <v>0</v>
      </c>
      <c r="BH478" s="204">
        <f>IF(N478="sníž. přenesená",J478,0)</f>
        <v>0</v>
      </c>
      <c r="BI478" s="204">
        <f>IF(N478="nulová",J478,0)</f>
        <v>0</v>
      </c>
      <c r="BJ478" s="24" t="s">
        <v>79</v>
      </c>
      <c r="BK478" s="204">
        <f>ROUND(I478*H478,1)</f>
        <v>0</v>
      </c>
      <c r="BL478" s="24" t="s">
        <v>255</v>
      </c>
      <c r="BM478" s="24" t="s">
        <v>919</v>
      </c>
    </row>
    <row r="479" spans="2:65" s="1" customFormat="1" ht="13.5">
      <c r="B479" s="41"/>
      <c r="C479" s="63"/>
      <c r="D479" s="205" t="s">
        <v>202</v>
      </c>
      <c r="E479" s="63"/>
      <c r="F479" s="206" t="s">
        <v>918</v>
      </c>
      <c r="G479" s="63"/>
      <c r="H479" s="63"/>
      <c r="I479" s="165"/>
      <c r="J479" s="63"/>
      <c r="K479" s="63"/>
      <c r="L479" s="61"/>
      <c r="M479" s="207"/>
      <c r="N479" s="42"/>
      <c r="O479" s="42"/>
      <c r="P479" s="42"/>
      <c r="Q479" s="42"/>
      <c r="R479" s="42"/>
      <c r="S479" s="42"/>
      <c r="T479" s="78"/>
      <c r="AT479" s="24" t="s">
        <v>202</v>
      </c>
      <c r="AU479" s="24" t="s">
        <v>79</v>
      </c>
    </row>
    <row r="480" spans="2:65" s="1" customFormat="1" ht="22.5" customHeight="1">
      <c r="B480" s="41"/>
      <c r="C480" s="194" t="s">
        <v>920</v>
      </c>
      <c r="D480" s="194" t="s">
        <v>196</v>
      </c>
      <c r="E480" s="195" t="s">
        <v>921</v>
      </c>
      <c r="F480" s="196" t="s">
        <v>922</v>
      </c>
      <c r="G480" s="197" t="s">
        <v>440</v>
      </c>
      <c r="H480" s="198">
        <v>9.6999999999999993</v>
      </c>
      <c r="I480" s="199"/>
      <c r="J480" s="198">
        <f>ROUND(I480*H480,1)</f>
        <v>0</v>
      </c>
      <c r="K480" s="196" t="s">
        <v>387</v>
      </c>
      <c r="L480" s="61"/>
      <c r="M480" s="200" t="s">
        <v>20</v>
      </c>
      <c r="N480" s="201" t="s">
        <v>43</v>
      </c>
      <c r="O480" s="42"/>
      <c r="P480" s="202">
        <f>O480*H480</f>
        <v>0</v>
      </c>
      <c r="Q480" s="202">
        <v>0</v>
      </c>
      <c r="R480" s="202">
        <f>Q480*H480</f>
        <v>0</v>
      </c>
      <c r="S480" s="202">
        <v>0</v>
      </c>
      <c r="T480" s="203">
        <f>S480*H480</f>
        <v>0</v>
      </c>
      <c r="AR480" s="24" t="s">
        <v>255</v>
      </c>
      <c r="AT480" s="24" t="s">
        <v>196</v>
      </c>
      <c r="AU480" s="24" t="s">
        <v>79</v>
      </c>
      <c r="AY480" s="24" t="s">
        <v>195</v>
      </c>
      <c r="BE480" s="204">
        <f>IF(N480="základní",J480,0)</f>
        <v>0</v>
      </c>
      <c r="BF480" s="204">
        <f>IF(N480="snížená",J480,0)</f>
        <v>0</v>
      </c>
      <c r="BG480" s="204">
        <f>IF(N480="zákl. přenesená",J480,0)</f>
        <v>0</v>
      </c>
      <c r="BH480" s="204">
        <f>IF(N480="sníž. přenesená",J480,0)</f>
        <v>0</v>
      </c>
      <c r="BI480" s="204">
        <f>IF(N480="nulová",J480,0)</f>
        <v>0</v>
      </c>
      <c r="BJ480" s="24" t="s">
        <v>79</v>
      </c>
      <c r="BK480" s="204">
        <f>ROUND(I480*H480,1)</f>
        <v>0</v>
      </c>
      <c r="BL480" s="24" t="s">
        <v>255</v>
      </c>
      <c r="BM480" s="24" t="s">
        <v>923</v>
      </c>
    </row>
    <row r="481" spans="2:65" s="1" customFormat="1" ht="13.5">
      <c r="B481" s="41"/>
      <c r="C481" s="63"/>
      <c r="D481" s="205" t="s">
        <v>202</v>
      </c>
      <c r="E481" s="63"/>
      <c r="F481" s="206" t="s">
        <v>922</v>
      </c>
      <c r="G481" s="63"/>
      <c r="H481" s="63"/>
      <c r="I481" s="165"/>
      <c r="J481" s="63"/>
      <c r="K481" s="63"/>
      <c r="L481" s="61"/>
      <c r="M481" s="207"/>
      <c r="N481" s="42"/>
      <c r="O481" s="42"/>
      <c r="P481" s="42"/>
      <c r="Q481" s="42"/>
      <c r="R481" s="42"/>
      <c r="S481" s="42"/>
      <c r="T481" s="78"/>
      <c r="AT481" s="24" t="s">
        <v>202</v>
      </c>
      <c r="AU481" s="24" t="s">
        <v>79</v>
      </c>
    </row>
    <row r="482" spans="2:65" s="1" customFormat="1" ht="22.5" customHeight="1">
      <c r="B482" s="41"/>
      <c r="C482" s="194" t="s">
        <v>682</v>
      </c>
      <c r="D482" s="194" t="s">
        <v>196</v>
      </c>
      <c r="E482" s="195" t="s">
        <v>924</v>
      </c>
      <c r="F482" s="196" t="s">
        <v>925</v>
      </c>
      <c r="G482" s="197" t="s">
        <v>926</v>
      </c>
      <c r="H482" s="198">
        <v>1</v>
      </c>
      <c r="I482" s="199"/>
      <c r="J482" s="198">
        <f>ROUND(I482*H482,1)</f>
        <v>0</v>
      </c>
      <c r="K482" s="196" t="s">
        <v>20</v>
      </c>
      <c r="L482" s="61"/>
      <c r="M482" s="200" t="s">
        <v>20</v>
      </c>
      <c r="N482" s="201" t="s">
        <v>43</v>
      </c>
      <c r="O482" s="42"/>
      <c r="P482" s="202">
        <f>O482*H482</f>
        <v>0</v>
      </c>
      <c r="Q482" s="202">
        <v>0</v>
      </c>
      <c r="R482" s="202">
        <f>Q482*H482</f>
        <v>0</v>
      </c>
      <c r="S482" s="202">
        <v>0</v>
      </c>
      <c r="T482" s="203">
        <f>S482*H482</f>
        <v>0</v>
      </c>
      <c r="AR482" s="24" t="s">
        <v>255</v>
      </c>
      <c r="AT482" s="24" t="s">
        <v>196</v>
      </c>
      <c r="AU482" s="24" t="s">
        <v>79</v>
      </c>
      <c r="AY482" s="24" t="s">
        <v>195</v>
      </c>
      <c r="BE482" s="204">
        <f>IF(N482="základní",J482,0)</f>
        <v>0</v>
      </c>
      <c r="BF482" s="204">
        <f>IF(N482="snížená",J482,0)</f>
        <v>0</v>
      </c>
      <c r="BG482" s="204">
        <f>IF(N482="zákl. přenesená",J482,0)</f>
        <v>0</v>
      </c>
      <c r="BH482" s="204">
        <f>IF(N482="sníž. přenesená",J482,0)</f>
        <v>0</v>
      </c>
      <c r="BI482" s="204">
        <f>IF(N482="nulová",J482,0)</f>
        <v>0</v>
      </c>
      <c r="BJ482" s="24" t="s">
        <v>79</v>
      </c>
      <c r="BK482" s="204">
        <f>ROUND(I482*H482,1)</f>
        <v>0</v>
      </c>
      <c r="BL482" s="24" t="s">
        <v>255</v>
      </c>
      <c r="BM482" s="24" t="s">
        <v>927</v>
      </c>
    </row>
    <row r="483" spans="2:65" s="1" customFormat="1" ht="13.5">
      <c r="B483" s="41"/>
      <c r="C483" s="63"/>
      <c r="D483" s="205" t="s">
        <v>202</v>
      </c>
      <c r="E483" s="63"/>
      <c r="F483" s="206" t="s">
        <v>925</v>
      </c>
      <c r="G483" s="63"/>
      <c r="H483" s="63"/>
      <c r="I483" s="165"/>
      <c r="J483" s="63"/>
      <c r="K483" s="63"/>
      <c r="L483" s="61"/>
      <c r="M483" s="207"/>
      <c r="N483" s="42"/>
      <c r="O483" s="42"/>
      <c r="P483" s="42"/>
      <c r="Q483" s="42"/>
      <c r="R483" s="42"/>
      <c r="S483" s="42"/>
      <c r="T483" s="78"/>
      <c r="AT483" s="24" t="s">
        <v>202</v>
      </c>
      <c r="AU483" s="24" t="s">
        <v>79</v>
      </c>
    </row>
    <row r="484" spans="2:65" s="1" customFormat="1" ht="22.5" customHeight="1">
      <c r="B484" s="41"/>
      <c r="C484" s="194" t="s">
        <v>928</v>
      </c>
      <c r="D484" s="194" t="s">
        <v>196</v>
      </c>
      <c r="E484" s="195" t="s">
        <v>929</v>
      </c>
      <c r="F484" s="196" t="s">
        <v>930</v>
      </c>
      <c r="G484" s="197" t="s">
        <v>926</v>
      </c>
      <c r="H484" s="198">
        <v>1</v>
      </c>
      <c r="I484" s="199"/>
      <c r="J484" s="198">
        <f>ROUND(I484*H484,1)</f>
        <v>0</v>
      </c>
      <c r="K484" s="196" t="s">
        <v>20</v>
      </c>
      <c r="L484" s="61"/>
      <c r="M484" s="200" t="s">
        <v>20</v>
      </c>
      <c r="N484" s="201" t="s">
        <v>43</v>
      </c>
      <c r="O484" s="42"/>
      <c r="P484" s="202">
        <f>O484*H484</f>
        <v>0</v>
      </c>
      <c r="Q484" s="202">
        <v>0</v>
      </c>
      <c r="R484" s="202">
        <f>Q484*H484</f>
        <v>0</v>
      </c>
      <c r="S484" s="202">
        <v>0</v>
      </c>
      <c r="T484" s="203">
        <f>S484*H484</f>
        <v>0</v>
      </c>
      <c r="AR484" s="24" t="s">
        <v>255</v>
      </c>
      <c r="AT484" s="24" t="s">
        <v>196</v>
      </c>
      <c r="AU484" s="24" t="s">
        <v>79</v>
      </c>
      <c r="AY484" s="24" t="s">
        <v>195</v>
      </c>
      <c r="BE484" s="204">
        <f>IF(N484="základní",J484,0)</f>
        <v>0</v>
      </c>
      <c r="BF484" s="204">
        <f>IF(N484="snížená",J484,0)</f>
        <v>0</v>
      </c>
      <c r="BG484" s="204">
        <f>IF(N484="zákl. přenesená",J484,0)</f>
        <v>0</v>
      </c>
      <c r="BH484" s="204">
        <f>IF(N484="sníž. přenesená",J484,0)</f>
        <v>0</v>
      </c>
      <c r="BI484" s="204">
        <f>IF(N484="nulová",J484,0)</f>
        <v>0</v>
      </c>
      <c r="BJ484" s="24" t="s">
        <v>79</v>
      </c>
      <c r="BK484" s="204">
        <f>ROUND(I484*H484,1)</f>
        <v>0</v>
      </c>
      <c r="BL484" s="24" t="s">
        <v>255</v>
      </c>
      <c r="BM484" s="24" t="s">
        <v>931</v>
      </c>
    </row>
    <row r="485" spans="2:65" s="1" customFormat="1" ht="13.5">
      <c r="B485" s="41"/>
      <c r="C485" s="63"/>
      <c r="D485" s="205" t="s">
        <v>202</v>
      </c>
      <c r="E485" s="63"/>
      <c r="F485" s="206" t="s">
        <v>925</v>
      </c>
      <c r="G485" s="63"/>
      <c r="H485" s="63"/>
      <c r="I485" s="165"/>
      <c r="J485" s="63"/>
      <c r="K485" s="63"/>
      <c r="L485" s="61"/>
      <c r="M485" s="207"/>
      <c r="N485" s="42"/>
      <c r="O485" s="42"/>
      <c r="P485" s="42"/>
      <c r="Q485" s="42"/>
      <c r="R485" s="42"/>
      <c r="S485" s="42"/>
      <c r="T485" s="78"/>
      <c r="AT485" s="24" t="s">
        <v>202</v>
      </c>
      <c r="AU485" s="24" t="s">
        <v>79</v>
      </c>
    </row>
    <row r="486" spans="2:65" s="1" customFormat="1" ht="22.5" customHeight="1">
      <c r="B486" s="41"/>
      <c r="C486" s="194" t="s">
        <v>635</v>
      </c>
      <c r="D486" s="194" t="s">
        <v>196</v>
      </c>
      <c r="E486" s="195" t="s">
        <v>932</v>
      </c>
      <c r="F486" s="196" t="s">
        <v>933</v>
      </c>
      <c r="G486" s="197" t="s">
        <v>903</v>
      </c>
      <c r="H486" s="199"/>
      <c r="I486" s="199"/>
      <c r="J486" s="198">
        <f>ROUND(I486*H486,1)</f>
        <v>0</v>
      </c>
      <c r="K486" s="196" t="s">
        <v>387</v>
      </c>
      <c r="L486" s="61"/>
      <c r="M486" s="200" t="s">
        <v>20</v>
      </c>
      <c r="N486" s="201" t="s">
        <v>43</v>
      </c>
      <c r="O486" s="42"/>
      <c r="P486" s="202">
        <f>O486*H486</f>
        <v>0</v>
      </c>
      <c r="Q486" s="202">
        <v>0</v>
      </c>
      <c r="R486" s="202">
        <f>Q486*H486</f>
        <v>0</v>
      </c>
      <c r="S486" s="202">
        <v>0</v>
      </c>
      <c r="T486" s="203">
        <f>S486*H486</f>
        <v>0</v>
      </c>
      <c r="AR486" s="24" t="s">
        <v>255</v>
      </c>
      <c r="AT486" s="24" t="s">
        <v>196</v>
      </c>
      <c r="AU486" s="24" t="s">
        <v>79</v>
      </c>
      <c r="AY486" s="24" t="s">
        <v>195</v>
      </c>
      <c r="BE486" s="204">
        <f>IF(N486="základní",J486,0)</f>
        <v>0</v>
      </c>
      <c r="BF486" s="204">
        <f>IF(N486="snížená",J486,0)</f>
        <v>0</v>
      </c>
      <c r="BG486" s="204">
        <f>IF(N486="zákl. přenesená",J486,0)</f>
        <v>0</v>
      </c>
      <c r="BH486" s="204">
        <f>IF(N486="sníž. přenesená",J486,0)</f>
        <v>0</v>
      </c>
      <c r="BI486" s="204">
        <f>IF(N486="nulová",J486,0)</f>
        <v>0</v>
      </c>
      <c r="BJ486" s="24" t="s">
        <v>79</v>
      </c>
      <c r="BK486" s="204">
        <f>ROUND(I486*H486,1)</f>
        <v>0</v>
      </c>
      <c r="BL486" s="24" t="s">
        <v>255</v>
      </c>
      <c r="BM486" s="24" t="s">
        <v>934</v>
      </c>
    </row>
    <row r="487" spans="2:65" s="1" customFormat="1" ht="13.5">
      <c r="B487" s="41"/>
      <c r="C487" s="63"/>
      <c r="D487" s="208" t="s">
        <v>202</v>
      </c>
      <c r="E487" s="63"/>
      <c r="F487" s="209" t="s">
        <v>933</v>
      </c>
      <c r="G487" s="63"/>
      <c r="H487" s="63"/>
      <c r="I487" s="165"/>
      <c r="J487" s="63"/>
      <c r="K487" s="63"/>
      <c r="L487" s="61"/>
      <c r="M487" s="207"/>
      <c r="N487" s="42"/>
      <c r="O487" s="42"/>
      <c r="P487" s="42"/>
      <c r="Q487" s="42"/>
      <c r="R487" s="42"/>
      <c r="S487" s="42"/>
      <c r="T487" s="78"/>
      <c r="AT487" s="24" t="s">
        <v>202</v>
      </c>
      <c r="AU487" s="24" t="s">
        <v>79</v>
      </c>
    </row>
    <row r="488" spans="2:65" s="10" customFormat="1" ht="37.35" customHeight="1">
      <c r="B488" s="180"/>
      <c r="C488" s="181"/>
      <c r="D488" s="182" t="s">
        <v>71</v>
      </c>
      <c r="E488" s="183" t="s">
        <v>935</v>
      </c>
      <c r="F488" s="183" t="s">
        <v>936</v>
      </c>
      <c r="G488" s="181"/>
      <c r="H488" s="181"/>
      <c r="I488" s="184"/>
      <c r="J488" s="185">
        <f>BK488</f>
        <v>0</v>
      </c>
      <c r="K488" s="181"/>
      <c r="L488" s="186"/>
      <c r="M488" s="187"/>
      <c r="N488" s="188"/>
      <c r="O488" s="188"/>
      <c r="P488" s="189">
        <f>SUM(P489:P504)</f>
        <v>0</v>
      </c>
      <c r="Q488" s="188"/>
      <c r="R488" s="189">
        <f>SUM(R489:R504)</f>
        <v>0</v>
      </c>
      <c r="S488" s="188"/>
      <c r="T488" s="190">
        <f>SUM(T489:T504)</f>
        <v>0</v>
      </c>
      <c r="AR488" s="191" t="s">
        <v>81</v>
      </c>
      <c r="AT488" s="192" t="s">
        <v>71</v>
      </c>
      <c r="AU488" s="192" t="s">
        <v>72</v>
      </c>
      <c r="AY488" s="191" t="s">
        <v>195</v>
      </c>
      <c r="BK488" s="193">
        <f>SUM(BK489:BK504)</f>
        <v>0</v>
      </c>
    </row>
    <row r="489" spans="2:65" s="1" customFormat="1" ht="22.5" customHeight="1">
      <c r="B489" s="41"/>
      <c r="C489" s="194" t="s">
        <v>937</v>
      </c>
      <c r="D489" s="194" t="s">
        <v>196</v>
      </c>
      <c r="E489" s="195" t="s">
        <v>938</v>
      </c>
      <c r="F489" s="196" t="s">
        <v>939</v>
      </c>
      <c r="G489" s="197" t="s">
        <v>440</v>
      </c>
      <c r="H489" s="198">
        <v>26.4</v>
      </c>
      <c r="I489" s="199"/>
      <c r="J489" s="198">
        <f>ROUND(I489*H489,1)</f>
        <v>0</v>
      </c>
      <c r="K489" s="196" t="s">
        <v>387</v>
      </c>
      <c r="L489" s="61"/>
      <c r="M489" s="200" t="s">
        <v>20</v>
      </c>
      <c r="N489" s="201" t="s">
        <v>43</v>
      </c>
      <c r="O489" s="42"/>
      <c r="P489" s="202">
        <f>O489*H489</f>
        <v>0</v>
      </c>
      <c r="Q489" s="202">
        <v>0</v>
      </c>
      <c r="R489" s="202">
        <f>Q489*H489</f>
        <v>0</v>
      </c>
      <c r="S489" s="202">
        <v>0</v>
      </c>
      <c r="T489" s="203">
        <f>S489*H489</f>
        <v>0</v>
      </c>
      <c r="AR489" s="24" t="s">
        <v>255</v>
      </c>
      <c r="AT489" s="24" t="s">
        <v>196</v>
      </c>
      <c r="AU489" s="24" t="s">
        <v>79</v>
      </c>
      <c r="AY489" s="24" t="s">
        <v>195</v>
      </c>
      <c r="BE489" s="204">
        <f>IF(N489="základní",J489,0)</f>
        <v>0</v>
      </c>
      <c r="BF489" s="204">
        <f>IF(N489="snížená",J489,0)</f>
        <v>0</v>
      </c>
      <c r="BG489" s="204">
        <f>IF(N489="zákl. přenesená",J489,0)</f>
        <v>0</v>
      </c>
      <c r="BH489" s="204">
        <f>IF(N489="sníž. přenesená",J489,0)</f>
        <v>0</v>
      </c>
      <c r="BI489" s="204">
        <f>IF(N489="nulová",J489,0)</f>
        <v>0</v>
      </c>
      <c r="BJ489" s="24" t="s">
        <v>79</v>
      </c>
      <c r="BK489" s="204">
        <f>ROUND(I489*H489,1)</f>
        <v>0</v>
      </c>
      <c r="BL489" s="24" t="s">
        <v>255</v>
      </c>
      <c r="BM489" s="24" t="s">
        <v>940</v>
      </c>
    </row>
    <row r="490" spans="2:65" s="1" customFormat="1" ht="13.5">
      <c r="B490" s="41"/>
      <c r="C490" s="63"/>
      <c r="D490" s="205" t="s">
        <v>202</v>
      </c>
      <c r="E490" s="63"/>
      <c r="F490" s="206" t="s">
        <v>939</v>
      </c>
      <c r="G490" s="63"/>
      <c r="H490" s="63"/>
      <c r="I490" s="165"/>
      <c r="J490" s="63"/>
      <c r="K490" s="63"/>
      <c r="L490" s="61"/>
      <c r="M490" s="207"/>
      <c r="N490" s="42"/>
      <c r="O490" s="42"/>
      <c r="P490" s="42"/>
      <c r="Q490" s="42"/>
      <c r="R490" s="42"/>
      <c r="S490" s="42"/>
      <c r="T490" s="78"/>
      <c r="AT490" s="24" t="s">
        <v>202</v>
      </c>
      <c r="AU490" s="24" t="s">
        <v>79</v>
      </c>
    </row>
    <row r="491" spans="2:65" s="1" customFormat="1" ht="22.5" customHeight="1">
      <c r="B491" s="41"/>
      <c r="C491" s="194" t="s">
        <v>639</v>
      </c>
      <c r="D491" s="194" t="s">
        <v>196</v>
      </c>
      <c r="E491" s="195" t="s">
        <v>941</v>
      </c>
      <c r="F491" s="196" t="s">
        <v>942</v>
      </c>
      <c r="G491" s="197" t="s">
        <v>404</v>
      </c>
      <c r="H491" s="198">
        <v>26</v>
      </c>
      <c r="I491" s="199"/>
      <c r="J491" s="198">
        <f>ROUND(I491*H491,1)</f>
        <v>0</v>
      </c>
      <c r="K491" s="196" t="s">
        <v>387</v>
      </c>
      <c r="L491" s="61"/>
      <c r="M491" s="200" t="s">
        <v>20</v>
      </c>
      <c r="N491" s="201" t="s">
        <v>43</v>
      </c>
      <c r="O491" s="42"/>
      <c r="P491" s="202">
        <f>O491*H491</f>
        <v>0</v>
      </c>
      <c r="Q491" s="202">
        <v>0</v>
      </c>
      <c r="R491" s="202">
        <f>Q491*H491</f>
        <v>0</v>
      </c>
      <c r="S491" s="202">
        <v>0</v>
      </c>
      <c r="T491" s="203">
        <f>S491*H491</f>
        <v>0</v>
      </c>
      <c r="AR491" s="24" t="s">
        <v>255</v>
      </c>
      <c r="AT491" s="24" t="s">
        <v>196</v>
      </c>
      <c r="AU491" s="24" t="s">
        <v>79</v>
      </c>
      <c r="AY491" s="24" t="s">
        <v>195</v>
      </c>
      <c r="BE491" s="204">
        <f>IF(N491="základní",J491,0)</f>
        <v>0</v>
      </c>
      <c r="BF491" s="204">
        <f>IF(N491="snížená",J491,0)</f>
        <v>0</v>
      </c>
      <c r="BG491" s="204">
        <f>IF(N491="zákl. přenesená",J491,0)</f>
        <v>0</v>
      </c>
      <c r="BH491" s="204">
        <f>IF(N491="sníž. přenesená",J491,0)</f>
        <v>0</v>
      </c>
      <c r="BI491" s="204">
        <f>IF(N491="nulová",J491,0)</f>
        <v>0</v>
      </c>
      <c r="BJ491" s="24" t="s">
        <v>79</v>
      </c>
      <c r="BK491" s="204">
        <f>ROUND(I491*H491,1)</f>
        <v>0</v>
      </c>
      <c r="BL491" s="24" t="s">
        <v>255</v>
      </c>
      <c r="BM491" s="24" t="s">
        <v>943</v>
      </c>
    </row>
    <row r="492" spans="2:65" s="1" customFormat="1" ht="13.5">
      <c r="B492" s="41"/>
      <c r="C492" s="63"/>
      <c r="D492" s="205" t="s">
        <v>202</v>
      </c>
      <c r="E492" s="63"/>
      <c r="F492" s="206" t="s">
        <v>942</v>
      </c>
      <c r="G492" s="63"/>
      <c r="H492" s="63"/>
      <c r="I492" s="165"/>
      <c r="J492" s="63"/>
      <c r="K492" s="63"/>
      <c r="L492" s="61"/>
      <c r="M492" s="207"/>
      <c r="N492" s="42"/>
      <c r="O492" s="42"/>
      <c r="P492" s="42"/>
      <c r="Q492" s="42"/>
      <c r="R492" s="42"/>
      <c r="S492" s="42"/>
      <c r="T492" s="78"/>
      <c r="AT492" s="24" t="s">
        <v>202</v>
      </c>
      <c r="AU492" s="24" t="s">
        <v>79</v>
      </c>
    </row>
    <row r="493" spans="2:65" s="1" customFormat="1" ht="22.5" customHeight="1">
      <c r="B493" s="41"/>
      <c r="C493" s="194" t="s">
        <v>944</v>
      </c>
      <c r="D493" s="194" t="s">
        <v>196</v>
      </c>
      <c r="E493" s="195" t="s">
        <v>945</v>
      </c>
      <c r="F493" s="196" t="s">
        <v>946</v>
      </c>
      <c r="G493" s="197" t="s">
        <v>440</v>
      </c>
      <c r="H493" s="198">
        <v>20.6</v>
      </c>
      <c r="I493" s="199"/>
      <c r="J493" s="198">
        <f>ROUND(I493*H493,1)</f>
        <v>0</v>
      </c>
      <c r="K493" s="196" t="s">
        <v>387</v>
      </c>
      <c r="L493" s="61"/>
      <c r="M493" s="200" t="s">
        <v>20</v>
      </c>
      <c r="N493" s="201" t="s">
        <v>43</v>
      </c>
      <c r="O493" s="42"/>
      <c r="P493" s="202">
        <f>O493*H493</f>
        <v>0</v>
      </c>
      <c r="Q493" s="202">
        <v>0</v>
      </c>
      <c r="R493" s="202">
        <f>Q493*H493</f>
        <v>0</v>
      </c>
      <c r="S493" s="202">
        <v>0</v>
      </c>
      <c r="T493" s="203">
        <f>S493*H493</f>
        <v>0</v>
      </c>
      <c r="AR493" s="24" t="s">
        <v>255</v>
      </c>
      <c r="AT493" s="24" t="s">
        <v>196</v>
      </c>
      <c r="AU493" s="24" t="s">
        <v>79</v>
      </c>
      <c r="AY493" s="24" t="s">
        <v>195</v>
      </c>
      <c r="BE493" s="204">
        <f>IF(N493="základní",J493,0)</f>
        <v>0</v>
      </c>
      <c r="BF493" s="204">
        <f>IF(N493="snížená",J493,0)</f>
        <v>0</v>
      </c>
      <c r="BG493" s="204">
        <f>IF(N493="zákl. přenesená",J493,0)</f>
        <v>0</v>
      </c>
      <c r="BH493" s="204">
        <f>IF(N493="sníž. přenesená",J493,0)</f>
        <v>0</v>
      </c>
      <c r="BI493" s="204">
        <f>IF(N493="nulová",J493,0)</f>
        <v>0</v>
      </c>
      <c r="BJ493" s="24" t="s">
        <v>79</v>
      </c>
      <c r="BK493" s="204">
        <f>ROUND(I493*H493,1)</f>
        <v>0</v>
      </c>
      <c r="BL493" s="24" t="s">
        <v>255</v>
      </c>
      <c r="BM493" s="24" t="s">
        <v>947</v>
      </c>
    </row>
    <row r="494" spans="2:65" s="1" customFormat="1" ht="13.5">
      <c r="B494" s="41"/>
      <c r="C494" s="63"/>
      <c r="D494" s="205" t="s">
        <v>202</v>
      </c>
      <c r="E494" s="63"/>
      <c r="F494" s="206" t="s">
        <v>946</v>
      </c>
      <c r="G494" s="63"/>
      <c r="H494" s="63"/>
      <c r="I494" s="165"/>
      <c r="J494" s="63"/>
      <c r="K494" s="63"/>
      <c r="L494" s="61"/>
      <c r="M494" s="207"/>
      <c r="N494" s="42"/>
      <c r="O494" s="42"/>
      <c r="P494" s="42"/>
      <c r="Q494" s="42"/>
      <c r="R494" s="42"/>
      <c r="S494" s="42"/>
      <c r="T494" s="78"/>
      <c r="AT494" s="24" t="s">
        <v>202</v>
      </c>
      <c r="AU494" s="24" t="s">
        <v>79</v>
      </c>
    </row>
    <row r="495" spans="2:65" s="1" customFormat="1" ht="22.5" customHeight="1">
      <c r="B495" s="41"/>
      <c r="C495" s="194" t="s">
        <v>642</v>
      </c>
      <c r="D495" s="194" t="s">
        <v>196</v>
      </c>
      <c r="E495" s="195" t="s">
        <v>948</v>
      </c>
      <c r="F495" s="196" t="s">
        <v>949</v>
      </c>
      <c r="G495" s="197" t="s">
        <v>504</v>
      </c>
      <c r="H495" s="198">
        <v>38</v>
      </c>
      <c r="I495" s="199"/>
      <c r="J495" s="198">
        <f>ROUND(I495*H495,1)</f>
        <v>0</v>
      </c>
      <c r="K495" s="196" t="s">
        <v>387</v>
      </c>
      <c r="L495" s="61"/>
      <c r="M495" s="200" t="s">
        <v>20</v>
      </c>
      <c r="N495" s="201" t="s">
        <v>43</v>
      </c>
      <c r="O495" s="42"/>
      <c r="P495" s="202">
        <f>O495*H495</f>
        <v>0</v>
      </c>
      <c r="Q495" s="202">
        <v>0</v>
      </c>
      <c r="R495" s="202">
        <f>Q495*H495</f>
        <v>0</v>
      </c>
      <c r="S495" s="202">
        <v>0</v>
      </c>
      <c r="T495" s="203">
        <f>S495*H495</f>
        <v>0</v>
      </c>
      <c r="AR495" s="24" t="s">
        <v>255</v>
      </c>
      <c r="AT495" s="24" t="s">
        <v>196</v>
      </c>
      <c r="AU495" s="24" t="s">
        <v>79</v>
      </c>
      <c r="AY495" s="24" t="s">
        <v>195</v>
      </c>
      <c r="BE495" s="204">
        <f>IF(N495="základní",J495,0)</f>
        <v>0</v>
      </c>
      <c r="BF495" s="204">
        <f>IF(N495="snížená",J495,0)</f>
        <v>0</v>
      </c>
      <c r="BG495" s="204">
        <f>IF(N495="zákl. přenesená",J495,0)</f>
        <v>0</v>
      </c>
      <c r="BH495" s="204">
        <f>IF(N495="sníž. přenesená",J495,0)</f>
        <v>0</v>
      </c>
      <c r="BI495" s="204">
        <f>IF(N495="nulová",J495,0)</f>
        <v>0</v>
      </c>
      <c r="BJ495" s="24" t="s">
        <v>79</v>
      </c>
      <c r="BK495" s="204">
        <f>ROUND(I495*H495,1)</f>
        <v>0</v>
      </c>
      <c r="BL495" s="24" t="s">
        <v>255</v>
      </c>
      <c r="BM495" s="24" t="s">
        <v>950</v>
      </c>
    </row>
    <row r="496" spans="2:65" s="1" customFormat="1" ht="13.5">
      <c r="B496" s="41"/>
      <c r="C496" s="63"/>
      <c r="D496" s="205" t="s">
        <v>202</v>
      </c>
      <c r="E496" s="63"/>
      <c r="F496" s="206" t="s">
        <v>949</v>
      </c>
      <c r="G496" s="63"/>
      <c r="H496" s="63"/>
      <c r="I496" s="165"/>
      <c r="J496" s="63"/>
      <c r="K496" s="63"/>
      <c r="L496" s="61"/>
      <c r="M496" s="207"/>
      <c r="N496" s="42"/>
      <c r="O496" s="42"/>
      <c r="P496" s="42"/>
      <c r="Q496" s="42"/>
      <c r="R496" s="42"/>
      <c r="S496" s="42"/>
      <c r="T496" s="78"/>
      <c r="AT496" s="24" t="s">
        <v>202</v>
      </c>
      <c r="AU496" s="24" t="s">
        <v>79</v>
      </c>
    </row>
    <row r="497" spans="2:65" s="1" customFormat="1" ht="22.5" customHeight="1">
      <c r="B497" s="41"/>
      <c r="C497" s="194" t="s">
        <v>951</v>
      </c>
      <c r="D497" s="194" t="s">
        <v>196</v>
      </c>
      <c r="E497" s="195" t="s">
        <v>952</v>
      </c>
      <c r="F497" s="196" t="s">
        <v>953</v>
      </c>
      <c r="G497" s="197" t="s">
        <v>404</v>
      </c>
      <c r="H497" s="198">
        <v>8.8000000000000007</v>
      </c>
      <c r="I497" s="199"/>
      <c r="J497" s="198">
        <f>ROUND(I497*H497,1)</f>
        <v>0</v>
      </c>
      <c r="K497" s="196" t="s">
        <v>387</v>
      </c>
      <c r="L497" s="61"/>
      <c r="M497" s="200" t="s">
        <v>20</v>
      </c>
      <c r="N497" s="201" t="s">
        <v>43</v>
      </c>
      <c r="O497" s="42"/>
      <c r="P497" s="202">
        <f>O497*H497</f>
        <v>0</v>
      </c>
      <c r="Q497" s="202">
        <v>0</v>
      </c>
      <c r="R497" s="202">
        <f>Q497*H497</f>
        <v>0</v>
      </c>
      <c r="S497" s="202">
        <v>0</v>
      </c>
      <c r="T497" s="203">
        <f>S497*H497</f>
        <v>0</v>
      </c>
      <c r="AR497" s="24" t="s">
        <v>255</v>
      </c>
      <c r="AT497" s="24" t="s">
        <v>196</v>
      </c>
      <c r="AU497" s="24" t="s">
        <v>79</v>
      </c>
      <c r="AY497" s="24" t="s">
        <v>195</v>
      </c>
      <c r="BE497" s="204">
        <f>IF(N497="základní",J497,0)</f>
        <v>0</v>
      </c>
      <c r="BF497" s="204">
        <f>IF(N497="snížená",J497,0)</f>
        <v>0</v>
      </c>
      <c r="BG497" s="204">
        <f>IF(N497="zákl. přenesená",J497,0)</f>
        <v>0</v>
      </c>
      <c r="BH497" s="204">
        <f>IF(N497="sníž. přenesená",J497,0)</f>
        <v>0</v>
      </c>
      <c r="BI497" s="204">
        <f>IF(N497="nulová",J497,0)</f>
        <v>0</v>
      </c>
      <c r="BJ497" s="24" t="s">
        <v>79</v>
      </c>
      <c r="BK497" s="204">
        <f>ROUND(I497*H497,1)</f>
        <v>0</v>
      </c>
      <c r="BL497" s="24" t="s">
        <v>255</v>
      </c>
      <c r="BM497" s="24" t="s">
        <v>954</v>
      </c>
    </row>
    <row r="498" spans="2:65" s="1" customFormat="1" ht="13.5">
      <c r="B498" s="41"/>
      <c r="C498" s="63"/>
      <c r="D498" s="205" t="s">
        <v>202</v>
      </c>
      <c r="E498" s="63"/>
      <c r="F498" s="206" t="s">
        <v>953</v>
      </c>
      <c r="G498" s="63"/>
      <c r="H498" s="63"/>
      <c r="I498" s="165"/>
      <c r="J498" s="63"/>
      <c r="K498" s="63"/>
      <c r="L498" s="61"/>
      <c r="M498" s="207"/>
      <c r="N498" s="42"/>
      <c r="O498" s="42"/>
      <c r="P498" s="42"/>
      <c r="Q498" s="42"/>
      <c r="R498" s="42"/>
      <c r="S498" s="42"/>
      <c r="T498" s="78"/>
      <c r="AT498" s="24" t="s">
        <v>202</v>
      </c>
      <c r="AU498" s="24" t="s">
        <v>79</v>
      </c>
    </row>
    <row r="499" spans="2:65" s="1" customFormat="1" ht="22.5" customHeight="1">
      <c r="B499" s="41"/>
      <c r="C499" s="194" t="s">
        <v>646</v>
      </c>
      <c r="D499" s="194" t="s">
        <v>196</v>
      </c>
      <c r="E499" s="195" t="s">
        <v>955</v>
      </c>
      <c r="F499" s="196" t="s">
        <v>956</v>
      </c>
      <c r="G499" s="197" t="s">
        <v>404</v>
      </c>
      <c r="H499" s="198">
        <v>17.2</v>
      </c>
      <c r="I499" s="199"/>
      <c r="J499" s="198">
        <f>ROUND(I499*H499,1)</f>
        <v>0</v>
      </c>
      <c r="K499" s="196" t="s">
        <v>387</v>
      </c>
      <c r="L499" s="61"/>
      <c r="M499" s="200" t="s">
        <v>20</v>
      </c>
      <c r="N499" s="201" t="s">
        <v>43</v>
      </c>
      <c r="O499" s="42"/>
      <c r="P499" s="202">
        <f>O499*H499</f>
        <v>0</v>
      </c>
      <c r="Q499" s="202">
        <v>0</v>
      </c>
      <c r="R499" s="202">
        <f>Q499*H499</f>
        <v>0</v>
      </c>
      <c r="S499" s="202">
        <v>0</v>
      </c>
      <c r="T499" s="203">
        <f>S499*H499</f>
        <v>0</v>
      </c>
      <c r="AR499" s="24" t="s">
        <v>255</v>
      </c>
      <c r="AT499" s="24" t="s">
        <v>196</v>
      </c>
      <c r="AU499" s="24" t="s">
        <v>79</v>
      </c>
      <c r="AY499" s="24" t="s">
        <v>195</v>
      </c>
      <c r="BE499" s="204">
        <f>IF(N499="základní",J499,0)</f>
        <v>0</v>
      </c>
      <c r="BF499" s="204">
        <f>IF(N499="snížená",J499,0)</f>
        <v>0</v>
      </c>
      <c r="BG499" s="204">
        <f>IF(N499="zákl. přenesená",J499,0)</f>
        <v>0</v>
      </c>
      <c r="BH499" s="204">
        <f>IF(N499="sníž. přenesená",J499,0)</f>
        <v>0</v>
      </c>
      <c r="BI499" s="204">
        <f>IF(N499="nulová",J499,0)</f>
        <v>0</v>
      </c>
      <c r="BJ499" s="24" t="s">
        <v>79</v>
      </c>
      <c r="BK499" s="204">
        <f>ROUND(I499*H499,1)</f>
        <v>0</v>
      </c>
      <c r="BL499" s="24" t="s">
        <v>255</v>
      </c>
      <c r="BM499" s="24" t="s">
        <v>957</v>
      </c>
    </row>
    <row r="500" spans="2:65" s="1" customFormat="1" ht="13.5">
      <c r="B500" s="41"/>
      <c r="C500" s="63"/>
      <c r="D500" s="205" t="s">
        <v>202</v>
      </c>
      <c r="E500" s="63"/>
      <c r="F500" s="206" t="s">
        <v>956</v>
      </c>
      <c r="G500" s="63"/>
      <c r="H500" s="63"/>
      <c r="I500" s="165"/>
      <c r="J500" s="63"/>
      <c r="K500" s="63"/>
      <c r="L500" s="61"/>
      <c r="M500" s="207"/>
      <c r="N500" s="42"/>
      <c r="O500" s="42"/>
      <c r="P500" s="42"/>
      <c r="Q500" s="42"/>
      <c r="R500" s="42"/>
      <c r="S500" s="42"/>
      <c r="T500" s="78"/>
      <c r="AT500" s="24" t="s">
        <v>202</v>
      </c>
      <c r="AU500" s="24" t="s">
        <v>79</v>
      </c>
    </row>
    <row r="501" spans="2:65" s="1" customFormat="1" ht="22.5" customHeight="1">
      <c r="B501" s="41"/>
      <c r="C501" s="194" t="s">
        <v>958</v>
      </c>
      <c r="D501" s="194" t="s">
        <v>196</v>
      </c>
      <c r="E501" s="195" t="s">
        <v>959</v>
      </c>
      <c r="F501" s="196" t="s">
        <v>960</v>
      </c>
      <c r="G501" s="197" t="s">
        <v>404</v>
      </c>
      <c r="H501" s="198">
        <v>4.5</v>
      </c>
      <c r="I501" s="199"/>
      <c r="J501" s="198">
        <f>ROUND(I501*H501,1)</f>
        <v>0</v>
      </c>
      <c r="K501" s="196" t="s">
        <v>387</v>
      </c>
      <c r="L501" s="61"/>
      <c r="M501" s="200" t="s">
        <v>20</v>
      </c>
      <c r="N501" s="201" t="s">
        <v>43</v>
      </c>
      <c r="O501" s="42"/>
      <c r="P501" s="202">
        <f>O501*H501</f>
        <v>0</v>
      </c>
      <c r="Q501" s="202">
        <v>0</v>
      </c>
      <c r="R501" s="202">
        <f>Q501*H501</f>
        <v>0</v>
      </c>
      <c r="S501" s="202">
        <v>0</v>
      </c>
      <c r="T501" s="203">
        <f>S501*H501</f>
        <v>0</v>
      </c>
      <c r="AR501" s="24" t="s">
        <v>255</v>
      </c>
      <c r="AT501" s="24" t="s">
        <v>196</v>
      </c>
      <c r="AU501" s="24" t="s">
        <v>79</v>
      </c>
      <c r="AY501" s="24" t="s">
        <v>195</v>
      </c>
      <c r="BE501" s="204">
        <f>IF(N501="základní",J501,0)</f>
        <v>0</v>
      </c>
      <c r="BF501" s="204">
        <f>IF(N501="snížená",J501,0)</f>
        <v>0</v>
      </c>
      <c r="BG501" s="204">
        <f>IF(N501="zákl. přenesená",J501,0)</f>
        <v>0</v>
      </c>
      <c r="BH501" s="204">
        <f>IF(N501="sníž. přenesená",J501,0)</f>
        <v>0</v>
      </c>
      <c r="BI501" s="204">
        <f>IF(N501="nulová",J501,0)</f>
        <v>0</v>
      </c>
      <c r="BJ501" s="24" t="s">
        <v>79</v>
      </c>
      <c r="BK501" s="204">
        <f>ROUND(I501*H501,1)</f>
        <v>0</v>
      </c>
      <c r="BL501" s="24" t="s">
        <v>255</v>
      </c>
      <c r="BM501" s="24" t="s">
        <v>961</v>
      </c>
    </row>
    <row r="502" spans="2:65" s="1" customFormat="1" ht="13.5">
      <c r="B502" s="41"/>
      <c r="C502" s="63"/>
      <c r="D502" s="205" t="s">
        <v>202</v>
      </c>
      <c r="E502" s="63"/>
      <c r="F502" s="206" t="s">
        <v>960</v>
      </c>
      <c r="G502" s="63"/>
      <c r="H502" s="63"/>
      <c r="I502" s="165"/>
      <c r="J502" s="63"/>
      <c r="K502" s="63"/>
      <c r="L502" s="61"/>
      <c r="M502" s="207"/>
      <c r="N502" s="42"/>
      <c r="O502" s="42"/>
      <c r="P502" s="42"/>
      <c r="Q502" s="42"/>
      <c r="R502" s="42"/>
      <c r="S502" s="42"/>
      <c r="T502" s="78"/>
      <c r="AT502" s="24" t="s">
        <v>202</v>
      </c>
      <c r="AU502" s="24" t="s">
        <v>79</v>
      </c>
    </row>
    <row r="503" spans="2:65" s="1" customFormat="1" ht="22.5" customHeight="1">
      <c r="B503" s="41"/>
      <c r="C503" s="194" t="s">
        <v>649</v>
      </c>
      <c r="D503" s="194" t="s">
        <v>196</v>
      </c>
      <c r="E503" s="195" t="s">
        <v>962</v>
      </c>
      <c r="F503" s="196" t="s">
        <v>963</v>
      </c>
      <c r="G503" s="197" t="s">
        <v>903</v>
      </c>
      <c r="H503" s="199"/>
      <c r="I503" s="199"/>
      <c r="J503" s="198">
        <f>ROUND(I503*H503,1)</f>
        <v>0</v>
      </c>
      <c r="K503" s="196" t="s">
        <v>540</v>
      </c>
      <c r="L503" s="61"/>
      <c r="M503" s="200" t="s">
        <v>20</v>
      </c>
      <c r="N503" s="201" t="s">
        <v>43</v>
      </c>
      <c r="O503" s="42"/>
      <c r="P503" s="202">
        <f>O503*H503</f>
        <v>0</v>
      </c>
      <c r="Q503" s="202">
        <v>0</v>
      </c>
      <c r="R503" s="202">
        <f>Q503*H503</f>
        <v>0</v>
      </c>
      <c r="S503" s="202">
        <v>0</v>
      </c>
      <c r="T503" s="203">
        <f>S503*H503</f>
        <v>0</v>
      </c>
      <c r="AR503" s="24" t="s">
        <v>255</v>
      </c>
      <c r="AT503" s="24" t="s">
        <v>196</v>
      </c>
      <c r="AU503" s="24" t="s">
        <v>79</v>
      </c>
      <c r="AY503" s="24" t="s">
        <v>195</v>
      </c>
      <c r="BE503" s="204">
        <f>IF(N503="základní",J503,0)</f>
        <v>0</v>
      </c>
      <c r="BF503" s="204">
        <f>IF(N503="snížená",J503,0)</f>
        <v>0</v>
      </c>
      <c r="BG503" s="204">
        <f>IF(N503="zákl. přenesená",J503,0)</f>
        <v>0</v>
      </c>
      <c r="BH503" s="204">
        <f>IF(N503="sníž. přenesená",J503,0)</f>
        <v>0</v>
      </c>
      <c r="BI503" s="204">
        <f>IF(N503="nulová",J503,0)</f>
        <v>0</v>
      </c>
      <c r="BJ503" s="24" t="s">
        <v>79</v>
      </c>
      <c r="BK503" s="204">
        <f>ROUND(I503*H503,1)</f>
        <v>0</v>
      </c>
      <c r="BL503" s="24" t="s">
        <v>255</v>
      </c>
      <c r="BM503" s="24" t="s">
        <v>964</v>
      </c>
    </row>
    <row r="504" spans="2:65" s="1" customFormat="1" ht="13.5">
      <c r="B504" s="41"/>
      <c r="C504" s="63"/>
      <c r="D504" s="208" t="s">
        <v>202</v>
      </c>
      <c r="E504" s="63"/>
      <c r="F504" s="209" t="s">
        <v>963</v>
      </c>
      <c r="G504" s="63"/>
      <c r="H504" s="63"/>
      <c r="I504" s="165"/>
      <c r="J504" s="63"/>
      <c r="K504" s="63"/>
      <c r="L504" s="61"/>
      <c r="M504" s="207"/>
      <c r="N504" s="42"/>
      <c r="O504" s="42"/>
      <c r="P504" s="42"/>
      <c r="Q504" s="42"/>
      <c r="R504" s="42"/>
      <c r="S504" s="42"/>
      <c r="T504" s="78"/>
      <c r="AT504" s="24" t="s">
        <v>202</v>
      </c>
      <c r="AU504" s="24" t="s">
        <v>79</v>
      </c>
    </row>
    <row r="505" spans="2:65" s="10" customFormat="1" ht="37.35" customHeight="1">
      <c r="B505" s="180"/>
      <c r="C505" s="181"/>
      <c r="D505" s="182" t="s">
        <v>71</v>
      </c>
      <c r="E505" s="183" t="s">
        <v>965</v>
      </c>
      <c r="F505" s="183" t="s">
        <v>966</v>
      </c>
      <c r="G505" s="181"/>
      <c r="H505" s="181"/>
      <c r="I505" s="184"/>
      <c r="J505" s="185">
        <f>BK505</f>
        <v>0</v>
      </c>
      <c r="K505" s="181"/>
      <c r="L505" s="186"/>
      <c r="M505" s="187"/>
      <c r="N505" s="188"/>
      <c r="O505" s="188"/>
      <c r="P505" s="189">
        <f>SUM(P506:P509)</f>
        <v>0</v>
      </c>
      <c r="Q505" s="188"/>
      <c r="R505" s="189">
        <f>SUM(R506:R509)</f>
        <v>0</v>
      </c>
      <c r="S505" s="188"/>
      <c r="T505" s="190">
        <f>SUM(T506:T509)</f>
        <v>0</v>
      </c>
      <c r="AR505" s="191" t="s">
        <v>81</v>
      </c>
      <c r="AT505" s="192" t="s">
        <v>71</v>
      </c>
      <c r="AU505" s="192" t="s">
        <v>72</v>
      </c>
      <c r="AY505" s="191" t="s">
        <v>195</v>
      </c>
      <c r="BK505" s="193">
        <f>SUM(BK506:BK509)</f>
        <v>0</v>
      </c>
    </row>
    <row r="506" spans="2:65" s="1" customFormat="1" ht="22.5" customHeight="1">
      <c r="B506" s="41"/>
      <c r="C506" s="194" t="s">
        <v>967</v>
      </c>
      <c r="D506" s="194" t="s">
        <v>196</v>
      </c>
      <c r="E506" s="195" t="s">
        <v>968</v>
      </c>
      <c r="F506" s="196" t="s">
        <v>969</v>
      </c>
      <c r="G506" s="197" t="s">
        <v>404</v>
      </c>
      <c r="H506" s="198">
        <v>801.5</v>
      </c>
      <c r="I506" s="199"/>
      <c r="J506" s="198">
        <f>ROUND(I506*H506,1)</f>
        <v>0</v>
      </c>
      <c r="K506" s="196" t="s">
        <v>387</v>
      </c>
      <c r="L506" s="61"/>
      <c r="M506" s="200" t="s">
        <v>20</v>
      </c>
      <c r="N506" s="201" t="s">
        <v>43</v>
      </c>
      <c r="O506" s="42"/>
      <c r="P506" s="202">
        <f>O506*H506</f>
        <v>0</v>
      </c>
      <c r="Q506" s="202">
        <v>0</v>
      </c>
      <c r="R506" s="202">
        <f>Q506*H506</f>
        <v>0</v>
      </c>
      <c r="S506" s="202">
        <v>0</v>
      </c>
      <c r="T506" s="203">
        <f>S506*H506</f>
        <v>0</v>
      </c>
      <c r="AR506" s="24" t="s">
        <v>255</v>
      </c>
      <c r="AT506" s="24" t="s">
        <v>196</v>
      </c>
      <c r="AU506" s="24" t="s">
        <v>79</v>
      </c>
      <c r="AY506" s="24" t="s">
        <v>195</v>
      </c>
      <c r="BE506" s="204">
        <f>IF(N506="základní",J506,0)</f>
        <v>0</v>
      </c>
      <c r="BF506" s="204">
        <f>IF(N506="snížená",J506,0)</f>
        <v>0</v>
      </c>
      <c r="BG506" s="204">
        <f>IF(N506="zákl. přenesená",J506,0)</f>
        <v>0</v>
      </c>
      <c r="BH506" s="204">
        <f>IF(N506="sníž. přenesená",J506,0)</f>
        <v>0</v>
      </c>
      <c r="BI506" s="204">
        <f>IF(N506="nulová",J506,0)</f>
        <v>0</v>
      </c>
      <c r="BJ506" s="24" t="s">
        <v>79</v>
      </c>
      <c r="BK506" s="204">
        <f>ROUND(I506*H506,1)</f>
        <v>0</v>
      </c>
      <c r="BL506" s="24" t="s">
        <v>255</v>
      </c>
      <c r="BM506" s="24" t="s">
        <v>970</v>
      </c>
    </row>
    <row r="507" spans="2:65" s="1" customFormat="1" ht="13.5">
      <c r="B507" s="41"/>
      <c r="C507" s="63"/>
      <c r="D507" s="205" t="s">
        <v>202</v>
      </c>
      <c r="E507" s="63"/>
      <c r="F507" s="206" t="s">
        <v>969</v>
      </c>
      <c r="G507" s="63"/>
      <c r="H507" s="63"/>
      <c r="I507" s="165"/>
      <c r="J507" s="63"/>
      <c r="K507" s="63"/>
      <c r="L507" s="61"/>
      <c r="M507" s="207"/>
      <c r="N507" s="42"/>
      <c r="O507" s="42"/>
      <c r="P507" s="42"/>
      <c r="Q507" s="42"/>
      <c r="R507" s="42"/>
      <c r="S507" s="42"/>
      <c r="T507" s="78"/>
      <c r="AT507" s="24" t="s">
        <v>202</v>
      </c>
      <c r="AU507" s="24" t="s">
        <v>79</v>
      </c>
    </row>
    <row r="508" spans="2:65" s="1" customFormat="1" ht="22.5" customHeight="1">
      <c r="B508" s="41"/>
      <c r="C508" s="194" t="s">
        <v>653</v>
      </c>
      <c r="D508" s="194" t="s">
        <v>196</v>
      </c>
      <c r="E508" s="195" t="s">
        <v>971</v>
      </c>
      <c r="F508" s="196" t="s">
        <v>972</v>
      </c>
      <c r="G508" s="197" t="s">
        <v>404</v>
      </c>
      <c r="H508" s="198">
        <v>700</v>
      </c>
      <c r="I508" s="199"/>
      <c r="J508" s="198">
        <f>ROUND(I508*H508,1)</f>
        <v>0</v>
      </c>
      <c r="K508" s="196" t="s">
        <v>387</v>
      </c>
      <c r="L508" s="61"/>
      <c r="M508" s="200" t="s">
        <v>20</v>
      </c>
      <c r="N508" s="201" t="s">
        <v>43</v>
      </c>
      <c r="O508" s="42"/>
      <c r="P508" s="202">
        <f>O508*H508</f>
        <v>0</v>
      </c>
      <c r="Q508" s="202">
        <v>0</v>
      </c>
      <c r="R508" s="202">
        <f>Q508*H508</f>
        <v>0</v>
      </c>
      <c r="S508" s="202">
        <v>0</v>
      </c>
      <c r="T508" s="203">
        <f>S508*H508</f>
        <v>0</v>
      </c>
      <c r="AR508" s="24" t="s">
        <v>255</v>
      </c>
      <c r="AT508" s="24" t="s">
        <v>196</v>
      </c>
      <c r="AU508" s="24" t="s">
        <v>79</v>
      </c>
      <c r="AY508" s="24" t="s">
        <v>195</v>
      </c>
      <c r="BE508" s="204">
        <f>IF(N508="základní",J508,0)</f>
        <v>0</v>
      </c>
      <c r="BF508" s="204">
        <f>IF(N508="snížená",J508,0)</f>
        <v>0</v>
      </c>
      <c r="BG508" s="204">
        <f>IF(N508="zákl. přenesená",J508,0)</f>
        <v>0</v>
      </c>
      <c r="BH508" s="204">
        <f>IF(N508="sníž. přenesená",J508,0)</f>
        <v>0</v>
      </c>
      <c r="BI508" s="204">
        <f>IF(N508="nulová",J508,0)</f>
        <v>0</v>
      </c>
      <c r="BJ508" s="24" t="s">
        <v>79</v>
      </c>
      <c r="BK508" s="204">
        <f>ROUND(I508*H508,1)</f>
        <v>0</v>
      </c>
      <c r="BL508" s="24" t="s">
        <v>255</v>
      </c>
      <c r="BM508" s="24" t="s">
        <v>973</v>
      </c>
    </row>
    <row r="509" spans="2:65" s="1" customFormat="1" ht="13.5">
      <c r="B509" s="41"/>
      <c r="C509" s="63"/>
      <c r="D509" s="208" t="s">
        <v>202</v>
      </c>
      <c r="E509" s="63"/>
      <c r="F509" s="209" t="s">
        <v>972</v>
      </c>
      <c r="G509" s="63"/>
      <c r="H509" s="63"/>
      <c r="I509" s="165"/>
      <c r="J509" s="63"/>
      <c r="K509" s="63"/>
      <c r="L509" s="61"/>
      <c r="M509" s="207"/>
      <c r="N509" s="42"/>
      <c r="O509" s="42"/>
      <c r="P509" s="42"/>
      <c r="Q509" s="42"/>
      <c r="R509" s="42"/>
      <c r="S509" s="42"/>
      <c r="T509" s="78"/>
      <c r="AT509" s="24" t="s">
        <v>202</v>
      </c>
      <c r="AU509" s="24" t="s">
        <v>79</v>
      </c>
    </row>
    <row r="510" spans="2:65" s="10" customFormat="1" ht="37.35" customHeight="1">
      <c r="B510" s="180"/>
      <c r="C510" s="181"/>
      <c r="D510" s="182" t="s">
        <v>71</v>
      </c>
      <c r="E510" s="183" t="s">
        <v>822</v>
      </c>
      <c r="F510" s="183" t="s">
        <v>823</v>
      </c>
      <c r="G510" s="181"/>
      <c r="H510" s="181"/>
      <c r="I510" s="184"/>
      <c r="J510" s="185">
        <f>BK510</f>
        <v>0</v>
      </c>
      <c r="K510" s="181"/>
      <c r="L510" s="186"/>
      <c r="M510" s="187"/>
      <c r="N510" s="188"/>
      <c r="O510" s="188"/>
      <c r="P510" s="189">
        <f>SUM(P511:P512)</f>
        <v>0</v>
      </c>
      <c r="Q510" s="188"/>
      <c r="R510" s="189">
        <f>SUM(R511:R512)</f>
        <v>0</v>
      </c>
      <c r="S510" s="188"/>
      <c r="T510" s="190">
        <f>SUM(T511:T512)</f>
        <v>0</v>
      </c>
      <c r="AR510" s="191" t="s">
        <v>81</v>
      </c>
      <c r="AT510" s="192" t="s">
        <v>71</v>
      </c>
      <c r="AU510" s="192" t="s">
        <v>72</v>
      </c>
      <c r="AY510" s="191" t="s">
        <v>195</v>
      </c>
      <c r="BK510" s="193">
        <f>SUM(BK511:BK512)</f>
        <v>0</v>
      </c>
    </row>
    <row r="511" spans="2:65" s="1" customFormat="1" ht="22.5" customHeight="1">
      <c r="B511" s="41"/>
      <c r="C511" s="194" t="s">
        <v>974</v>
      </c>
      <c r="D511" s="194" t="s">
        <v>196</v>
      </c>
      <c r="E511" s="195" t="s">
        <v>975</v>
      </c>
      <c r="F511" s="196" t="s">
        <v>976</v>
      </c>
      <c r="G511" s="197" t="s">
        <v>404</v>
      </c>
      <c r="H511" s="198">
        <v>58.5</v>
      </c>
      <c r="I511" s="199"/>
      <c r="J511" s="198">
        <f>ROUND(I511*H511,1)</f>
        <v>0</v>
      </c>
      <c r="K511" s="196" t="s">
        <v>387</v>
      </c>
      <c r="L511" s="61"/>
      <c r="M511" s="200" t="s">
        <v>20</v>
      </c>
      <c r="N511" s="201" t="s">
        <v>43</v>
      </c>
      <c r="O511" s="42"/>
      <c r="P511" s="202">
        <f>O511*H511</f>
        <v>0</v>
      </c>
      <c r="Q511" s="202">
        <v>0</v>
      </c>
      <c r="R511" s="202">
        <f>Q511*H511</f>
        <v>0</v>
      </c>
      <c r="S511" s="202">
        <v>0</v>
      </c>
      <c r="T511" s="203">
        <f>S511*H511</f>
        <v>0</v>
      </c>
      <c r="AR511" s="24" t="s">
        <v>255</v>
      </c>
      <c r="AT511" s="24" t="s">
        <v>196</v>
      </c>
      <c r="AU511" s="24" t="s">
        <v>79</v>
      </c>
      <c r="AY511" s="24" t="s">
        <v>195</v>
      </c>
      <c r="BE511" s="204">
        <f>IF(N511="základní",J511,0)</f>
        <v>0</v>
      </c>
      <c r="BF511" s="204">
        <f>IF(N511="snížená",J511,0)</f>
        <v>0</v>
      </c>
      <c r="BG511" s="204">
        <f>IF(N511="zákl. přenesená",J511,0)</f>
        <v>0</v>
      </c>
      <c r="BH511" s="204">
        <f>IF(N511="sníž. přenesená",J511,0)</f>
        <v>0</v>
      </c>
      <c r="BI511" s="204">
        <f>IF(N511="nulová",J511,0)</f>
        <v>0</v>
      </c>
      <c r="BJ511" s="24" t="s">
        <v>79</v>
      </c>
      <c r="BK511" s="204">
        <f>ROUND(I511*H511,1)</f>
        <v>0</v>
      </c>
      <c r="BL511" s="24" t="s">
        <v>255</v>
      </c>
      <c r="BM511" s="24" t="s">
        <v>977</v>
      </c>
    </row>
    <row r="512" spans="2:65" s="1" customFormat="1" ht="13.5">
      <c r="B512" s="41"/>
      <c r="C512" s="63"/>
      <c r="D512" s="208" t="s">
        <v>202</v>
      </c>
      <c r="E512" s="63"/>
      <c r="F512" s="209" t="s">
        <v>976</v>
      </c>
      <c r="G512" s="63"/>
      <c r="H512" s="63"/>
      <c r="I512" s="165"/>
      <c r="J512" s="63"/>
      <c r="K512" s="63"/>
      <c r="L512" s="61"/>
      <c r="M512" s="207"/>
      <c r="N512" s="42"/>
      <c r="O512" s="42"/>
      <c r="P512" s="42"/>
      <c r="Q512" s="42"/>
      <c r="R512" s="42"/>
      <c r="S512" s="42"/>
      <c r="T512" s="78"/>
      <c r="AT512" s="24" t="s">
        <v>202</v>
      </c>
      <c r="AU512" s="24" t="s">
        <v>79</v>
      </c>
    </row>
    <row r="513" spans="2:65" s="10" customFormat="1" ht="37.35" customHeight="1">
      <c r="B513" s="180"/>
      <c r="C513" s="181"/>
      <c r="D513" s="182" t="s">
        <v>71</v>
      </c>
      <c r="E513" s="183" t="s">
        <v>978</v>
      </c>
      <c r="F513" s="183" t="s">
        <v>979</v>
      </c>
      <c r="G513" s="181"/>
      <c r="H513" s="181"/>
      <c r="I513" s="184"/>
      <c r="J513" s="185">
        <f>BK513</f>
        <v>0</v>
      </c>
      <c r="K513" s="181"/>
      <c r="L513" s="186"/>
      <c r="M513" s="187"/>
      <c r="N513" s="188"/>
      <c r="O513" s="188"/>
      <c r="P513" s="189">
        <f>SUM(P514:P519)</f>
        <v>0</v>
      </c>
      <c r="Q513" s="188"/>
      <c r="R513" s="189">
        <f>SUM(R514:R519)</f>
        <v>0</v>
      </c>
      <c r="S513" s="188"/>
      <c r="T513" s="190">
        <f>SUM(T514:T519)</f>
        <v>0</v>
      </c>
      <c r="AR513" s="191" t="s">
        <v>81</v>
      </c>
      <c r="AT513" s="192" t="s">
        <v>71</v>
      </c>
      <c r="AU513" s="192" t="s">
        <v>72</v>
      </c>
      <c r="AY513" s="191" t="s">
        <v>195</v>
      </c>
      <c r="BK513" s="193">
        <f>SUM(BK514:BK519)</f>
        <v>0</v>
      </c>
    </row>
    <row r="514" spans="2:65" s="1" customFormat="1" ht="22.5" customHeight="1">
      <c r="B514" s="41"/>
      <c r="C514" s="194" t="s">
        <v>657</v>
      </c>
      <c r="D514" s="194" t="s">
        <v>196</v>
      </c>
      <c r="E514" s="195" t="s">
        <v>980</v>
      </c>
      <c r="F514" s="196" t="s">
        <v>981</v>
      </c>
      <c r="G514" s="197" t="s">
        <v>404</v>
      </c>
      <c r="H514" s="198">
        <v>85.4</v>
      </c>
      <c r="I514" s="199"/>
      <c r="J514" s="198">
        <f>ROUND(I514*H514,1)</f>
        <v>0</v>
      </c>
      <c r="K514" s="196" t="s">
        <v>387</v>
      </c>
      <c r="L514" s="61"/>
      <c r="M514" s="200" t="s">
        <v>20</v>
      </c>
      <c r="N514" s="201" t="s">
        <v>43</v>
      </c>
      <c r="O514" s="42"/>
      <c r="P514" s="202">
        <f>O514*H514</f>
        <v>0</v>
      </c>
      <c r="Q514" s="202">
        <v>0</v>
      </c>
      <c r="R514" s="202">
        <f>Q514*H514</f>
        <v>0</v>
      </c>
      <c r="S514" s="202">
        <v>0</v>
      </c>
      <c r="T514" s="203">
        <f>S514*H514</f>
        <v>0</v>
      </c>
      <c r="AR514" s="24" t="s">
        <v>255</v>
      </c>
      <c r="AT514" s="24" t="s">
        <v>196</v>
      </c>
      <c r="AU514" s="24" t="s">
        <v>79</v>
      </c>
      <c r="AY514" s="24" t="s">
        <v>195</v>
      </c>
      <c r="BE514" s="204">
        <f>IF(N514="základní",J514,0)</f>
        <v>0</v>
      </c>
      <c r="BF514" s="204">
        <f>IF(N514="snížená",J514,0)</f>
        <v>0</v>
      </c>
      <c r="BG514" s="204">
        <f>IF(N514="zákl. přenesená",J514,0)</f>
        <v>0</v>
      </c>
      <c r="BH514" s="204">
        <f>IF(N514="sníž. přenesená",J514,0)</f>
        <v>0</v>
      </c>
      <c r="BI514" s="204">
        <f>IF(N514="nulová",J514,0)</f>
        <v>0</v>
      </c>
      <c r="BJ514" s="24" t="s">
        <v>79</v>
      </c>
      <c r="BK514" s="204">
        <f>ROUND(I514*H514,1)</f>
        <v>0</v>
      </c>
      <c r="BL514" s="24" t="s">
        <v>255</v>
      </c>
      <c r="BM514" s="24" t="s">
        <v>982</v>
      </c>
    </row>
    <row r="515" spans="2:65" s="1" customFormat="1" ht="13.5">
      <c r="B515" s="41"/>
      <c r="C515" s="63"/>
      <c r="D515" s="205" t="s">
        <v>202</v>
      </c>
      <c r="E515" s="63"/>
      <c r="F515" s="206" t="s">
        <v>981</v>
      </c>
      <c r="G515" s="63"/>
      <c r="H515" s="63"/>
      <c r="I515" s="165"/>
      <c r="J515" s="63"/>
      <c r="K515" s="63"/>
      <c r="L515" s="61"/>
      <c r="M515" s="207"/>
      <c r="N515" s="42"/>
      <c r="O515" s="42"/>
      <c r="P515" s="42"/>
      <c r="Q515" s="42"/>
      <c r="R515" s="42"/>
      <c r="S515" s="42"/>
      <c r="T515" s="78"/>
      <c r="AT515" s="24" t="s">
        <v>202</v>
      </c>
      <c r="AU515" s="24" t="s">
        <v>79</v>
      </c>
    </row>
    <row r="516" spans="2:65" s="1" customFormat="1" ht="22.5" customHeight="1">
      <c r="B516" s="41"/>
      <c r="C516" s="194" t="s">
        <v>983</v>
      </c>
      <c r="D516" s="194" t="s">
        <v>196</v>
      </c>
      <c r="E516" s="195" t="s">
        <v>984</v>
      </c>
      <c r="F516" s="196" t="s">
        <v>985</v>
      </c>
      <c r="G516" s="197" t="s">
        <v>404</v>
      </c>
      <c r="H516" s="198">
        <v>85.4</v>
      </c>
      <c r="I516" s="199"/>
      <c r="J516" s="198">
        <f>ROUND(I516*H516,1)</f>
        <v>0</v>
      </c>
      <c r="K516" s="196" t="s">
        <v>387</v>
      </c>
      <c r="L516" s="61"/>
      <c r="M516" s="200" t="s">
        <v>20</v>
      </c>
      <c r="N516" s="201" t="s">
        <v>43</v>
      </c>
      <c r="O516" s="42"/>
      <c r="P516" s="202">
        <f>O516*H516</f>
        <v>0</v>
      </c>
      <c r="Q516" s="202">
        <v>0</v>
      </c>
      <c r="R516" s="202">
        <f>Q516*H516</f>
        <v>0</v>
      </c>
      <c r="S516" s="202">
        <v>0</v>
      </c>
      <c r="T516" s="203">
        <f>S516*H516</f>
        <v>0</v>
      </c>
      <c r="AR516" s="24" t="s">
        <v>255</v>
      </c>
      <c r="AT516" s="24" t="s">
        <v>196</v>
      </c>
      <c r="AU516" s="24" t="s">
        <v>79</v>
      </c>
      <c r="AY516" s="24" t="s">
        <v>195</v>
      </c>
      <c r="BE516" s="204">
        <f>IF(N516="základní",J516,0)</f>
        <v>0</v>
      </c>
      <c r="BF516" s="204">
        <f>IF(N516="snížená",J516,0)</f>
        <v>0</v>
      </c>
      <c r="BG516" s="204">
        <f>IF(N516="zákl. přenesená",J516,0)</f>
        <v>0</v>
      </c>
      <c r="BH516" s="204">
        <f>IF(N516="sníž. přenesená",J516,0)</f>
        <v>0</v>
      </c>
      <c r="BI516" s="204">
        <f>IF(N516="nulová",J516,0)</f>
        <v>0</v>
      </c>
      <c r="BJ516" s="24" t="s">
        <v>79</v>
      </c>
      <c r="BK516" s="204">
        <f>ROUND(I516*H516,1)</f>
        <v>0</v>
      </c>
      <c r="BL516" s="24" t="s">
        <v>255</v>
      </c>
      <c r="BM516" s="24" t="s">
        <v>986</v>
      </c>
    </row>
    <row r="517" spans="2:65" s="1" customFormat="1" ht="13.5">
      <c r="B517" s="41"/>
      <c r="C517" s="63"/>
      <c r="D517" s="208" t="s">
        <v>202</v>
      </c>
      <c r="E517" s="63"/>
      <c r="F517" s="209" t="s">
        <v>985</v>
      </c>
      <c r="G517" s="63"/>
      <c r="H517" s="63"/>
      <c r="I517" s="165"/>
      <c r="J517" s="63"/>
      <c r="K517" s="63"/>
      <c r="L517" s="61"/>
      <c r="M517" s="207"/>
      <c r="N517" s="42"/>
      <c r="O517" s="42"/>
      <c r="P517" s="42"/>
      <c r="Q517" s="42"/>
      <c r="R517" s="42"/>
      <c r="S517" s="42"/>
      <c r="T517" s="78"/>
      <c r="AT517" s="24" t="s">
        <v>202</v>
      </c>
      <c r="AU517" s="24" t="s">
        <v>79</v>
      </c>
    </row>
    <row r="518" spans="2:65" s="11" customFormat="1" ht="13.5">
      <c r="B518" s="213"/>
      <c r="C518" s="214"/>
      <c r="D518" s="208" t="s">
        <v>397</v>
      </c>
      <c r="E518" s="215" t="s">
        <v>20</v>
      </c>
      <c r="F518" s="216" t="s">
        <v>701</v>
      </c>
      <c r="G518" s="214"/>
      <c r="H518" s="217">
        <v>85.4</v>
      </c>
      <c r="I518" s="218"/>
      <c r="J518" s="214"/>
      <c r="K518" s="214"/>
      <c r="L518" s="219"/>
      <c r="M518" s="220"/>
      <c r="N518" s="221"/>
      <c r="O518" s="221"/>
      <c r="P518" s="221"/>
      <c r="Q518" s="221"/>
      <c r="R518" s="221"/>
      <c r="S518" s="221"/>
      <c r="T518" s="222"/>
      <c r="AT518" s="223" t="s">
        <v>397</v>
      </c>
      <c r="AU518" s="223" t="s">
        <v>79</v>
      </c>
      <c r="AV518" s="11" t="s">
        <v>81</v>
      </c>
      <c r="AW518" s="11" t="s">
        <v>36</v>
      </c>
      <c r="AX518" s="11" t="s">
        <v>72</v>
      </c>
      <c r="AY518" s="223" t="s">
        <v>195</v>
      </c>
    </row>
    <row r="519" spans="2:65" s="12" customFormat="1" ht="13.5">
      <c r="B519" s="224"/>
      <c r="C519" s="225"/>
      <c r="D519" s="208" t="s">
        <v>397</v>
      </c>
      <c r="E519" s="235" t="s">
        <v>20</v>
      </c>
      <c r="F519" s="236" t="s">
        <v>399</v>
      </c>
      <c r="G519" s="225"/>
      <c r="H519" s="237">
        <v>85.4</v>
      </c>
      <c r="I519" s="229"/>
      <c r="J519" s="225"/>
      <c r="K519" s="225"/>
      <c r="L519" s="230"/>
      <c r="M519" s="231"/>
      <c r="N519" s="232"/>
      <c r="O519" s="232"/>
      <c r="P519" s="232"/>
      <c r="Q519" s="232"/>
      <c r="R519" s="232"/>
      <c r="S519" s="232"/>
      <c r="T519" s="233"/>
      <c r="AT519" s="234" t="s">
        <v>397</v>
      </c>
      <c r="AU519" s="234" t="s">
        <v>79</v>
      </c>
      <c r="AV519" s="12" t="s">
        <v>194</v>
      </c>
      <c r="AW519" s="12" t="s">
        <v>36</v>
      </c>
      <c r="AX519" s="12" t="s">
        <v>79</v>
      </c>
      <c r="AY519" s="234" t="s">
        <v>195</v>
      </c>
    </row>
    <row r="520" spans="2:65" s="10" customFormat="1" ht="37.35" customHeight="1">
      <c r="B520" s="180"/>
      <c r="C520" s="181"/>
      <c r="D520" s="182" t="s">
        <v>71</v>
      </c>
      <c r="E520" s="183" t="s">
        <v>987</v>
      </c>
      <c r="F520" s="183" t="s">
        <v>988</v>
      </c>
      <c r="G520" s="181"/>
      <c r="H520" s="181"/>
      <c r="I520" s="184"/>
      <c r="J520" s="185">
        <f>BK520</f>
        <v>0</v>
      </c>
      <c r="K520" s="181"/>
      <c r="L520" s="186"/>
      <c r="M520" s="187"/>
      <c r="N520" s="188"/>
      <c r="O520" s="188"/>
      <c r="P520" s="189">
        <f>SUM(P521:P522)</f>
        <v>0</v>
      </c>
      <c r="Q520" s="188"/>
      <c r="R520" s="189">
        <f>SUM(R521:R522)</f>
        <v>0</v>
      </c>
      <c r="S520" s="188"/>
      <c r="T520" s="190">
        <f>SUM(T521:T522)</f>
        <v>0</v>
      </c>
      <c r="AR520" s="191" t="s">
        <v>81</v>
      </c>
      <c r="AT520" s="192" t="s">
        <v>71</v>
      </c>
      <c r="AU520" s="192" t="s">
        <v>72</v>
      </c>
      <c r="AY520" s="191" t="s">
        <v>195</v>
      </c>
      <c r="BK520" s="193">
        <f>SUM(BK521:BK522)</f>
        <v>0</v>
      </c>
    </row>
    <row r="521" spans="2:65" s="1" customFormat="1" ht="22.5" customHeight="1">
      <c r="B521" s="41"/>
      <c r="C521" s="194" t="s">
        <v>661</v>
      </c>
      <c r="D521" s="194" t="s">
        <v>196</v>
      </c>
      <c r="E521" s="195" t="s">
        <v>989</v>
      </c>
      <c r="F521" s="196" t="s">
        <v>990</v>
      </c>
      <c r="G521" s="197" t="s">
        <v>729</v>
      </c>
      <c r="H521" s="198">
        <v>1</v>
      </c>
      <c r="I521" s="199"/>
      <c r="J521" s="198">
        <f>ROUND(I521*H521,1)</f>
        <v>0</v>
      </c>
      <c r="K521" s="196" t="s">
        <v>387</v>
      </c>
      <c r="L521" s="61"/>
      <c r="M521" s="200" t="s">
        <v>20</v>
      </c>
      <c r="N521" s="201" t="s">
        <v>43</v>
      </c>
      <c r="O521" s="42"/>
      <c r="P521" s="202">
        <f>O521*H521</f>
        <v>0</v>
      </c>
      <c r="Q521" s="202">
        <v>0</v>
      </c>
      <c r="R521" s="202">
        <f>Q521*H521</f>
        <v>0</v>
      </c>
      <c r="S521" s="202">
        <v>0</v>
      </c>
      <c r="T521" s="203">
        <f>S521*H521</f>
        <v>0</v>
      </c>
      <c r="AR521" s="24" t="s">
        <v>255</v>
      </c>
      <c r="AT521" s="24" t="s">
        <v>196</v>
      </c>
      <c r="AU521" s="24" t="s">
        <v>79</v>
      </c>
      <c r="AY521" s="24" t="s">
        <v>195</v>
      </c>
      <c r="BE521" s="204">
        <f>IF(N521="základní",J521,0)</f>
        <v>0</v>
      </c>
      <c r="BF521" s="204">
        <f>IF(N521="snížená",J521,0)</f>
        <v>0</v>
      </c>
      <c r="BG521" s="204">
        <f>IF(N521="zákl. přenesená",J521,0)</f>
        <v>0</v>
      </c>
      <c r="BH521" s="204">
        <f>IF(N521="sníž. přenesená",J521,0)</f>
        <v>0</v>
      </c>
      <c r="BI521" s="204">
        <f>IF(N521="nulová",J521,0)</f>
        <v>0</v>
      </c>
      <c r="BJ521" s="24" t="s">
        <v>79</v>
      </c>
      <c r="BK521" s="204">
        <f>ROUND(I521*H521,1)</f>
        <v>0</v>
      </c>
      <c r="BL521" s="24" t="s">
        <v>255</v>
      </c>
      <c r="BM521" s="24" t="s">
        <v>991</v>
      </c>
    </row>
    <row r="522" spans="2:65" s="1" customFormat="1" ht="13.5">
      <c r="B522" s="41"/>
      <c r="C522" s="63"/>
      <c r="D522" s="208" t="s">
        <v>202</v>
      </c>
      <c r="E522" s="63"/>
      <c r="F522" s="209" t="s">
        <v>990</v>
      </c>
      <c r="G522" s="63"/>
      <c r="H522" s="63"/>
      <c r="I522" s="165"/>
      <c r="J522" s="63"/>
      <c r="K522" s="63"/>
      <c r="L522" s="61"/>
      <c r="M522" s="207"/>
      <c r="N522" s="42"/>
      <c r="O522" s="42"/>
      <c r="P522" s="42"/>
      <c r="Q522" s="42"/>
      <c r="R522" s="42"/>
      <c r="S522" s="42"/>
      <c r="T522" s="78"/>
      <c r="AT522" s="24" t="s">
        <v>202</v>
      </c>
      <c r="AU522" s="24" t="s">
        <v>79</v>
      </c>
    </row>
    <row r="523" spans="2:65" s="10" customFormat="1" ht="37.35" customHeight="1">
      <c r="B523" s="180"/>
      <c r="C523" s="181"/>
      <c r="D523" s="182" t="s">
        <v>71</v>
      </c>
      <c r="E523" s="183" t="s">
        <v>992</v>
      </c>
      <c r="F523" s="183" t="s">
        <v>993</v>
      </c>
      <c r="G523" s="181"/>
      <c r="H523" s="181"/>
      <c r="I523" s="184"/>
      <c r="J523" s="185">
        <f>BK523</f>
        <v>0</v>
      </c>
      <c r="K523" s="181"/>
      <c r="L523" s="186"/>
      <c r="M523" s="187"/>
      <c r="N523" s="188"/>
      <c r="O523" s="188"/>
      <c r="P523" s="189">
        <f>SUM(P524:P525)</f>
        <v>0</v>
      </c>
      <c r="Q523" s="188"/>
      <c r="R523" s="189">
        <f>SUM(R524:R525)</f>
        <v>0</v>
      </c>
      <c r="S523" s="188"/>
      <c r="T523" s="190">
        <f>SUM(T524:T525)</f>
        <v>0</v>
      </c>
      <c r="AR523" s="191" t="s">
        <v>86</v>
      </c>
      <c r="AT523" s="192" t="s">
        <v>71</v>
      </c>
      <c r="AU523" s="192" t="s">
        <v>72</v>
      </c>
      <c r="AY523" s="191" t="s">
        <v>195</v>
      </c>
      <c r="BK523" s="193">
        <f>SUM(BK524:BK525)</f>
        <v>0</v>
      </c>
    </row>
    <row r="524" spans="2:65" s="1" customFormat="1" ht="22.5" customHeight="1">
      <c r="B524" s="41"/>
      <c r="C524" s="194" t="s">
        <v>994</v>
      </c>
      <c r="D524" s="194" t="s">
        <v>196</v>
      </c>
      <c r="E524" s="195" t="s">
        <v>995</v>
      </c>
      <c r="F524" s="196" t="s">
        <v>996</v>
      </c>
      <c r="G524" s="197" t="s">
        <v>504</v>
      </c>
      <c r="H524" s="198">
        <v>1</v>
      </c>
      <c r="I524" s="199"/>
      <c r="J524" s="198">
        <f>ROUND(I524*H524,1)</f>
        <v>0</v>
      </c>
      <c r="K524" s="196" t="s">
        <v>387</v>
      </c>
      <c r="L524" s="61"/>
      <c r="M524" s="200" t="s">
        <v>20</v>
      </c>
      <c r="N524" s="201" t="s">
        <v>43</v>
      </c>
      <c r="O524" s="42"/>
      <c r="P524" s="202">
        <f>O524*H524</f>
        <v>0</v>
      </c>
      <c r="Q524" s="202">
        <v>0</v>
      </c>
      <c r="R524" s="202">
        <f>Q524*H524</f>
        <v>0</v>
      </c>
      <c r="S524" s="202">
        <v>0</v>
      </c>
      <c r="T524" s="203">
        <f>S524*H524</f>
        <v>0</v>
      </c>
      <c r="AR524" s="24" t="s">
        <v>474</v>
      </c>
      <c r="AT524" s="24" t="s">
        <v>196</v>
      </c>
      <c r="AU524" s="24" t="s">
        <v>79</v>
      </c>
      <c r="AY524" s="24" t="s">
        <v>195</v>
      </c>
      <c r="BE524" s="204">
        <f>IF(N524="základní",J524,0)</f>
        <v>0</v>
      </c>
      <c r="BF524" s="204">
        <f>IF(N524="snížená",J524,0)</f>
        <v>0</v>
      </c>
      <c r="BG524" s="204">
        <f>IF(N524="zákl. přenesená",J524,0)</f>
        <v>0</v>
      </c>
      <c r="BH524" s="204">
        <f>IF(N524="sníž. přenesená",J524,0)</f>
        <v>0</v>
      </c>
      <c r="BI524" s="204">
        <f>IF(N524="nulová",J524,0)</f>
        <v>0</v>
      </c>
      <c r="BJ524" s="24" t="s">
        <v>79</v>
      </c>
      <c r="BK524" s="204">
        <f>ROUND(I524*H524,1)</f>
        <v>0</v>
      </c>
      <c r="BL524" s="24" t="s">
        <v>474</v>
      </c>
      <c r="BM524" s="24" t="s">
        <v>997</v>
      </c>
    </row>
    <row r="525" spans="2:65" s="1" customFormat="1" ht="13.5">
      <c r="B525" s="41"/>
      <c r="C525" s="63"/>
      <c r="D525" s="208" t="s">
        <v>202</v>
      </c>
      <c r="E525" s="63"/>
      <c r="F525" s="209" t="s">
        <v>996</v>
      </c>
      <c r="G525" s="63"/>
      <c r="H525" s="63"/>
      <c r="I525" s="165"/>
      <c r="J525" s="63"/>
      <c r="K525" s="63"/>
      <c r="L525" s="61"/>
      <c r="M525" s="207"/>
      <c r="N525" s="42"/>
      <c r="O525" s="42"/>
      <c r="P525" s="42"/>
      <c r="Q525" s="42"/>
      <c r="R525" s="42"/>
      <c r="S525" s="42"/>
      <c r="T525" s="78"/>
      <c r="AT525" s="24" t="s">
        <v>202</v>
      </c>
      <c r="AU525" s="24" t="s">
        <v>79</v>
      </c>
    </row>
    <row r="526" spans="2:65" s="10" customFormat="1" ht="37.35" customHeight="1">
      <c r="B526" s="180"/>
      <c r="C526" s="181"/>
      <c r="D526" s="182" t="s">
        <v>71</v>
      </c>
      <c r="E526" s="183" t="s">
        <v>998</v>
      </c>
      <c r="F526" s="183" t="s">
        <v>999</v>
      </c>
      <c r="G526" s="181"/>
      <c r="H526" s="181"/>
      <c r="I526" s="184"/>
      <c r="J526" s="185">
        <f>BK526</f>
        <v>0</v>
      </c>
      <c r="K526" s="181"/>
      <c r="L526" s="186"/>
      <c r="M526" s="187"/>
      <c r="N526" s="188"/>
      <c r="O526" s="188"/>
      <c r="P526" s="189">
        <f>SUM(P527:P536)</f>
        <v>0</v>
      </c>
      <c r="Q526" s="188"/>
      <c r="R526" s="189">
        <f>SUM(R527:R536)</f>
        <v>0</v>
      </c>
      <c r="S526" s="188"/>
      <c r="T526" s="190">
        <f>SUM(T527:T536)</f>
        <v>0</v>
      </c>
      <c r="AR526" s="191" t="s">
        <v>79</v>
      </c>
      <c r="AT526" s="192" t="s">
        <v>71</v>
      </c>
      <c r="AU526" s="192" t="s">
        <v>72</v>
      </c>
      <c r="AY526" s="191" t="s">
        <v>195</v>
      </c>
      <c r="BK526" s="193">
        <f>SUM(BK527:BK536)</f>
        <v>0</v>
      </c>
    </row>
    <row r="527" spans="2:65" s="1" customFormat="1" ht="22.5" customHeight="1">
      <c r="B527" s="41"/>
      <c r="C527" s="194" t="s">
        <v>664</v>
      </c>
      <c r="D527" s="194" t="s">
        <v>196</v>
      </c>
      <c r="E527" s="195" t="s">
        <v>1000</v>
      </c>
      <c r="F527" s="196" t="s">
        <v>1001</v>
      </c>
      <c r="G527" s="197" t="s">
        <v>228</v>
      </c>
      <c r="H527" s="198">
        <v>2231.1999999999998</v>
      </c>
      <c r="I527" s="199"/>
      <c r="J527" s="198">
        <f>ROUND(I527*H527,1)</f>
        <v>0</v>
      </c>
      <c r="K527" s="196" t="s">
        <v>387</v>
      </c>
      <c r="L527" s="61"/>
      <c r="M527" s="200" t="s">
        <v>20</v>
      </c>
      <c r="N527" s="201" t="s">
        <v>43</v>
      </c>
      <c r="O527" s="42"/>
      <c r="P527" s="202">
        <f>O527*H527</f>
        <v>0</v>
      </c>
      <c r="Q527" s="202">
        <v>0</v>
      </c>
      <c r="R527" s="202">
        <f>Q527*H527</f>
        <v>0</v>
      </c>
      <c r="S527" s="202">
        <v>0</v>
      </c>
      <c r="T527" s="203">
        <f>S527*H527</f>
        <v>0</v>
      </c>
      <c r="AR527" s="24" t="s">
        <v>194</v>
      </c>
      <c r="AT527" s="24" t="s">
        <v>196</v>
      </c>
      <c r="AU527" s="24" t="s">
        <v>79</v>
      </c>
      <c r="AY527" s="24" t="s">
        <v>195</v>
      </c>
      <c r="BE527" s="204">
        <f>IF(N527="základní",J527,0)</f>
        <v>0</v>
      </c>
      <c r="BF527" s="204">
        <f>IF(N527="snížená",J527,0)</f>
        <v>0</v>
      </c>
      <c r="BG527" s="204">
        <f>IF(N527="zákl. přenesená",J527,0)</f>
        <v>0</v>
      </c>
      <c r="BH527" s="204">
        <f>IF(N527="sníž. přenesená",J527,0)</f>
        <v>0</v>
      </c>
      <c r="BI527" s="204">
        <f>IF(N527="nulová",J527,0)</f>
        <v>0</v>
      </c>
      <c r="BJ527" s="24" t="s">
        <v>79</v>
      </c>
      <c r="BK527" s="204">
        <f>ROUND(I527*H527,1)</f>
        <v>0</v>
      </c>
      <c r="BL527" s="24" t="s">
        <v>194</v>
      </c>
      <c r="BM527" s="24" t="s">
        <v>1002</v>
      </c>
    </row>
    <row r="528" spans="2:65" s="1" customFormat="1" ht="13.5">
      <c r="B528" s="41"/>
      <c r="C528" s="63"/>
      <c r="D528" s="205" t="s">
        <v>202</v>
      </c>
      <c r="E528" s="63"/>
      <c r="F528" s="206" t="s">
        <v>1001</v>
      </c>
      <c r="G528" s="63"/>
      <c r="H528" s="63"/>
      <c r="I528" s="165"/>
      <c r="J528" s="63"/>
      <c r="K528" s="63"/>
      <c r="L528" s="61"/>
      <c r="M528" s="207"/>
      <c r="N528" s="42"/>
      <c r="O528" s="42"/>
      <c r="P528" s="42"/>
      <c r="Q528" s="42"/>
      <c r="R528" s="42"/>
      <c r="S528" s="42"/>
      <c r="T528" s="78"/>
      <c r="AT528" s="24" t="s">
        <v>202</v>
      </c>
      <c r="AU528" s="24" t="s">
        <v>79</v>
      </c>
    </row>
    <row r="529" spans="2:65" s="1" customFormat="1" ht="22.5" customHeight="1">
      <c r="B529" s="41"/>
      <c r="C529" s="194" t="s">
        <v>1003</v>
      </c>
      <c r="D529" s="194" t="s">
        <v>196</v>
      </c>
      <c r="E529" s="195" t="s">
        <v>1004</v>
      </c>
      <c r="F529" s="196" t="s">
        <v>1005</v>
      </c>
      <c r="G529" s="197" t="s">
        <v>228</v>
      </c>
      <c r="H529" s="198">
        <v>757.4</v>
      </c>
      <c r="I529" s="199"/>
      <c r="J529" s="198">
        <f>ROUND(I529*H529,1)</f>
        <v>0</v>
      </c>
      <c r="K529" s="196" t="s">
        <v>387</v>
      </c>
      <c r="L529" s="61"/>
      <c r="M529" s="200" t="s">
        <v>20</v>
      </c>
      <c r="N529" s="201" t="s">
        <v>43</v>
      </c>
      <c r="O529" s="42"/>
      <c r="P529" s="202">
        <f>O529*H529</f>
        <v>0</v>
      </c>
      <c r="Q529" s="202">
        <v>0</v>
      </c>
      <c r="R529" s="202">
        <f>Q529*H529</f>
        <v>0</v>
      </c>
      <c r="S529" s="202">
        <v>0</v>
      </c>
      <c r="T529" s="203">
        <f>S529*H529</f>
        <v>0</v>
      </c>
      <c r="AR529" s="24" t="s">
        <v>194</v>
      </c>
      <c r="AT529" s="24" t="s">
        <v>196</v>
      </c>
      <c r="AU529" s="24" t="s">
        <v>79</v>
      </c>
      <c r="AY529" s="24" t="s">
        <v>195</v>
      </c>
      <c r="BE529" s="204">
        <f>IF(N529="základní",J529,0)</f>
        <v>0</v>
      </c>
      <c r="BF529" s="204">
        <f>IF(N529="snížená",J529,0)</f>
        <v>0</v>
      </c>
      <c r="BG529" s="204">
        <f>IF(N529="zákl. přenesená",J529,0)</f>
        <v>0</v>
      </c>
      <c r="BH529" s="204">
        <f>IF(N529="sníž. přenesená",J529,0)</f>
        <v>0</v>
      </c>
      <c r="BI529" s="204">
        <f>IF(N529="nulová",J529,0)</f>
        <v>0</v>
      </c>
      <c r="BJ529" s="24" t="s">
        <v>79</v>
      </c>
      <c r="BK529" s="204">
        <f>ROUND(I529*H529,1)</f>
        <v>0</v>
      </c>
      <c r="BL529" s="24" t="s">
        <v>194</v>
      </c>
      <c r="BM529" s="24" t="s">
        <v>1006</v>
      </c>
    </row>
    <row r="530" spans="2:65" s="1" customFormat="1" ht="13.5">
      <c r="B530" s="41"/>
      <c r="C530" s="63"/>
      <c r="D530" s="205" t="s">
        <v>202</v>
      </c>
      <c r="E530" s="63"/>
      <c r="F530" s="206" t="s">
        <v>1005</v>
      </c>
      <c r="G530" s="63"/>
      <c r="H530" s="63"/>
      <c r="I530" s="165"/>
      <c r="J530" s="63"/>
      <c r="K530" s="63"/>
      <c r="L530" s="61"/>
      <c r="M530" s="207"/>
      <c r="N530" s="42"/>
      <c r="O530" s="42"/>
      <c r="P530" s="42"/>
      <c r="Q530" s="42"/>
      <c r="R530" s="42"/>
      <c r="S530" s="42"/>
      <c r="T530" s="78"/>
      <c r="AT530" s="24" t="s">
        <v>202</v>
      </c>
      <c r="AU530" s="24" t="s">
        <v>79</v>
      </c>
    </row>
    <row r="531" spans="2:65" s="1" customFormat="1" ht="22.5" customHeight="1">
      <c r="B531" s="41"/>
      <c r="C531" s="194" t="s">
        <v>668</v>
      </c>
      <c r="D531" s="194" t="s">
        <v>196</v>
      </c>
      <c r="E531" s="195" t="s">
        <v>1007</v>
      </c>
      <c r="F531" s="196" t="s">
        <v>1008</v>
      </c>
      <c r="G531" s="197" t="s">
        <v>228</v>
      </c>
      <c r="H531" s="198">
        <v>3425.9</v>
      </c>
      <c r="I531" s="199"/>
      <c r="J531" s="198">
        <f>ROUND(I531*H531,1)</f>
        <v>0</v>
      </c>
      <c r="K531" s="196" t="s">
        <v>387</v>
      </c>
      <c r="L531" s="61"/>
      <c r="M531" s="200" t="s">
        <v>20</v>
      </c>
      <c r="N531" s="201" t="s">
        <v>43</v>
      </c>
      <c r="O531" s="42"/>
      <c r="P531" s="202">
        <f>O531*H531</f>
        <v>0</v>
      </c>
      <c r="Q531" s="202">
        <v>0</v>
      </c>
      <c r="R531" s="202">
        <f>Q531*H531</f>
        <v>0</v>
      </c>
      <c r="S531" s="202">
        <v>0</v>
      </c>
      <c r="T531" s="203">
        <f>S531*H531</f>
        <v>0</v>
      </c>
      <c r="AR531" s="24" t="s">
        <v>194</v>
      </c>
      <c r="AT531" s="24" t="s">
        <v>196</v>
      </c>
      <c r="AU531" s="24" t="s">
        <v>79</v>
      </c>
      <c r="AY531" s="24" t="s">
        <v>195</v>
      </c>
      <c r="BE531" s="204">
        <f>IF(N531="základní",J531,0)</f>
        <v>0</v>
      </c>
      <c r="BF531" s="204">
        <f>IF(N531="snížená",J531,0)</f>
        <v>0</v>
      </c>
      <c r="BG531" s="204">
        <f>IF(N531="zákl. přenesená",J531,0)</f>
        <v>0</v>
      </c>
      <c r="BH531" s="204">
        <f>IF(N531="sníž. přenesená",J531,0)</f>
        <v>0</v>
      </c>
      <c r="BI531" s="204">
        <f>IF(N531="nulová",J531,0)</f>
        <v>0</v>
      </c>
      <c r="BJ531" s="24" t="s">
        <v>79</v>
      </c>
      <c r="BK531" s="204">
        <f>ROUND(I531*H531,1)</f>
        <v>0</v>
      </c>
      <c r="BL531" s="24" t="s">
        <v>194</v>
      </c>
      <c r="BM531" s="24" t="s">
        <v>1009</v>
      </c>
    </row>
    <row r="532" spans="2:65" s="1" customFormat="1" ht="13.5">
      <c r="B532" s="41"/>
      <c r="C532" s="63"/>
      <c r="D532" s="205" t="s">
        <v>202</v>
      </c>
      <c r="E532" s="63"/>
      <c r="F532" s="206" t="s">
        <v>1008</v>
      </c>
      <c r="G532" s="63"/>
      <c r="H532" s="63"/>
      <c r="I532" s="165"/>
      <c r="J532" s="63"/>
      <c r="K532" s="63"/>
      <c r="L532" s="61"/>
      <c r="M532" s="207"/>
      <c r="N532" s="42"/>
      <c r="O532" s="42"/>
      <c r="P532" s="42"/>
      <c r="Q532" s="42"/>
      <c r="R532" s="42"/>
      <c r="S532" s="42"/>
      <c r="T532" s="78"/>
      <c r="AT532" s="24" t="s">
        <v>202</v>
      </c>
      <c r="AU532" s="24" t="s">
        <v>79</v>
      </c>
    </row>
    <row r="533" spans="2:65" s="1" customFormat="1" ht="22.5" customHeight="1">
      <c r="B533" s="41"/>
      <c r="C533" s="194" t="s">
        <v>1010</v>
      </c>
      <c r="D533" s="194" t="s">
        <v>196</v>
      </c>
      <c r="E533" s="195" t="s">
        <v>1011</v>
      </c>
      <c r="F533" s="196" t="s">
        <v>1012</v>
      </c>
      <c r="G533" s="197" t="s">
        <v>228</v>
      </c>
      <c r="H533" s="198">
        <v>3425.9</v>
      </c>
      <c r="I533" s="199"/>
      <c r="J533" s="198">
        <f>ROUND(I533*H533,1)</f>
        <v>0</v>
      </c>
      <c r="K533" s="196" t="s">
        <v>387</v>
      </c>
      <c r="L533" s="61"/>
      <c r="M533" s="200" t="s">
        <v>20</v>
      </c>
      <c r="N533" s="201" t="s">
        <v>43</v>
      </c>
      <c r="O533" s="42"/>
      <c r="P533" s="202">
        <f>O533*H533</f>
        <v>0</v>
      </c>
      <c r="Q533" s="202">
        <v>0</v>
      </c>
      <c r="R533" s="202">
        <f>Q533*H533</f>
        <v>0</v>
      </c>
      <c r="S533" s="202">
        <v>0</v>
      </c>
      <c r="T533" s="203">
        <f>S533*H533</f>
        <v>0</v>
      </c>
      <c r="AR533" s="24" t="s">
        <v>194</v>
      </c>
      <c r="AT533" s="24" t="s">
        <v>196</v>
      </c>
      <c r="AU533" s="24" t="s">
        <v>79</v>
      </c>
      <c r="AY533" s="24" t="s">
        <v>195</v>
      </c>
      <c r="BE533" s="204">
        <f>IF(N533="základní",J533,0)</f>
        <v>0</v>
      </c>
      <c r="BF533" s="204">
        <f>IF(N533="snížená",J533,0)</f>
        <v>0</v>
      </c>
      <c r="BG533" s="204">
        <f>IF(N533="zákl. přenesená",J533,0)</f>
        <v>0</v>
      </c>
      <c r="BH533" s="204">
        <f>IF(N533="sníž. přenesená",J533,0)</f>
        <v>0</v>
      </c>
      <c r="BI533" s="204">
        <f>IF(N533="nulová",J533,0)</f>
        <v>0</v>
      </c>
      <c r="BJ533" s="24" t="s">
        <v>79</v>
      </c>
      <c r="BK533" s="204">
        <f>ROUND(I533*H533,1)</f>
        <v>0</v>
      </c>
      <c r="BL533" s="24" t="s">
        <v>194</v>
      </c>
      <c r="BM533" s="24" t="s">
        <v>1013</v>
      </c>
    </row>
    <row r="534" spans="2:65" s="1" customFormat="1" ht="13.5">
      <c r="B534" s="41"/>
      <c r="C534" s="63"/>
      <c r="D534" s="205" t="s">
        <v>202</v>
      </c>
      <c r="E534" s="63"/>
      <c r="F534" s="206" t="s">
        <v>1012</v>
      </c>
      <c r="G534" s="63"/>
      <c r="H534" s="63"/>
      <c r="I534" s="165"/>
      <c r="J534" s="63"/>
      <c r="K534" s="63"/>
      <c r="L534" s="61"/>
      <c r="M534" s="207"/>
      <c r="N534" s="42"/>
      <c r="O534" s="42"/>
      <c r="P534" s="42"/>
      <c r="Q534" s="42"/>
      <c r="R534" s="42"/>
      <c r="S534" s="42"/>
      <c r="T534" s="78"/>
      <c r="AT534" s="24" t="s">
        <v>202</v>
      </c>
      <c r="AU534" s="24" t="s">
        <v>79</v>
      </c>
    </row>
    <row r="535" spans="2:65" s="1" customFormat="1" ht="22.5" customHeight="1">
      <c r="B535" s="41"/>
      <c r="C535" s="194" t="s">
        <v>671</v>
      </c>
      <c r="D535" s="194" t="s">
        <v>196</v>
      </c>
      <c r="E535" s="195" t="s">
        <v>1014</v>
      </c>
      <c r="F535" s="196" t="s">
        <v>1015</v>
      </c>
      <c r="G535" s="197" t="s">
        <v>228</v>
      </c>
      <c r="H535" s="198">
        <v>20555.3</v>
      </c>
      <c r="I535" s="199"/>
      <c r="J535" s="198">
        <f>ROUND(I535*H535,1)</f>
        <v>0</v>
      </c>
      <c r="K535" s="196" t="s">
        <v>387</v>
      </c>
      <c r="L535" s="61"/>
      <c r="M535" s="200" t="s">
        <v>20</v>
      </c>
      <c r="N535" s="201" t="s">
        <v>43</v>
      </c>
      <c r="O535" s="42"/>
      <c r="P535" s="202">
        <f>O535*H535</f>
        <v>0</v>
      </c>
      <c r="Q535" s="202">
        <v>0</v>
      </c>
      <c r="R535" s="202">
        <f>Q535*H535</f>
        <v>0</v>
      </c>
      <c r="S535" s="202">
        <v>0</v>
      </c>
      <c r="T535" s="203">
        <f>S535*H535</f>
        <v>0</v>
      </c>
      <c r="AR535" s="24" t="s">
        <v>194</v>
      </c>
      <c r="AT535" s="24" t="s">
        <v>196</v>
      </c>
      <c r="AU535" s="24" t="s">
        <v>79</v>
      </c>
      <c r="AY535" s="24" t="s">
        <v>195</v>
      </c>
      <c r="BE535" s="204">
        <f>IF(N535="základní",J535,0)</f>
        <v>0</v>
      </c>
      <c r="BF535" s="204">
        <f>IF(N535="snížená",J535,0)</f>
        <v>0</v>
      </c>
      <c r="BG535" s="204">
        <f>IF(N535="zákl. přenesená",J535,0)</f>
        <v>0</v>
      </c>
      <c r="BH535" s="204">
        <f>IF(N535="sníž. přenesená",J535,0)</f>
        <v>0</v>
      </c>
      <c r="BI535" s="204">
        <f>IF(N535="nulová",J535,0)</f>
        <v>0</v>
      </c>
      <c r="BJ535" s="24" t="s">
        <v>79</v>
      </c>
      <c r="BK535" s="204">
        <f>ROUND(I535*H535,1)</f>
        <v>0</v>
      </c>
      <c r="BL535" s="24" t="s">
        <v>194</v>
      </c>
      <c r="BM535" s="24" t="s">
        <v>1016</v>
      </c>
    </row>
    <row r="536" spans="2:65" s="1" customFormat="1" ht="13.5">
      <c r="B536" s="41"/>
      <c r="C536" s="63"/>
      <c r="D536" s="208" t="s">
        <v>202</v>
      </c>
      <c r="E536" s="63"/>
      <c r="F536" s="209" t="s">
        <v>1015</v>
      </c>
      <c r="G536" s="63"/>
      <c r="H536" s="63"/>
      <c r="I536" s="165"/>
      <c r="J536" s="63"/>
      <c r="K536" s="63"/>
      <c r="L536" s="61"/>
      <c r="M536" s="207"/>
      <c r="N536" s="42"/>
      <c r="O536" s="42"/>
      <c r="P536" s="42"/>
      <c r="Q536" s="42"/>
      <c r="R536" s="42"/>
      <c r="S536" s="42"/>
      <c r="T536" s="78"/>
      <c r="AT536" s="24" t="s">
        <v>202</v>
      </c>
      <c r="AU536" s="24" t="s">
        <v>79</v>
      </c>
    </row>
    <row r="537" spans="2:65" s="10" customFormat="1" ht="37.35" customHeight="1">
      <c r="B537" s="180"/>
      <c r="C537" s="181"/>
      <c r="D537" s="182" t="s">
        <v>71</v>
      </c>
      <c r="E537" s="183" t="s">
        <v>822</v>
      </c>
      <c r="F537" s="183" t="s">
        <v>823</v>
      </c>
      <c r="G537" s="181"/>
      <c r="H537" s="181"/>
      <c r="I537" s="184"/>
      <c r="J537" s="185">
        <f>BK537</f>
        <v>0</v>
      </c>
      <c r="K537" s="181"/>
      <c r="L537" s="186"/>
      <c r="M537" s="187"/>
      <c r="N537" s="188"/>
      <c r="O537" s="188"/>
      <c r="P537" s="189">
        <f>SUM(P538:P539)</f>
        <v>0</v>
      </c>
      <c r="Q537" s="188"/>
      <c r="R537" s="189">
        <f>SUM(R538:R539)</f>
        <v>0</v>
      </c>
      <c r="S537" s="188"/>
      <c r="T537" s="190">
        <f>SUM(T538:T539)</f>
        <v>0</v>
      </c>
      <c r="AR537" s="191" t="s">
        <v>81</v>
      </c>
      <c r="AT537" s="192" t="s">
        <v>71</v>
      </c>
      <c r="AU537" s="192" t="s">
        <v>72</v>
      </c>
      <c r="AY537" s="191" t="s">
        <v>195</v>
      </c>
      <c r="BK537" s="193">
        <f>SUM(BK538:BK539)</f>
        <v>0</v>
      </c>
    </row>
    <row r="538" spans="2:65" s="1" customFormat="1" ht="22.5" customHeight="1">
      <c r="B538" s="41"/>
      <c r="C538" s="194" t="s">
        <v>1017</v>
      </c>
      <c r="D538" s="194" t="s">
        <v>196</v>
      </c>
      <c r="E538" s="195" t="s">
        <v>1018</v>
      </c>
      <c r="F538" s="196" t="s">
        <v>1019</v>
      </c>
      <c r="G538" s="197" t="s">
        <v>404</v>
      </c>
      <c r="H538" s="198">
        <v>2171.1999999999998</v>
      </c>
      <c r="I538" s="199"/>
      <c r="J538" s="198">
        <f>ROUND(I538*H538,1)</f>
        <v>0</v>
      </c>
      <c r="K538" s="196" t="s">
        <v>387</v>
      </c>
      <c r="L538" s="61"/>
      <c r="M538" s="200" t="s">
        <v>20</v>
      </c>
      <c r="N538" s="201" t="s">
        <v>43</v>
      </c>
      <c r="O538" s="42"/>
      <c r="P538" s="202">
        <f>O538*H538</f>
        <v>0</v>
      </c>
      <c r="Q538" s="202">
        <v>0</v>
      </c>
      <c r="R538" s="202">
        <f>Q538*H538</f>
        <v>0</v>
      </c>
      <c r="S538" s="202">
        <v>0</v>
      </c>
      <c r="T538" s="203">
        <f>S538*H538</f>
        <v>0</v>
      </c>
      <c r="AR538" s="24" t="s">
        <v>255</v>
      </c>
      <c r="AT538" s="24" t="s">
        <v>196</v>
      </c>
      <c r="AU538" s="24" t="s">
        <v>79</v>
      </c>
      <c r="AY538" s="24" t="s">
        <v>195</v>
      </c>
      <c r="BE538" s="204">
        <f>IF(N538="základní",J538,0)</f>
        <v>0</v>
      </c>
      <c r="BF538" s="204">
        <f>IF(N538="snížená",J538,0)</f>
        <v>0</v>
      </c>
      <c r="BG538" s="204">
        <f>IF(N538="zákl. přenesená",J538,0)</f>
        <v>0</v>
      </c>
      <c r="BH538" s="204">
        <f>IF(N538="sníž. přenesená",J538,0)</f>
        <v>0</v>
      </c>
      <c r="BI538" s="204">
        <f>IF(N538="nulová",J538,0)</f>
        <v>0</v>
      </c>
      <c r="BJ538" s="24" t="s">
        <v>79</v>
      </c>
      <c r="BK538" s="204">
        <f>ROUND(I538*H538,1)</f>
        <v>0</v>
      </c>
      <c r="BL538" s="24" t="s">
        <v>255</v>
      </c>
      <c r="BM538" s="24" t="s">
        <v>1020</v>
      </c>
    </row>
    <row r="539" spans="2:65" s="1" customFormat="1" ht="13.5">
      <c r="B539" s="41"/>
      <c r="C539" s="63"/>
      <c r="D539" s="208" t="s">
        <v>202</v>
      </c>
      <c r="E539" s="63"/>
      <c r="F539" s="209" t="s">
        <v>1019</v>
      </c>
      <c r="G539" s="63"/>
      <c r="H539" s="63"/>
      <c r="I539" s="165"/>
      <c r="J539" s="63"/>
      <c r="K539" s="63"/>
      <c r="L539" s="61"/>
      <c r="M539" s="207"/>
      <c r="N539" s="42"/>
      <c r="O539" s="42"/>
      <c r="P539" s="42"/>
      <c r="Q539" s="42"/>
      <c r="R539" s="42"/>
      <c r="S539" s="42"/>
      <c r="T539" s="78"/>
      <c r="AT539" s="24" t="s">
        <v>202</v>
      </c>
      <c r="AU539" s="24" t="s">
        <v>79</v>
      </c>
    </row>
    <row r="540" spans="2:65" s="10" customFormat="1" ht="37.35" customHeight="1">
      <c r="B540" s="180"/>
      <c r="C540" s="181"/>
      <c r="D540" s="182" t="s">
        <v>71</v>
      </c>
      <c r="E540" s="183" t="s">
        <v>808</v>
      </c>
      <c r="F540" s="183" t="s">
        <v>809</v>
      </c>
      <c r="G540" s="181"/>
      <c r="H540" s="181"/>
      <c r="I540" s="184"/>
      <c r="J540" s="185">
        <f>BK540</f>
        <v>0</v>
      </c>
      <c r="K540" s="181"/>
      <c r="L540" s="186"/>
      <c r="M540" s="187"/>
      <c r="N540" s="188"/>
      <c r="O540" s="188"/>
      <c r="P540" s="189">
        <f>SUM(P541:P542)</f>
        <v>0</v>
      </c>
      <c r="Q540" s="188"/>
      <c r="R540" s="189">
        <f>SUM(R541:R542)</f>
        <v>0</v>
      </c>
      <c r="S540" s="188"/>
      <c r="T540" s="190">
        <f>SUM(T541:T542)</f>
        <v>0</v>
      </c>
      <c r="AR540" s="191" t="s">
        <v>81</v>
      </c>
      <c r="AT540" s="192" t="s">
        <v>71</v>
      </c>
      <c r="AU540" s="192" t="s">
        <v>72</v>
      </c>
      <c r="AY540" s="191" t="s">
        <v>195</v>
      </c>
      <c r="BK540" s="193">
        <f>SUM(BK541:BK542)</f>
        <v>0</v>
      </c>
    </row>
    <row r="541" spans="2:65" s="1" customFormat="1" ht="22.5" customHeight="1">
      <c r="B541" s="41"/>
      <c r="C541" s="194" t="s">
        <v>675</v>
      </c>
      <c r="D541" s="194" t="s">
        <v>196</v>
      </c>
      <c r="E541" s="195" t="s">
        <v>1021</v>
      </c>
      <c r="F541" s="196" t="s">
        <v>1022</v>
      </c>
      <c r="G541" s="197" t="s">
        <v>903</v>
      </c>
      <c r="H541" s="199"/>
      <c r="I541" s="199"/>
      <c r="J541" s="198">
        <f>ROUND(I541*H541,1)</f>
        <v>0</v>
      </c>
      <c r="K541" s="196" t="s">
        <v>540</v>
      </c>
      <c r="L541" s="61"/>
      <c r="M541" s="200" t="s">
        <v>20</v>
      </c>
      <c r="N541" s="201" t="s">
        <v>43</v>
      </c>
      <c r="O541" s="42"/>
      <c r="P541" s="202">
        <f>O541*H541</f>
        <v>0</v>
      </c>
      <c r="Q541" s="202">
        <v>0</v>
      </c>
      <c r="R541" s="202">
        <f>Q541*H541</f>
        <v>0</v>
      </c>
      <c r="S541" s="202">
        <v>0</v>
      </c>
      <c r="T541" s="203">
        <f>S541*H541</f>
        <v>0</v>
      </c>
      <c r="AR541" s="24" t="s">
        <v>255</v>
      </c>
      <c r="AT541" s="24" t="s">
        <v>196</v>
      </c>
      <c r="AU541" s="24" t="s">
        <v>79</v>
      </c>
      <c r="AY541" s="24" t="s">
        <v>195</v>
      </c>
      <c r="BE541" s="204">
        <f>IF(N541="základní",J541,0)</f>
        <v>0</v>
      </c>
      <c r="BF541" s="204">
        <f>IF(N541="snížená",J541,0)</f>
        <v>0</v>
      </c>
      <c r="BG541" s="204">
        <f>IF(N541="zákl. přenesená",J541,0)</f>
        <v>0</v>
      </c>
      <c r="BH541" s="204">
        <f>IF(N541="sníž. přenesená",J541,0)</f>
        <v>0</v>
      </c>
      <c r="BI541" s="204">
        <f>IF(N541="nulová",J541,0)</f>
        <v>0</v>
      </c>
      <c r="BJ541" s="24" t="s">
        <v>79</v>
      </c>
      <c r="BK541" s="204">
        <f>ROUND(I541*H541,1)</f>
        <v>0</v>
      </c>
      <c r="BL541" s="24" t="s">
        <v>255</v>
      </c>
      <c r="BM541" s="24" t="s">
        <v>1023</v>
      </c>
    </row>
    <row r="542" spans="2:65" s="1" customFormat="1" ht="13.5">
      <c r="B542" s="41"/>
      <c r="C542" s="63"/>
      <c r="D542" s="208" t="s">
        <v>202</v>
      </c>
      <c r="E542" s="63"/>
      <c r="F542" s="209" t="s">
        <v>1022</v>
      </c>
      <c r="G542" s="63"/>
      <c r="H542" s="63"/>
      <c r="I542" s="165"/>
      <c r="J542" s="63"/>
      <c r="K542" s="63"/>
      <c r="L542" s="61"/>
      <c r="M542" s="207"/>
      <c r="N542" s="42"/>
      <c r="O542" s="42"/>
      <c r="P542" s="42"/>
      <c r="Q542" s="42"/>
      <c r="R542" s="42"/>
      <c r="S542" s="42"/>
      <c r="T542" s="78"/>
      <c r="AT542" s="24" t="s">
        <v>202</v>
      </c>
      <c r="AU542" s="24" t="s">
        <v>79</v>
      </c>
    </row>
    <row r="543" spans="2:65" s="10" customFormat="1" ht="37.35" customHeight="1">
      <c r="B543" s="180"/>
      <c r="C543" s="181"/>
      <c r="D543" s="182" t="s">
        <v>71</v>
      </c>
      <c r="E543" s="183" t="s">
        <v>842</v>
      </c>
      <c r="F543" s="183" t="s">
        <v>843</v>
      </c>
      <c r="G543" s="181"/>
      <c r="H543" s="181"/>
      <c r="I543" s="184"/>
      <c r="J543" s="185">
        <f>BK543</f>
        <v>0</v>
      </c>
      <c r="K543" s="181"/>
      <c r="L543" s="186"/>
      <c r="M543" s="187"/>
      <c r="N543" s="188"/>
      <c r="O543" s="188"/>
      <c r="P543" s="189">
        <f>SUM(P544:P545)</f>
        <v>0</v>
      </c>
      <c r="Q543" s="188"/>
      <c r="R543" s="189">
        <f>SUM(R544:R545)</f>
        <v>0</v>
      </c>
      <c r="S543" s="188"/>
      <c r="T543" s="190">
        <f>SUM(T544:T545)</f>
        <v>0</v>
      </c>
      <c r="AR543" s="191" t="s">
        <v>81</v>
      </c>
      <c r="AT543" s="192" t="s">
        <v>71</v>
      </c>
      <c r="AU543" s="192" t="s">
        <v>72</v>
      </c>
      <c r="AY543" s="191" t="s">
        <v>195</v>
      </c>
      <c r="BK543" s="193">
        <f>SUM(BK544:BK545)</f>
        <v>0</v>
      </c>
    </row>
    <row r="544" spans="2:65" s="1" customFormat="1" ht="22.5" customHeight="1">
      <c r="B544" s="41"/>
      <c r="C544" s="194" t="s">
        <v>1024</v>
      </c>
      <c r="D544" s="194" t="s">
        <v>196</v>
      </c>
      <c r="E544" s="195" t="s">
        <v>1025</v>
      </c>
      <c r="F544" s="196" t="s">
        <v>1026</v>
      </c>
      <c r="G544" s="197" t="s">
        <v>903</v>
      </c>
      <c r="H544" s="199"/>
      <c r="I544" s="199"/>
      <c r="J544" s="198">
        <f>ROUND(I544*H544,1)</f>
        <v>0</v>
      </c>
      <c r="K544" s="196" t="s">
        <v>540</v>
      </c>
      <c r="L544" s="61"/>
      <c r="M544" s="200" t="s">
        <v>20</v>
      </c>
      <c r="N544" s="201" t="s">
        <v>43</v>
      </c>
      <c r="O544" s="42"/>
      <c r="P544" s="202">
        <f>O544*H544</f>
        <v>0</v>
      </c>
      <c r="Q544" s="202">
        <v>0</v>
      </c>
      <c r="R544" s="202">
        <f>Q544*H544</f>
        <v>0</v>
      </c>
      <c r="S544" s="202">
        <v>0</v>
      </c>
      <c r="T544" s="203">
        <f>S544*H544</f>
        <v>0</v>
      </c>
      <c r="AR544" s="24" t="s">
        <v>255</v>
      </c>
      <c r="AT544" s="24" t="s">
        <v>196</v>
      </c>
      <c r="AU544" s="24" t="s">
        <v>79</v>
      </c>
      <c r="AY544" s="24" t="s">
        <v>195</v>
      </c>
      <c r="BE544" s="204">
        <f>IF(N544="základní",J544,0)</f>
        <v>0</v>
      </c>
      <c r="BF544" s="204">
        <f>IF(N544="snížená",J544,0)</f>
        <v>0</v>
      </c>
      <c r="BG544" s="204">
        <f>IF(N544="zákl. přenesená",J544,0)</f>
        <v>0</v>
      </c>
      <c r="BH544" s="204">
        <f>IF(N544="sníž. přenesená",J544,0)</f>
        <v>0</v>
      </c>
      <c r="BI544" s="204">
        <f>IF(N544="nulová",J544,0)</f>
        <v>0</v>
      </c>
      <c r="BJ544" s="24" t="s">
        <v>79</v>
      </c>
      <c r="BK544" s="204">
        <f>ROUND(I544*H544,1)</f>
        <v>0</v>
      </c>
      <c r="BL544" s="24" t="s">
        <v>255</v>
      </c>
      <c r="BM544" s="24" t="s">
        <v>1027</v>
      </c>
    </row>
    <row r="545" spans="2:65" s="1" customFormat="1" ht="13.5">
      <c r="B545" s="41"/>
      <c r="C545" s="63"/>
      <c r="D545" s="208" t="s">
        <v>202</v>
      </c>
      <c r="E545" s="63"/>
      <c r="F545" s="209" t="s">
        <v>1026</v>
      </c>
      <c r="G545" s="63"/>
      <c r="H545" s="63"/>
      <c r="I545" s="165"/>
      <c r="J545" s="63"/>
      <c r="K545" s="63"/>
      <c r="L545" s="61"/>
      <c r="M545" s="207"/>
      <c r="N545" s="42"/>
      <c r="O545" s="42"/>
      <c r="P545" s="42"/>
      <c r="Q545" s="42"/>
      <c r="R545" s="42"/>
      <c r="S545" s="42"/>
      <c r="T545" s="78"/>
      <c r="AT545" s="24" t="s">
        <v>202</v>
      </c>
      <c r="AU545" s="24" t="s">
        <v>79</v>
      </c>
    </row>
    <row r="546" spans="2:65" s="10" customFormat="1" ht="37.35" customHeight="1">
      <c r="B546" s="180"/>
      <c r="C546" s="181"/>
      <c r="D546" s="182" t="s">
        <v>71</v>
      </c>
      <c r="E546" s="183" t="s">
        <v>866</v>
      </c>
      <c r="F546" s="183" t="s">
        <v>867</v>
      </c>
      <c r="G546" s="181"/>
      <c r="H546" s="181"/>
      <c r="I546" s="184"/>
      <c r="J546" s="185">
        <f>BK546</f>
        <v>0</v>
      </c>
      <c r="K546" s="181"/>
      <c r="L546" s="186"/>
      <c r="M546" s="187"/>
      <c r="N546" s="188"/>
      <c r="O546" s="188"/>
      <c r="P546" s="189">
        <f>SUM(P547:P548)</f>
        <v>0</v>
      </c>
      <c r="Q546" s="188"/>
      <c r="R546" s="189">
        <f>SUM(R547:R548)</f>
        <v>0</v>
      </c>
      <c r="S546" s="188"/>
      <c r="T546" s="190">
        <f>SUM(T547:T548)</f>
        <v>0</v>
      </c>
      <c r="AR546" s="191" t="s">
        <v>81</v>
      </c>
      <c r="AT546" s="192" t="s">
        <v>71</v>
      </c>
      <c r="AU546" s="192" t="s">
        <v>72</v>
      </c>
      <c r="AY546" s="191" t="s">
        <v>195</v>
      </c>
      <c r="BK546" s="193">
        <f>SUM(BK547:BK548)</f>
        <v>0</v>
      </c>
    </row>
    <row r="547" spans="2:65" s="1" customFormat="1" ht="22.5" customHeight="1">
      <c r="B547" s="41"/>
      <c r="C547" s="194" t="s">
        <v>678</v>
      </c>
      <c r="D547" s="194" t="s">
        <v>196</v>
      </c>
      <c r="E547" s="195" t="s">
        <v>1028</v>
      </c>
      <c r="F547" s="196" t="s">
        <v>1029</v>
      </c>
      <c r="G547" s="197" t="s">
        <v>903</v>
      </c>
      <c r="H547" s="199"/>
      <c r="I547" s="199"/>
      <c r="J547" s="198">
        <f>ROUND(I547*H547,1)</f>
        <v>0</v>
      </c>
      <c r="K547" s="196" t="s">
        <v>540</v>
      </c>
      <c r="L547" s="61"/>
      <c r="M547" s="200" t="s">
        <v>20</v>
      </c>
      <c r="N547" s="201" t="s">
        <v>43</v>
      </c>
      <c r="O547" s="42"/>
      <c r="P547" s="202">
        <f>O547*H547</f>
        <v>0</v>
      </c>
      <c r="Q547" s="202">
        <v>0</v>
      </c>
      <c r="R547" s="202">
        <f>Q547*H547</f>
        <v>0</v>
      </c>
      <c r="S547" s="202">
        <v>0</v>
      </c>
      <c r="T547" s="203">
        <f>S547*H547</f>
        <v>0</v>
      </c>
      <c r="AR547" s="24" t="s">
        <v>255</v>
      </c>
      <c r="AT547" s="24" t="s">
        <v>196</v>
      </c>
      <c r="AU547" s="24" t="s">
        <v>79</v>
      </c>
      <c r="AY547" s="24" t="s">
        <v>195</v>
      </c>
      <c r="BE547" s="204">
        <f>IF(N547="základní",J547,0)</f>
        <v>0</v>
      </c>
      <c r="BF547" s="204">
        <f>IF(N547="snížená",J547,0)</f>
        <v>0</v>
      </c>
      <c r="BG547" s="204">
        <f>IF(N547="zákl. přenesená",J547,0)</f>
        <v>0</v>
      </c>
      <c r="BH547" s="204">
        <f>IF(N547="sníž. přenesená",J547,0)</f>
        <v>0</v>
      </c>
      <c r="BI547" s="204">
        <f>IF(N547="nulová",J547,0)</f>
        <v>0</v>
      </c>
      <c r="BJ547" s="24" t="s">
        <v>79</v>
      </c>
      <c r="BK547" s="204">
        <f>ROUND(I547*H547,1)</f>
        <v>0</v>
      </c>
      <c r="BL547" s="24" t="s">
        <v>255</v>
      </c>
      <c r="BM547" s="24" t="s">
        <v>1030</v>
      </c>
    </row>
    <row r="548" spans="2:65" s="1" customFormat="1" ht="13.5">
      <c r="B548" s="41"/>
      <c r="C548" s="63"/>
      <c r="D548" s="208" t="s">
        <v>202</v>
      </c>
      <c r="E548" s="63"/>
      <c r="F548" s="209" t="s">
        <v>1029</v>
      </c>
      <c r="G548" s="63"/>
      <c r="H548" s="63"/>
      <c r="I548" s="165"/>
      <c r="J548" s="63"/>
      <c r="K548" s="63"/>
      <c r="L548" s="61"/>
      <c r="M548" s="207"/>
      <c r="N548" s="42"/>
      <c r="O548" s="42"/>
      <c r="P548" s="42"/>
      <c r="Q548" s="42"/>
      <c r="R548" s="42"/>
      <c r="S548" s="42"/>
      <c r="T548" s="78"/>
      <c r="AT548" s="24" t="s">
        <v>202</v>
      </c>
      <c r="AU548" s="24" t="s">
        <v>79</v>
      </c>
    </row>
    <row r="549" spans="2:65" s="10" customFormat="1" ht="37.35" customHeight="1">
      <c r="B549" s="180"/>
      <c r="C549" s="181"/>
      <c r="D549" s="182" t="s">
        <v>71</v>
      </c>
      <c r="E549" s="183" t="s">
        <v>965</v>
      </c>
      <c r="F549" s="183" t="s">
        <v>966</v>
      </c>
      <c r="G549" s="181"/>
      <c r="H549" s="181"/>
      <c r="I549" s="184"/>
      <c r="J549" s="185">
        <f>BK549</f>
        <v>0</v>
      </c>
      <c r="K549" s="181"/>
      <c r="L549" s="186"/>
      <c r="M549" s="187"/>
      <c r="N549" s="188"/>
      <c r="O549" s="188"/>
      <c r="P549" s="189">
        <f>SUM(P550:P551)</f>
        <v>0</v>
      </c>
      <c r="Q549" s="188"/>
      <c r="R549" s="189">
        <f>SUM(R550:R551)</f>
        <v>0</v>
      </c>
      <c r="S549" s="188"/>
      <c r="T549" s="190">
        <f>SUM(T550:T551)</f>
        <v>0</v>
      </c>
      <c r="AR549" s="191" t="s">
        <v>81</v>
      </c>
      <c r="AT549" s="192" t="s">
        <v>71</v>
      </c>
      <c r="AU549" s="192" t="s">
        <v>72</v>
      </c>
      <c r="AY549" s="191" t="s">
        <v>195</v>
      </c>
      <c r="BK549" s="193">
        <f>SUM(BK550:BK551)</f>
        <v>0</v>
      </c>
    </row>
    <row r="550" spans="2:65" s="1" customFormat="1" ht="22.5" customHeight="1">
      <c r="B550" s="41"/>
      <c r="C550" s="194" t="s">
        <v>1031</v>
      </c>
      <c r="D550" s="194" t="s">
        <v>196</v>
      </c>
      <c r="E550" s="195" t="s">
        <v>1032</v>
      </c>
      <c r="F550" s="196" t="s">
        <v>1033</v>
      </c>
      <c r="G550" s="197" t="s">
        <v>903</v>
      </c>
      <c r="H550" s="199"/>
      <c r="I550" s="199"/>
      <c r="J550" s="198">
        <f>ROUND(I550*H550,1)</f>
        <v>0</v>
      </c>
      <c r="K550" s="196" t="s">
        <v>540</v>
      </c>
      <c r="L550" s="61"/>
      <c r="M550" s="200" t="s">
        <v>20</v>
      </c>
      <c r="N550" s="201" t="s">
        <v>43</v>
      </c>
      <c r="O550" s="42"/>
      <c r="P550" s="202">
        <f>O550*H550</f>
        <v>0</v>
      </c>
      <c r="Q550" s="202">
        <v>0</v>
      </c>
      <c r="R550" s="202">
        <f>Q550*H550</f>
        <v>0</v>
      </c>
      <c r="S550" s="202">
        <v>0</v>
      </c>
      <c r="T550" s="203">
        <f>S550*H550</f>
        <v>0</v>
      </c>
      <c r="AR550" s="24" t="s">
        <v>255</v>
      </c>
      <c r="AT550" s="24" t="s">
        <v>196</v>
      </c>
      <c r="AU550" s="24" t="s">
        <v>79</v>
      </c>
      <c r="AY550" s="24" t="s">
        <v>195</v>
      </c>
      <c r="BE550" s="204">
        <f>IF(N550="základní",J550,0)</f>
        <v>0</v>
      </c>
      <c r="BF550" s="204">
        <f>IF(N550="snížená",J550,0)</f>
        <v>0</v>
      </c>
      <c r="BG550" s="204">
        <f>IF(N550="zákl. přenesená",J550,0)</f>
        <v>0</v>
      </c>
      <c r="BH550" s="204">
        <f>IF(N550="sníž. přenesená",J550,0)</f>
        <v>0</v>
      </c>
      <c r="BI550" s="204">
        <f>IF(N550="nulová",J550,0)</f>
        <v>0</v>
      </c>
      <c r="BJ550" s="24" t="s">
        <v>79</v>
      </c>
      <c r="BK550" s="204">
        <f>ROUND(I550*H550,1)</f>
        <v>0</v>
      </c>
      <c r="BL550" s="24" t="s">
        <v>255</v>
      </c>
      <c r="BM550" s="24" t="s">
        <v>1034</v>
      </c>
    </row>
    <row r="551" spans="2:65" s="1" customFormat="1" ht="13.5">
      <c r="B551" s="41"/>
      <c r="C551" s="63"/>
      <c r="D551" s="208" t="s">
        <v>202</v>
      </c>
      <c r="E551" s="63"/>
      <c r="F551" s="209" t="s">
        <v>1033</v>
      </c>
      <c r="G551" s="63"/>
      <c r="H551" s="63"/>
      <c r="I551" s="165"/>
      <c r="J551" s="63"/>
      <c r="K551" s="63"/>
      <c r="L551" s="61"/>
      <c r="M551" s="210"/>
      <c r="N551" s="211"/>
      <c r="O551" s="211"/>
      <c r="P551" s="211"/>
      <c r="Q551" s="211"/>
      <c r="R551" s="211"/>
      <c r="S551" s="211"/>
      <c r="T551" s="212"/>
      <c r="AT551" s="24" t="s">
        <v>202</v>
      </c>
      <c r="AU551" s="24" t="s">
        <v>79</v>
      </c>
    </row>
    <row r="552" spans="2:65" s="1" customFormat="1" ht="6.95" customHeight="1">
      <c r="B552" s="56"/>
      <c r="C552" s="57"/>
      <c r="D552" s="57"/>
      <c r="E552" s="57"/>
      <c r="F552" s="57"/>
      <c r="G552" s="57"/>
      <c r="H552" s="57"/>
      <c r="I552" s="148"/>
      <c r="J552" s="57"/>
      <c r="K552" s="57"/>
      <c r="L552" s="61"/>
    </row>
  </sheetData>
  <sheetProtection algorithmName="SHA-512" hashValue="vqWzVMsbK2MfqrpGFyf71u1frDNLP2j2/7kvZfL0ZmLZM9UoeE00ZI31kVcw5VViXxFZETeVXiH7Q7Q3V5jj0Q==" saltValue="UaN5Oe3PZRzlUCO5ehvjJA==" spinCount="100000" sheet="1" objects="1" scenarios="1" formatCells="0" formatColumns="0" formatRows="0" sort="0" autoFilter="0"/>
  <autoFilter ref="C121:K551"/>
  <mergeCells count="15">
    <mergeCell ref="E112:H112"/>
    <mergeCell ref="E110:H110"/>
    <mergeCell ref="E114:H114"/>
    <mergeCell ref="G1:H1"/>
    <mergeCell ref="L2:V2"/>
    <mergeCell ref="E49:H49"/>
    <mergeCell ref="E53:H53"/>
    <mergeCell ref="E51:H51"/>
    <mergeCell ref="E55:H55"/>
    <mergeCell ref="E108:H108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12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4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98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1035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ROUND(J93,1)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ROUND(SUM(BE93:BE242), 1)</f>
        <v>0</v>
      </c>
      <c r="G34" s="42"/>
      <c r="H34" s="42"/>
      <c r="I34" s="140">
        <v>0.21</v>
      </c>
      <c r="J34" s="139">
        <f>ROUND(ROUND((SUM(BE93:BE242)),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ROUND(SUM(BF93:BF242), 1)</f>
        <v>0</v>
      </c>
      <c r="G35" s="42"/>
      <c r="H35" s="42"/>
      <c r="I35" s="140">
        <v>0.15</v>
      </c>
      <c r="J35" s="139">
        <f>ROUND(ROUND((SUM(BF93:BF242)),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ROUND(SUM(BG93:BG242),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ROUND(SUM(BH93:BH242),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ROUND(SUM(BI93:BI242),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SO.01.2 - ZTI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J93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373</v>
      </c>
      <c r="E65" s="161"/>
      <c r="F65" s="161"/>
      <c r="G65" s="161"/>
      <c r="H65" s="161"/>
      <c r="I65" s="162"/>
      <c r="J65" s="163">
        <f>J94</f>
        <v>0</v>
      </c>
      <c r="K65" s="164"/>
    </row>
    <row r="66" spans="2:12" s="8" customFormat="1" ht="24.95" customHeight="1">
      <c r="B66" s="158"/>
      <c r="C66" s="159"/>
      <c r="D66" s="160" t="s">
        <v>374</v>
      </c>
      <c r="E66" s="161"/>
      <c r="F66" s="161"/>
      <c r="G66" s="161"/>
      <c r="H66" s="161"/>
      <c r="I66" s="162"/>
      <c r="J66" s="163">
        <f>J105</f>
        <v>0</v>
      </c>
      <c r="K66" s="164"/>
    </row>
    <row r="67" spans="2:12" s="8" customFormat="1" ht="24.95" customHeight="1">
      <c r="B67" s="158"/>
      <c r="C67" s="159"/>
      <c r="D67" s="160" t="s">
        <v>1036</v>
      </c>
      <c r="E67" s="161"/>
      <c r="F67" s="161"/>
      <c r="G67" s="161"/>
      <c r="H67" s="161"/>
      <c r="I67" s="162"/>
      <c r="J67" s="163">
        <f>J140</f>
        <v>0</v>
      </c>
      <c r="K67" s="164"/>
    </row>
    <row r="68" spans="2:12" s="8" customFormat="1" ht="24.95" customHeight="1">
      <c r="B68" s="158"/>
      <c r="C68" s="159"/>
      <c r="D68" s="160" t="s">
        <v>1037</v>
      </c>
      <c r="E68" s="161"/>
      <c r="F68" s="161"/>
      <c r="G68" s="161"/>
      <c r="H68" s="161"/>
      <c r="I68" s="162"/>
      <c r="J68" s="163">
        <f>J193</f>
        <v>0</v>
      </c>
      <c r="K68" s="164"/>
    </row>
    <row r="69" spans="2:12" s="8" customFormat="1" ht="24.95" customHeight="1">
      <c r="B69" s="158"/>
      <c r="C69" s="159"/>
      <c r="D69" s="160" t="s">
        <v>1038</v>
      </c>
      <c r="E69" s="161"/>
      <c r="F69" s="161"/>
      <c r="G69" s="161"/>
      <c r="H69" s="161"/>
      <c r="I69" s="162"/>
      <c r="J69" s="163">
        <f>J198</f>
        <v>0</v>
      </c>
      <c r="K69" s="164"/>
    </row>
    <row r="70" spans="2:12" s="1" customFormat="1" ht="21.75" customHeight="1">
      <c r="B70" s="41"/>
      <c r="C70" s="42"/>
      <c r="D70" s="42"/>
      <c r="E70" s="42"/>
      <c r="F70" s="42"/>
      <c r="G70" s="42"/>
      <c r="H70" s="42"/>
      <c r="I70" s="127"/>
      <c r="J70" s="42"/>
      <c r="K70" s="4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48"/>
      <c r="J71" s="57"/>
      <c r="K71" s="58"/>
    </row>
    <row r="75" spans="2:12" s="1" customFormat="1" ht="6.95" customHeight="1">
      <c r="B75" s="59"/>
      <c r="C75" s="60"/>
      <c r="D75" s="60"/>
      <c r="E75" s="60"/>
      <c r="F75" s="60"/>
      <c r="G75" s="60"/>
      <c r="H75" s="60"/>
      <c r="I75" s="151"/>
      <c r="J75" s="60"/>
      <c r="K75" s="60"/>
      <c r="L75" s="61"/>
    </row>
    <row r="76" spans="2:12" s="1" customFormat="1" ht="36.950000000000003" customHeight="1">
      <c r="B76" s="41"/>
      <c r="C76" s="62" t="s">
        <v>178</v>
      </c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14.45" customHeight="1">
      <c r="B78" s="41"/>
      <c r="C78" s="65" t="s">
        <v>17</v>
      </c>
      <c r="D78" s="63"/>
      <c r="E78" s="63"/>
      <c r="F78" s="63"/>
      <c r="G78" s="63"/>
      <c r="H78" s="63"/>
      <c r="I78" s="165"/>
      <c r="J78" s="63"/>
      <c r="K78" s="63"/>
      <c r="L78" s="61"/>
    </row>
    <row r="79" spans="2:12" s="1" customFormat="1" ht="22.5" customHeight="1">
      <c r="B79" s="41"/>
      <c r="C79" s="63"/>
      <c r="D79" s="63"/>
      <c r="E79" s="400" t="str">
        <f>E7</f>
        <v>Revitalizace autobusového nádraží v Mohelnici</v>
      </c>
      <c r="F79" s="401"/>
      <c r="G79" s="401"/>
      <c r="H79" s="401"/>
      <c r="I79" s="165"/>
      <c r="J79" s="63"/>
      <c r="K79" s="63"/>
      <c r="L79" s="61"/>
    </row>
    <row r="80" spans="2:12">
      <c r="B80" s="28"/>
      <c r="C80" s="65" t="s">
        <v>166</v>
      </c>
      <c r="D80" s="166"/>
      <c r="E80" s="166"/>
      <c r="F80" s="166"/>
      <c r="G80" s="166"/>
      <c r="H80" s="166"/>
      <c r="J80" s="166"/>
      <c r="K80" s="166"/>
      <c r="L80" s="167"/>
    </row>
    <row r="81" spans="2:65" ht="22.5" customHeight="1">
      <c r="B81" s="28"/>
      <c r="C81" s="166"/>
      <c r="D81" s="166"/>
      <c r="E81" s="400" t="s">
        <v>354</v>
      </c>
      <c r="F81" s="404"/>
      <c r="G81" s="404"/>
      <c r="H81" s="404"/>
      <c r="J81" s="166"/>
      <c r="K81" s="166"/>
      <c r="L81" s="167"/>
    </row>
    <row r="82" spans="2:65">
      <c r="B82" s="28"/>
      <c r="C82" s="65" t="s">
        <v>168</v>
      </c>
      <c r="D82" s="166"/>
      <c r="E82" s="166"/>
      <c r="F82" s="166"/>
      <c r="G82" s="166"/>
      <c r="H82" s="166"/>
      <c r="J82" s="166"/>
      <c r="K82" s="166"/>
      <c r="L82" s="167"/>
    </row>
    <row r="83" spans="2:65" s="1" customFormat="1" ht="22.5" customHeight="1">
      <c r="B83" s="41"/>
      <c r="C83" s="63"/>
      <c r="D83" s="63"/>
      <c r="E83" s="402" t="s">
        <v>354</v>
      </c>
      <c r="F83" s="403"/>
      <c r="G83" s="403"/>
      <c r="H83" s="403"/>
      <c r="I83" s="165"/>
      <c r="J83" s="63"/>
      <c r="K83" s="63"/>
      <c r="L83" s="61"/>
    </row>
    <row r="84" spans="2:65" s="1" customFormat="1" ht="14.45" customHeight="1">
      <c r="B84" s="41"/>
      <c r="C84" s="65" t="s">
        <v>170</v>
      </c>
      <c r="D84" s="63"/>
      <c r="E84" s="63"/>
      <c r="F84" s="63"/>
      <c r="G84" s="63"/>
      <c r="H84" s="63"/>
      <c r="I84" s="165"/>
      <c r="J84" s="63"/>
      <c r="K84" s="63"/>
      <c r="L84" s="61"/>
    </row>
    <row r="85" spans="2:65" s="1" customFormat="1" ht="23.25" customHeight="1">
      <c r="B85" s="41"/>
      <c r="C85" s="63"/>
      <c r="D85" s="63"/>
      <c r="E85" s="371" t="str">
        <f>E13</f>
        <v>SO.01.2 - ZTI</v>
      </c>
      <c r="F85" s="403"/>
      <c r="G85" s="403"/>
      <c r="H85" s="403"/>
      <c r="I85" s="165"/>
      <c r="J85" s="63"/>
      <c r="K85" s="63"/>
      <c r="L85" s="61"/>
    </row>
    <row r="86" spans="2:65" s="1" customFormat="1" ht="6.95" customHeight="1">
      <c r="B86" s="41"/>
      <c r="C86" s="63"/>
      <c r="D86" s="63"/>
      <c r="E86" s="63"/>
      <c r="F86" s="63"/>
      <c r="G86" s="63"/>
      <c r="H86" s="63"/>
      <c r="I86" s="165"/>
      <c r="J86" s="63"/>
      <c r="K86" s="63"/>
      <c r="L86" s="61"/>
    </row>
    <row r="87" spans="2:65" s="1" customFormat="1" ht="18" customHeight="1">
      <c r="B87" s="41"/>
      <c r="C87" s="65" t="s">
        <v>22</v>
      </c>
      <c r="D87" s="63"/>
      <c r="E87" s="63"/>
      <c r="F87" s="168" t="str">
        <f>F16</f>
        <v>Mohelnice</v>
      </c>
      <c r="G87" s="63"/>
      <c r="H87" s="63"/>
      <c r="I87" s="169" t="s">
        <v>24</v>
      </c>
      <c r="J87" s="73" t="str">
        <f>IF(J16="","",J16)</f>
        <v>27.1.2017</v>
      </c>
      <c r="K87" s="63"/>
      <c r="L87" s="61"/>
    </row>
    <row r="88" spans="2:65" s="1" customFormat="1" ht="6.9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1" customFormat="1">
      <c r="B89" s="41"/>
      <c r="C89" s="65" t="s">
        <v>26</v>
      </c>
      <c r="D89" s="63"/>
      <c r="E89" s="63"/>
      <c r="F89" s="168" t="str">
        <f>E19</f>
        <v>Město Mohelnice, U Brány 916/2, 789 85 Mohelnice</v>
      </c>
      <c r="G89" s="63"/>
      <c r="H89" s="63"/>
      <c r="I89" s="169" t="s">
        <v>34</v>
      </c>
      <c r="J89" s="168" t="str">
        <f>E25</f>
        <v xml:space="preserve"> </v>
      </c>
      <c r="K89" s="63"/>
      <c r="L89" s="61"/>
    </row>
    <row r="90" spans="2:65" s="1" customFormat="1" ht="14.45" customHeight="1">
      <c r="B90" s="41"/>
      <c r="C90" s="65" t="s">
        <v>32</v>
      </c>
      <c r="D90" s="63"/>
      <c r="E90" s="63"/>
      <c r="F90" s="168" t="str">
        <f>IF(E22="","",E22)</f>
        <v/>
      </c>
      <c r="G90" s="63"/>
      <c r="H90" s="63"/>
      <c r="I90" s="165"/>
      <c r="J90" s="63"/>
      <c r="K90" s="63"/>
      <c r="L90" s="61"/>
    </row>
    <row r="91" spans="2:65" s="1" customFormat="1" ht="10.3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5" s="9" customFormat="1" ht="29.25" customHeight="1">
      <c r="B92" s="170"/>
      <c r="C92" s="171" t="s">
        <v>179</v>
      </c>
      <c r="D92" s="172" t="s">
        <v>57</v>
      </c>
      <c r="E92" s="172" t="s">
        <v>53</v>
      </c>
      <c r="F92" s="172" t="s">
        <v>180</v>
      </c>
      <c r="G92" s="172" t="s">
        <v>181</v>
      </c>
      <c r="H92" s="172" t="s">
        <v>182</v>
      </c>
      <c r="I92" s="173" t="s">
        <v>183</v>
      </c>
      <c r="J92" s="172" t="s">
        <v>173</v>
      </c>
      <c r="K92" s="174" t="s">
        <v>184</v>
      </c>
      <c r="L92" s="175"/>
      <c r="M92" s="81" t="s">
        <v>185</v>
      </c>
      <c r="N92" s="82" t="s">
        <v>42</v>
      </c>
      <c r="O92" s="82" t="s">
        <v>186</v>
      </c>
      <c r="P92" s="82" t="s">
        <v>187</v>
      </c>
      <c r="Q92" s="82" t="s">
        <v>188</v>
      </c>
      <c r="R92" s="82" t="s">
        <v>189</v>
      </c>
      <c r="S92" s="82" t="s">
        <v>190</v>
      </c>
      <c r="T92" s="83" t="s">
        <v>191</v>
      </c>
    </row>
    <row r="93" spans="2:65" s="1" customFormat="1" ht="29.25" customHeight="1">
      <c r="B93" s="41"/>
      <c r="C93" s="87" t="s">
        <v>174</v>
      </c>
      <c r="D93" s="63"/>
      <c r="E93" s="63"/>
      <c r="F93" s="63"/>
      <c r="G93" s="63"/>
      <c r="H93" s="63"/>
      <c r="I93" s="165"/>
      <c r="J93" s="176">
        <f>BK93</f>
        <v>0</v>
      </c>
      <c r="K93" s="63"/>
      <c r="L93" s="61"/>
      <c r="M93" s="84"/>
      <c r="N93" s="85"/>
      <c r="O93" s="85"/>
      <c r="P93" s="177">
        <f>P94+P105+P140+P193+P198</f>
        <v>0</v>
      </c>
      <c r="Q93" s="85"/>
      <c r="R93" s="177">
        <f>R94+R105+R140+R193+R198</f>
        <v>0.99749999999999983</v>
      </c>
      <c r="S93" s="85"/>
      <c r="T93" s="178">
        <f>T94+T105+T140+T193+T198</f>
        <v>0</v>
      </c>
      <c r="AT93" s="24" t="s">
        <v>71</v>
      </c>
      <c r="AU93" s="24" t="s">
        <v>175</v>
      </c>
      <c r="BK93" s="179">
        <f>BK94+BK105+BK140+BK193+BK198</f>
        <v>0</v>
      </c>
    </row>
    <row r="94" spans="2:65" s="10" customFormat="1" ht="37.35" customHeight="1">
      <c r="B94" s="180"/>
      <c r="C94" s="181"/>
      <c r="D94" s="182" t="s">
        <v>71</v>
      </c>
      <c r="E94" s="183" t="s">
        <v>866</v>
      </c>
      <c r="F94" s="183" t="s">
        <v>867</v>
      </c>
      <c r="G94" s="181"/>
      <c r="H94" s="181"/>
      <c r="I94" s="184"/>
      <c r="J94" s="185">
        <f>BK94</f>
        <v>0</v>
      </c>
      <c r="K94" s="181"/>
      <c r="L94" s="186"/>
      <c r="M94" s="187"/>
      <c r="N94" s="188"/>
      <c r="O94" s="188"/>
      <c r="P94" s="189">
        <f>SUM(P95:P104)</f>
        <v>0</v>
      </c>
      <c r="Q94" s="188"/>
      <c r="R94" s="189">
        <f>SUM(R95:R104)</f>
        <v>0.99749999999999983</v>
      </c>
      <c r="S94" s="188"/>
      <c r="T94" s="190">
        <f>SUM(T95:T104)</f>
        <v>0</v>
      </c>
      <c r="AR94" s="191" t="s">
        <v>81</v>
      </c>
      <c r="AT94" s="192" t="s">
        <v>71</v>
      </c>
      <c r="AU94" s="192" t="s">
        <v>72</v>
      </c>
      <c r="AY94" s="191" t="s">
        <v>195</v>
      </c>
      <c r="BK94" s="193">
        <f>SUM(BK95:BK104)</f>
        <v>0</v>
      </c>
    </row>
    <row r="95" spans="2:65" s="1" customFormat="1" ht="22.5" customHeight="1">
      <c r="B95" s="41"/>
      <c r="C95" s="194" t="s">
        <v>79</v>
      </c>
      <c r="D95" s="194" t="s">
        <v>196</v>
      </c>
      <c r="E95" s="195" t="s">
        <v>1039</v>
      </c>
      <c r="F95" s="196" t="s">
        <v>1040</v>
      </c>
      <c r="G95" s="197" t="s">
        <v>404</v>
      </c>
      <c r="H95" s="198">
        <v>8</v>
      </c>
      <c r="I95" s="199"/>
      <c r="J95" s="198">
        <f>ROUND(I95*H95,1)</f>
        <v>0</v>
      </c>
      <c r="K95" s="196" t="s">
        <v>387</v>
      </c>
      <c r="L95" s="61"/>
      <c r="M95" s="200" t="s">
        <v>20</v>
      </c>
      <c r="N95" s="201" t="s">
        <v>43</v>
      </c>
      <c r="O95" s="42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4" t="s">
        <v>255</v>
      </c>
      <c r="AT95" s="24" t="s">
        <v>196</v>
      </c>
      <c r="AU95" s="24" t="s">
        <v>79</v>
      </c>
      <c r="AY95" s="24" t="s">
        <v>195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4" t="s">
        <v>79</v>
      </c>
      <c r="BK95" s="204">
        <f>ROUND(I95*H95,1)</f>
        <v>0</v>
      </c>
      <c r="BL95" s="24" t="s">
        <v>255</v>
      </c>
      <c r="BM95" s="24" t="s">
        <v>81</v>
      </c>
    </row>
    <row r="96" spans="2:65" s="1" customFormat="1" ht="13.5">
      <c r="B96" s="41"/>
      <c r="C96" s="63"/>
      <c r="D96" s="205" t="s">
        <v>202</v>
      </c>
      <c r="E96" s="63"/>
      <c r="F96" s="206" t="s">
        <v>1040</v>
      </c>
      <c r="G96" s="63"/>
      <c r="H96" s="63"/>
      <c r="I96" s="165"/>
      <c r="J96" s="63"/>
      <c r="K96" s="63"/>
      <c r="L96" s="61"/>
      <c r="M96" s="207"/>
      <c r="N96" s="42"/>
      <c r="O96" s="42"/>
      <c r="P96" s="42"/>
      <c r="Q96" s="42"/>
      <c r="R96" s="42"/>
      <c r="S96" s="42"/>
      <c r="T96" s="78"/>
      <c r="AT96" s="24" t="s">
        <v>202</v>
      </c>
      <c r="AU96" s="24" t="s">
        <v>79</v>
      </c>
    </row>
    <row r="97" spans="2:65" s="1" customFormat="1" ht="22.5" customHeight="1">
      <c r="B97" s="41"/>
      <c r="C97" s="238" t="s">
        <v>81</v>
      </c>
      <c r="D97" s="238" t="s">
        <v>1041</v>
      </c>
      <c r="E97" s="239" t="s">
        <v>1042</v>
      </c>
      <c r="F97" s="240" t="s">
        <v>1043</v>
      </c>
      <c r="G97" s="241" t="s">
        <v>440</v>
      </c>
      <c r="H97" s="242">
        <v>28</v>
      </c>
      <c r="I97" s="243"/>
      <c r="J97" s="242">
        <f>ROUND(I97*H97,1)</f>
        <v>0</v>
      </c>
      <c r="K97" s="240" t="s">
        <v>387</v>
      </c>
      <c r="L97" s="244"/>
      <c r="M97" s="245" t="s">
        <v>20</v>
      </c>
      <c r="N97" s="246" t="s">
        <v>43</v>
      </c>
      <c r="O97" s="42"/>
      <c r="P97" s="202">
        <f>O97*H97</f>
        <v>0</v>
      </c>
      <c r="Q97" s="202">
        <v>1.4999999999999999E-2</v>
      </c>
      <c r="R97" s="202">
        <f>Q97*H97</f>
        <v>0.42</v>
      </c>
      <c r="S97" s="202">
        <v>0</v>
      </c>
      <c r="T97" s="203">
        <f>S97*H97</f>
        <v>0</v>
      </c>
      <c r="AR97" s="24" t="s">
        <v>315</v>
      </c>
      <c r="AT97" s="24" t="s">
        <v>1041</v>
      </c>
      <c r="AU97" s="24" t="s">
        <v>79</v>
      </c>
      <c r="AY97" s="24" t="s">
        <v>195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79</v>
      </c>
      <c r="BK97" s="204">
        <f>ROUND(I97*H97,1)</f>
        <v>0</v>
      </c>
      <c r="BL97" s="24" t="s">
        <v>255</v>
      </c>
      <c r="BM97" s="24" t="s">
        <v>194</v>
      </c>
    </row>
    <row r="98" spans="2:65" s="1" customFormat="1" ht="13.5">
      <c r="B98" s="41"/>
      <c r="C98" s="63"/>
      <c r="D98" s="205" t="s">
        <v>202</v>
      </c>
      <c r="E98" s="63"/>
      <c r="F98" s="206" t="s">
        <v>1044</v>
      </c>
      <c r="G98" s="63"/>
      <c r="H98" s="63"/>
      <c r="I98" s="165"/>
      <c r="J98" s="63"/>
      <c r="K98" s="63"/>
      <c r="L98" s="61"/>
      <c r="M98" s="207"/>
      <c r="N98" s="42"/>
      <c r="O98" s="42"/>
      <c r="P98" s="42"/>
      <c r="Q98" s="42"/>
      <c r="R98" s="42"/>
      <c r="S98" s="42"/>
      <c r="T98" s="78"/>
      <c r="AT98" s="24" t="s">
        <v>202</v>
      </c>
      <c r="AU98" s="24" t="s">
        <v>79</v>
      </c>
    </row>
    <row r="99" spans="2:65" s="1" customFormat="1" ht="22.5" customHeight="1">
      <c r="B99" s="41"/>
      <c r="C99" s="238" t="s">
        <v>86</v>
      </c>
      <c r="D99" s="238" t="s">
        <v>1041</v>
      </c>
      <c r="E99" s="239" t="s">
        <v>1045</v>
      </c>
      <c r="F99" s="240" t="s">
        <v>1046</v>
      </c>
      <c r="G99" s="241" t="s">
        <v>1041</v>
      </c>
      <c r="H99" s="242">
        <v>30</v>
      </c>
      <c r="I99" s="243"/>
      <c r="J99" s="242">
        <f>ROUND(I99*H99,1)</f>
        <v>0</v>
      </c>
      <c r="K99" s="240" t="s">
        <v>387</v>
      </c>
      <c r="L99" s="244"/>
      <c r="M99" s="245" t="s">
        <v>20</v>
      </c>
      <c r="N99" s="246" t="s">
        <v>43</v>
      </c>
      <c r="O99" s="42"/>
      <c r="P99" s="202">
        <f>O99*H99</f>
        <v>0</v>
      </c>
      <c r="Q99" s="202">
        <v>1.4999999999999999E-2</v>
      </c>
      <c r="R99" s="202">
        <f>Q99*H99</f>
        <v>0.44999999999999996</v>
      </c>
      <c r="S99" s="202">
        <v>0</v>
      </c>
      <c r="T99" s="203">
        <f>S99*H99</f>
        <v>0</v>
      </c>
      <c r="AR99" s="24" t="s">
        <v>315</v>
      </c>
      <c r="AT99" s="24" t="s">
        <v>1041</v>
      </c>
      <c r="AU99" s="24" t="s">
        <v>79</v>
      </c>
      <c r="AY99" s="24" t="s">
        <v>195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79</v>
      </c>
      <c r="BK99" s="204">
        <f>ROUND(I99*H99,1)</f>
        <v>0</v>
      </c>
      <c r="BL99" s="24" t="s">
        <v>255</v>
      </c>
      <c r="BM99" s="24" t="s">
        <v>217</v>
      </c>
    </row>
    <row r="100" spans="2:65" s="1" customFormat="1" ht="13.5">
      <c r="B100" s="41"/>
      <c r="C100" s="63"/>
      <c r="D100" s="205" t="s">
        <v>202</v>
      </c>
      <c r="E100" s="63"/>
      <c r="F100" s="206" t="s">
        <v>1047</v>
      </c>
      <c r="G100" s="63"/>
      <c r="H100" s="63"/>
      <c r="I100" s="165"/>
      <c r="J100" s="63"/>
      <c r="K100" s="63"/>
      <c r="L100" s="61"/>
      <c r="M100" s="207"/>
      <c r="N100" s="42"/>
      <c r="O100" s="42"/>
      <c r="P100" s="42"/>
      <c r="Q100" s="42"/>
      <c r="R100" s="42"/>
      <c r="S100" s="42"/>
      <c r="T100" s="78"/>
      <c r="AT100" s="24" t="s">
        <v>202</v>
      </c>
      <c r="AU100" s="24" t="s">
        <v>79</v>
      </c>
    </row>
    <row r="101" spans="2:65" s="1" customFormat="1" ht="22.5" customHeight="1">
      <c r="B101" s="41"/>
      <c r="C101" s="238" t="s">
        <v>194</v>
      </c>
      <c r="D101" s="238" t="s">
        <v>1041</v>
      </c>
      <c r="E101" s="239" t="s">
        <v>1048</v>
      </c>
      <c r="F101" s="240" t="s">
        <v>1049</v>
      </c>
      <c r="G101" s="241" t="s">
        <v>1041</v>
      </c>
      <c r="H101" s="242">
        <v>8.5</v>
      </c>
      <c r="I101" s="243"/>
      <c r="J101" s="242">
        <f>ROUND(I101*H101,1)</f>
        <v>0</v>
      </c>
      <c r="K101" s="240" t="s">
        <v>387</v>
      </c>
      <c r="L101" s="244"/>
      <c r="M101" s="245" t="s">
        <v>20</v>
      </c>
      <c r="N101" s="246" t="s">
        <v>43</v>
      </c>
      <c r="O101" s="42"/>
      <c r="P101" s="202">
        <f>O101*H101</f>
        <v>0</v>
      </c>
      <c r="Q101" s="202">
        <v>1.4999999999999999E-2</v>
      </c>
      <c r="R101" s="202">
        <f>Q101*H101</f>
        <v>0.1275</v>
      </c>
      <c r="S101" s="202">
        <v>0</v>
      </c>
      <c r="T101" s="203">
        <f>S101*H101</f>
        <v>0</v>
      </c>
      <c r="AR101" s="24" t="s">
        <v>315</v>
      </c>
      <c r="AT101" s="24" t="s">
        <v>1041</v>
      </c>
      <c r="AU101" s="24" t="s">
        <v>79</v>
      </c>
      <c r="AY101" s="24" t="s">
        <v>195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79</v>
      </c>
      <c r="BK101" s="204">
        <f>ROUND(I101*H101,1)</f>
        <v>0</v>
      </c>
      <c r="BL101" s="24" t="s">
        <v>255</v>
      </c>
      <c r="BM101" s="24" t="s">
        <v>225</v>
      </c>
    </row>
    <row r="102" spans="2:65" s="1" customFormat="1" ht="13.5">
      <c r="B102" s="41"/>
      <c r="C102" s="63"/>
      <c r="D102" s="205" t="s">
        <v>202</v>
      </c>
      <c r="E102" s="63"/>
      <c r="F102" s="206" t="s">
        <v>1050</v>
      </c>
      <c r="G102" s="63"/>
      <c r="H102" s="63"/>
      <c r="I102" s="165"/>
      <c r="J102" s="63"/>
      <c r="K102" s="63"/>
      <c r="L102" s="61"/>
      <c r="M102" s="207"/>
      <c r="N102" s="42"/>
      <c r="O102" s="42"/>
      <c r="P102" s="42"/>
      <c r="Q102" s="42"/>
      <c r="R102" s="42"/>
      <c r="S102" s="42"/>
      <c r="T102" s="78"/>
      <c r="AT102" s="24" t="s">
        <v>202</v>
      </c>
      <c r="AU102" s="24" t="s">
        <v>79</v>
      </c>
    </row>
    <row r="103" spans="2:65" s="1" customFormat="1" ht="22.5" customHeight="1">
      <c r="B103" s="41"/>
      <c r="C103" s="194" t="s">
        <v>213</v>
      </c>
      <c r="D103" s="194" t="s">
        <v>196</v>
      </c>
      <c r="E103" s="195" t="s">
        <v>1051</v>
      </c>
      <c r="F103" s="196" t="s">
        <v>1052</v>
      </c>
      <c r="G103" s="197" t="s">
        <v>228</v>
      </c>
      <c r="H103" s="198">
        <v>0</v>
      </c>
      <c r="I103" s="199"/>
      <c r="J103" s="198">
        <f>ROUND(I103*H103,1)</f>
        <v>0</v>
      </c>
      <c r="K103" s="196" t="s">
        <v>387</v>
      </c>
      <c r="L103" s="61"/>
      <c r="M103" s="200" t="s">
        <v>20</v>
      </c>
      <c r="N103" s="201" t="s">
        <v>43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255</v>
      </c>
      <c r="AT103" s="24" t="s">
        <v>196</v>
      </c>
      <c r="AU103" s="24" t="s">
        <v>79</v>
      </c>
      <c r="AY103" s="24" t="s">
        <v>195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79</v>
      </c>
      <c r="BK103" s="204">
        <f>ROUND(I103*H103,1)</f>
        <v>0</v>
      </c>
      <c r="BL103" s="24" t="s">
        <v>255</v>
      </c>
      <c r="BM103" s="24" t="s">
        <v>226</v>
      </c>
    </row>
    <row r="104" spans="2:65" s="1" customFormat="1" ht="13.5">
      <c r="B104" s="41"/>
      <c r="C104" s="63"/>
      <c r="D104" s="208" t="s">
        <v>202</v>
      </c>
      <c r="E104" s="63"/>
      <c r="F104" s="209" t="s">
        <v>1052</v>
      </c>
      <c r="G104" s="63"/>
      <c r="H104" s="63"/>
      <c r="I104" s="165"/>
      <c r="J104" s="63"/>
      <c r="K104" s="63"/>
      <c r="L104" s="61"/>
      <c r="M104" s="207"/>
      <c r="N104" s="42"/>
      <c r="O104" s="42"/>
      <c r="P104" s="42"/>
      <c r="Q104" s="42"/>
      <c r="R104" s="42"/>
      <c r="S104" s="42"/>
      <c r="T104" s="78"/>
      <c r="AT104" s="24" t="s">
        <v>202</v>
      </c>
      <c r="AU104" s="24" t="s">
        <v>79</v>
      </c>
    </row>
    <row r="105" spans="2:65" s="10" customFormat="1" ht="37.35" customHeight="1">
      <c r="B105" s="180"/>
      <c r="C105" s="181"/>
      <c r="D105" s="182" t="s">
        <v>71</v>
      </c>
      <c r="E105" s="183" t="s">
        <v>882</v>
      </c>
      <c r="F105" s="183" t="s">
        <v>883</v>
      </c>
      <c r="G105" s="181"/>
      <c r="H105" s="181"/>
      <c r="I105" s="184"/>
      <c r="J105" s="185">
        <f>BK105</f>
        <v>0</v>
      </c>
      <c r="K105" s="181"/>
      <c r="L105" s="186"/>
      <c r="M105" s="187"/>
      <c r="N105" s="188"/>
      <c r="O105" s="188"/>
      <c r="P105" s="189">
        <f>SUM(P106:P139)</f>
        <v>0</v>
      </c>
      <c r="Q105" s="188"/>
      <c r="R105" s="189">
        <f>SUM(R106:R139)</f>
        <v>0</v>
      </c>
      <c r="S105" s="188"/>
      <c r="T105" s="190">
        <f>SUM(T106:T139)</f>
        <v>0</v>
      </c>
      <c r="AR105" s="191" t="s">
        <v>81</v>
      </c>
      <c r="AT105" s="192" t="s">
        <v>71</v>
      </c>
      <c r="AU105" s="192" t="s">
        <v>72</v>
      </c>
      <c r="AY105" s="191" t="s">
        <v>195</v>
      </c>
      <c r="BK105" s="193">
        <f>SUM(BK106:BK139)</f>
        <v>0</v>
      </c>
    </row>
    <row r="106" spans="2:65" s="1" customFormat="1" ht="22.5" customHeight="1">
      <c r="B106" s="41"/>
      <c r="C106" s="194" t="s">
        <v>217</v>
      </c>
      <c r="D106" s="194" t="s">
        <v>196</v>
      </c>
      <c r="E106" s="195" t="s">
        <v>1053</v>
      </c>
      <c r="F106" s="196" t="s">
        <v>1054</v>
      </c>
      <c r="G106" s="197" t="s">
        <v>440</v>
      </c>
      <c r="H106" s="198">
        <v>10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255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255</v>
      </c>
      <c r="BM106" s="24" t="s">
        <v>240</v>
      </c>
    </row>
    <row r="107" spans="2:65" s="1" customFormat="1" ht="13.5">
      <c r="B107" s="41"/>
      <c r="C107" s="63"/>
      <c r="D107" s="205" t="s">
        <v>202</v>
      </c>
      <c r="E107" s="63"/>
      <c r="F107" s="206" t="s">
        <v>1054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221</v>
      </c>
      <c r="D108" s="194" t="s">
        <v>196</v>
      </c>
      <c r="E108" s="195" t="s">
        <v>1055</v>
      </c>
      <c r="F108" s="196" t="s">
        <v>1056</v>
      </c>
      <c r="G108" s="197" t="s">
        <v>440</v>
      </c>
      <c r="H108" s="198">
        <v>15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255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255</v>
      </c>
      <c r="BM108" s="24" t="s">
        <v>248</v>
      </c>
    </row>
    <row r="109" spans="2:65" s="1" customFormat="1" ht="13.5">
      <c r="B109" s="41"/>
      <c r="C109" s="63"/>
      <c r="D109" s="205" t="s">
        <v>202</v>
      </c>
      <c r="E109" s="63"/>
      <c r="F109" s="206" t="s">
        <v>1056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225</v>
      </c>
      <c r="D110" s="194" t="s">
        <v>196</v>
      </c>
      <c r="E110" s="195" t="s">
        <v>1057</v>
      </c>
      <c r="F110" s="196" t="s">
        <v>1058</v>
      </c>
      <c r="G110" s="197" t="s">
        <v>440</v>
      </c>
      <c r="H110" s="198">
        <v>6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255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255</v>
      </c>
      <c r="BM110" s="24" t="s">
        <v>255</v>
      </c>
    </row>
    <row r="111" spans="2:65" s="1" customFormat="1" ht="13.5">
      <c r="B111" s="41"/>
      <c r="C111" s="63"/>
      <c r="D111" s="205" t="s">
        <v>202</v>
      </c>
      <c r="E111" s="63"/>
      <c r="F111" s="206" t="s">
        <v>1058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230</v>
      </c>
      <c r="D112" s="194" t="s">
        <v>196</v>
      </c>
      <c r="E112" s="195" t="s">
        <v>1059</v>
      </c>
      <c r="F112" s="196" t="s">
        <v>1060</v>
      </c>
      <c r="G112" s="197" t="s">
        <v>440</v>
      </c>
      <c r="H112" s="198">
        <v>5.5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255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255</v>
      </c>
      <c r="BM112" s="24" t="s">
        <v>264</v>
      </c>
    </row>
    <row r="113" spans="2:65" s="1" customFormat="1" ht="13.5">
      <c r="B113" s="41"/>
      <c r="C113" s="63"/>
      <c r="D113" s="205" t="s">
        <v>202</v>
      </c>
      <c r="E113" s="63"/>
      <c r="F113" s="206" t="s">
        <v>1060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226</v>
      </c>
      <c r="D114" s="194" t="s">
        <v>196</v>
      </c>
      <c r="E114" s="195" t="s">
        <v>1061</v>
      </c>
      <c r="F114" s="196" t="s">
        <v>1062</v>
      </c>
      <c r="G114" s="197" t="s">
        <v>440</v>
      </c>
      <c r="H114" s="198">
        <v>2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255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255</v>
      </c>
      <c r="BM114" s="24" t="s">
        <v>271</v>
      </c>
    </row>
    <row r="115" spans="2:65" s="1" customFormat="1" ht="13.5">
      <c r="B115" s="41"/>
      <c r="C115" s="63"/>
      <c r="D115" s="205" t="s">
        <v>202</v>
      </c>
      <c r="E115" s="63"/>
      <c r="F115" s="206" t="s">
        <v>1062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194" t="s">
        <v>231</v>
      </c>
      <c r="D116" s="194" t="s">
        <v>196</v>
      </c>
      <c r="E116" s="195" t="s">
        <v>1063</v>
      </c>
      <c r="F116" s="196" t="s">
        <v>1064</v>
      </c>
      <c r="G116" s="197" t="s">
        <v>440</v>
      </c>
      <c r="H116" s="198">
        <v>38</v>
      </c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255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255</v>
      </c>
      <c r="BM116" s="24" t="s">
        <v>278</v>
      </c>
    </row>
    <row r="117" spans="2:65" s="1" customFormat="1" ht="13.5">
      <c r="B117" s="41"/>
      <c r="C117" s="63"/>
      <c r="D117" s="205" t="s">
        <v>202</v>
      </c>
      <c r="E117" s="63"/>
      <c r="F117" s="206" t="s">
        <v>1064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22.5" customHeight="1">
      <c r="B118" s="41"/>
      <c r="C118" s="194" t="s">
        <v>240</v>
      </c>
      <c r="D118" s="194" t="s">
        <v>196</v>
      </c>
      <c r="E118" s="195" t="s">
        <v>1065</v>
      </c>
      <c r="F118" s="196" t="s">
        <v>1066</v>
      </c>
      <c r="G118" s="197" t="s">
        <v>440</v>
      </c>
      <c r="H118" s="198">
        <v>20</v>
      </c>
      <c r="I118" s="199"/>
      <c r="J118" s="198">
        <f>ROUND(I118*H118,1)</f>
        <v>0</v>
      </c>
      <c r="K118" s="196" t="s">
        <v>387</v>
      </c>
      <c r="L118" s="61"/>
      <c r="M118" s="200" t="s">
        <v>20</v>
      </c>
      <c r="N118" s="201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255</v>
      </c>
      <c r="AT118" s="24" t="s">
        <v>196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255</v>
      </c>
      <c r="BM118" s="24" t="s">
        <v>286</v>
      </c>
    </row>
    <row r="119" spans="2:65" s="1" customFormat="1" ht="13.5">
      <c r="B119" s="41"/>
      <c r="C119" s="63"/>
      <c r="D119" s="205" t="s">
        <v>202</v>
      </c>
      <c r="E119" s="63"/>
      <c r="F119" s="206" t="s">
        <v>1066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22.5" customHeight="1">
      <c r="B120" s="41"/>
      <c r="C120" s="194" t="s">
        <v>244</v>
      </c>
      <c r="D120" s="194" t="s">
        <v>196</v>
      </c>
      <c r="E120" s="195" t="s">
        <v>1067</v>
      </c>
      <c r="F120" s="196" t="s">
        <v>1068</v>
      </c>
      <c r="G120" s="197" t="s">
        <v>440</v>
      </c>
      <c r="H120" s="198">
        <v>2</v>
      </c>
      <c r="I120" s="199"/>
      <c r="J120" s="198">
        <f>ROUND(I120*H120,1)</f>
        <v>0</v>
      </c>
      <c r="K120" s="196" t="s">
        <v>387</v>
      </c>
      <c r="L120" s="61"/>
      <c r="M120" s="200" t="s">
        <v>20</v>
      </c>
      <c r="N120" s="201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255</v>
      </c>
      <c r="AT120" s="24" t="s">
        <v>196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255</v>
      </c>
      <c r="BM120" s="24" t="s">
        <v>294</v>
      </c>
    </row>
    <row r="121" spans="2:65" s="1" customFormat="1" ht="13.5">
      <c r="B121" s="41"/>
      <c r="C121" s="63"/>
      <c r="D121" s="205" t="s">
        <v>202</v>
      </c>
      <c r="E121" s="63"/>
      <c r="F121" s="206" t="s">
        <v>1068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22.5" customHeight="1">
      <c r="B122" s="41"/>
      <c r="C122" s="194" t="s">
        <v>248</v>
      </c>
      <c r="D122" s="194" t="s">
        <v>196</v>
      </c>
      <c r="E122" s="195" t="s">
        <v>1069</v>
      </c>
      <c r="F122" s="196" t="s">
        <v>1070</v>
      </c>
      <c r="G122" s="197" t="s">
        <v>440</v>
      </c>
      <c r="H122" s="198">
        <v>15</v>
      </c>
      <c r="I122" s="199"/>
      <c r="J122" s="198">
        <f>ROUND(I122*H122,1)</f>
        <v>0</v>
      </c>
      <c r="K122" s="196" t="s">
        <v>387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255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255</v>
      </c>
      <c r="BM122" s="24" t="s">
        <v>303</v>
      </c>
    </row>
    <row r="123" spans="2:65" s="1" customFormat="1" ht="13.5">
      <c r="B123" s="41"/>
      <c r="C123" s="63"/>
      <c r="D123" s="205" t="s">
        <v>202</v>
      </c>
      <c r="E123" s="63"/>
      <c r="F123" s="206" t="s">
        <v>1070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194" t="s">
        <v>10</v>
      </c>
      <c r="D124" s="194" t="s">
        <v>196</v>
      </c>
      <c r="E124" s="195" t="s">
        <v>1071</v>
      </c>
      <c r="F124" s="196" t="s">
        <v>1072</v>
      </c>
      <c r="G124" s="197" t="s">
        <v>504</v>
      </c>
      <c r="H124" s="198">
        <v>3</v>
      </c>
      <c r="I124" s="199"/>
      <c r="J124" s="198">
        <f>ROUND(I124*H124,1)</f>
        <v>0</v>
      </c>
      <c r="K124" s="196" t="s">
        <v>387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255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255</v>
      </c>
      <c r="BM124" s="24" t="s">
        <v>309</v>
      </c>
    </row>
    <row r="125" spans="2:65" s="1" customFormat="1" ht="13.5">
      <c r="B125" s="41"/>
      <c r="C125" s="63"/>
      <c r="D125" s="205" t="s">
        <v>202</v>
      </c>
      <c r="E125" s="63"/>
      <c r="F125" s="206" t="s">
        <v>1072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194" t="s">
        <v>255</v>
      </c>
      <c r="D126" s="194" t="s">
        <v>196</v>
      </c>
      <c r="E126" s="195" t="s">
        <v>1073</v>
      </c>
      <c r="F126" s="196" t="s">
        <v>1074</v>
      </c>
      <c r="G126" s="197" t="s">
        <v>504</v>
      </c>
      <c r="H126" s="198">
        <v>2</v>
      </c>
      <c r="I126" s="199"/>
      <c r="J126" s="198">
        <f>ROUND(I126*H126,1)</f>
        <v>0</v>
      </c>
      <c r="K126" s="196" t="s">
        <v>387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255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255</v>
      </c>
      <c r="BM126" s="24" t="s">
        <v>315</v>
      </c>
    </row>
    <row r="127" spans="2:65" s="1" customFormat="1" ht="13.5">
      <c r="B127" s="41"/>
      <c r="C127" s="63"/>
      <c r="D127" s="205" t="s">
        <v>202</v>
      </c>
      <c r="E127" s="63"/>
      <c r="F127" s="206" t="s">
        <v>1074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194" t="s">
        <v>260</v>
      </c>
      <c r="D128" s="194" t="s">
        <v>196</v>
      </c>
      <c r="E128" s="195" t="s">
        <v>1075</v>
      </c>
      <c r="F128" s="196" t="s">
        <v>1076</v>
      </c>
      <c r="G128" s="197" t="s">
        <v>504</v>
      </c>
      <c r="H128" s="198">
        <v>3</v>
      </c>
      <c r="I128" s="199"/>
      <c r="J128" s="198">
        <f>ROUND(I128*H128,1)</f>
        <v>0</v>
      </c>
      <c r="K128" s="196" t="s">
        <v>387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255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255</v>
      </c>
      <c r="BM128" s="24" t="s">
        <v>321</v>
      </c>
    </row>
    <row r="129" spans="2:65" s="1" customFormat="1" ht="13.5">
      <c r="B129" s="41"/>
      <c r="C129" s="63"/>
      <c r="D129" s="205" t="s">
        <v>202</v>
      </c>
      <c r="E129" s="63"/>
      <c r="F129" s="206" t="s">
        <v>1076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264</v>
      </c>
      <c r="D130" s="194" t="s">
        <v>196</v>
      </c>
      <c r="E130" s="195" t="s">
        <v>1077</v>
      </c>
      <c r="F130" s="196" t="s">
        <v>1078</v>
      </c>
      <c r="G130" s="197" t="s">
        <v>504</v>
      </c>
      <c r="H130" s="198">
        <v>1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255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255</v>
      </c>
      <c r="BM130" s="24" t="s">
        <v>330</v>
      </c>
    </row>
    <row r="131" spans="2:65" s="1" customFormat="1" ht="13.5">
      <c r="B131" s="41"/>
      <c r="C131" s="63"/>
      <c r="D131" s="205" t="s">
        <v>202</v>
      </c>
      <c r="E131" s="63"/>
      <c r="F131" s="206" t="s">
        <v>1078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194" t="s">
        <v>268</v>
      </c>
      <c r="D132" s="194" t="s">
        <v>196</v>
      </c>
      <c r="E132" s="195" t="s">
        <v>1079</v>
      </c>
      <c r="F132" s="196" t="s">
        <v>1080</v>
      </c>
      <c r="G132" s="197" t="s">
        <v>440</v>
      </c>
      <c r="H132" s="198">
        <v>48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255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255</v>
      </c>
      <c r="BM132" s="24" t="s">
        <v>338</v>
      </c>
    </row>
    <row r="133" spans="2:65" s="1" customFormat="1" ht="13.5">
      <c r="B133" s="41"/>
      <c r="C133" s="63"/>
      <c r="D133" s="205" t="s">
        <v>202</v>
      </c>
      <c r="E133" s="63"/>
      <c r="F133" s="206" t="s">
        <v>1080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271</v>
      </c>
      <c r="D134" s="194" t="s">
        <v>196</v>
      </c>
      <c r="E134" s="195" t="s">
        <v>1081</v>
      </c>
      <c r="F134" s="196" t="s">
        <v>1082</v>
      </c>
      <c r="G134" s="197" t="s">
        <v>440</v>
      </c>
      <c r="H134" s="198">
        <v>5.5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255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255</v>
      </c>
      <c r="BM134" s="24" t="s">
        <v>346</v>
      </c>
    </row>
    <row r="135" spans="2:65" s="1" customFormat="1" ht="13.5">
      <c r="B135" s="41"/>
      <c r="C135" s="63"/>
      <c r="D135" s="205" t="s">
        <v>202</v>
      </c>
      <c r="E135" s="63"/>
      <c r="F135" s="206" t="s">
        <v>1082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194" t="s">
        <v>9</v>
      </c>
      <c r="D136" s="194" t="s">
        <v>196</v>
      </c>
      <c r="E136" s="195" t="s">
        <v>1083</v>
      </c>
      <c r="F136" s="196" t="s">
        <v>1084</v>
      </c>
      <c r="G136" s="197" t="s">
        <v>440</v>
      </c>
      <c r="H136" s="198">
        <v>75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255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255</v>
      </c>
      <c r="BM136" s="24" t="s">
        <v>441</v>
      </c>
    </row>
    <row r="137" spans="2:65" s="1" customFormat="1" ht="13.5">
      <c r="B137" s="41"/>
      <c r="C137" s="63"/>
      <c r="D137" s="205" t="s">
        <v>202</v>
      </c>
      <c r="E137" s="63"/>
      <c r="F137" s="206" t="s">
        <v>1084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278</v>
      </c>
      <c r="D138" s="194" t="s">
        <v>196</v>
      </c>
      <c r="E138" s="195" t="s">
        <v>1085</v>
      </c>
      <c r="F138" s="196" t="s">
        <v>1086</v>
      </c>
      <c r="G138" s="197" t="s">
        <v>228</v>
      </c>
      <c r="H138" s="198">
        <v>1.9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255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255</v>
      </c>
      <c r="BM138" s="24" t="s">
        <v>444</v>
      </c>
    </row>
    <row r="139" spans="2:65" s="1" customFormat="1" ht="13.5">
      <c r="B139" s="41"/>
      <c r="C139" s="63"/>
      <c r="D139" s="208" t="s">
        <v>202</v>
      </c>
      <c r="E139" s="63"/>
      <c r="F139" s="209" t="s">
        <v>1086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0" customFormat="1" ht="37.35" customHeight="1">
      <c r="B140" s="180"/>
      <c r="C140" s="181"/>
      <c r="D140" s="182" t="s">
        <v>71</v>
      </c>
      <c r="E140" s="183" t="s">
        <v>1087</v>
      </c>
      <c r="F140" s="183" t="s">
        <v>1088</v>
      </c>
      <c r="G140" s="181"/>
      <c r="H140" s="181"/>
      <c r="I140" s="184"/>
      <c r="J140" s="185">
        <f>BK140</f>
        <v>0</v>
      </c>
      <c r="K140" s="181"/>
      <c r="L140" s="186"/>
      <c r="M140" s="187"/>
      <c r="N140" s="188"/>
      <c r="O140" s="188"/>
      <c r="P140" s="189">
        <f>SUM(P141:P192)</f>
        <v>0</v>
      </c>
      <c r="Q140" s="188"/>
      <c r="R140" s="189">
        <f>SUM(R141:R192)</f>
        <v>0</v>
      </c>
      <c r="S140" s="188"/>
      <c r="T140" s="190">
        <f>SUM(T141:T192)</f>
        <v>0</v>
      </c>
      <c r="AR140" s="191" t="s">
        <v>81</v>
      </c>
      <c r="AT140" s="192" t="s">
        <v>71</v>
      </c>
      <c r="AU140" s="192" t="s">
        <v>72</v>
      </c>
      <c r="AY140" s="191" t="s">
        <v>195</v>
      </c>
      <c r="BK140" s="193">
        <f>SUM(BK141:BK192)</f>
        <v>0</v>
      </c>
    </row>
    <row r="141" spans="2:65" s="1" customFormat="1" ht="22.5" customHeight="1">
      <c r="B141" s="41"/>
      <c r="C141" s="238" t="s">
        <v>282</v>
      </c>
      <c r="D141" s="238" t="s">
        <v>1041</v>
      </c>
      <c r="E141" s="239" t="s">
        <v>1089</v>
      </c>
      <c r="F141" s="240" t="s">
        <v>1090</v>
      </c>
      <c r="G141" s="241" t="s">
        <v>440</v>
      </c>
      <c r="H141" s="242">
        <v>30</v>
      </c>
      <c r="I141" s="243"/>
      <c r="J141" s="242">
        <f>ROUND(I141*H141,1)</f>
        <v>0</v>
      </c>
      <c r="K141" s="240" t="s">
        <v>387</v>
      </c>
      <c r="L141" s="244"/>
      <c r="M141" s="245" t="s">
        <v>20</v>
      </c>
      <c r="N141" s="246" t="s">
        <v>43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315</v>
      </c>
      <c r="AT141" s="24" t="s">
        <v>1041</v>
      </c>
      <c r="AU141" s="24" t="s">
        <v>79</v>
      </c>
      <c r="AY141" s="24" t="s">
        <v>195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79</v>
      </c>
      <c r="BK141" s="204">
        <f>ROUND(I141*H141,1)</f>
        <v>0</v>
      </c>
      <c r="BL141" s="24" t="s">
        <v>255</v>
      </c>
      <c r="BM141" s="24" t="s">
        <v>447</v>
      </c>
    </row>
    <row r="142" spans="2:65" s="1" customFormat="1" ht="13.5">
      <c r="B142" s="41"/>
      <c r="C142" s="63"/>
      <c r="D142" s="205" t="s">
        <v>202</v>
      </c>
      <c r="E142" s="63"/>
      <c r="F142" s="206" t="s">
        <v>1090</v>
      </c>
      <c r="G142" s="63"/>
      <c r="H142" s="63"/>
      <c r="I142" s="165"/>
      <c r="J142" s="63"/>
      <c r="K142" s="63"/>
      <c r="L142" s="61"/>
      <c r="M142" s="207"/>
      <c r="N142" s="42"/>
      <c r="O142" s="42"/>
      <c r="P142" s="42"/>
      <c r="Q142" s="42"/>
      <c r="R142" s="42"/>
      <c r="S142" s="42"/>
      <c r="T142" s="78"/>
      <c r="AT142" s="24" t="s">
        <v>202</v>
      </c>
      <c r="AU142" s="24" t="s">
        <v>79</v>
      </c>
    </row>
    <row r="143" spans="2:65" s="1" customFormat="1" ht="22.5" customHeight="1">
      <c r="B143" s="41"/>
      <c r="C143" s="238" t="s">
        <v>286</v>
      </c>
      <c r="D143" s="238" t="s">
        <v>1041</v>
      </c>
      <c r="E143" s="239" t="s">
        <v>1091</v>
      </c>
      <c r="F143" s="240" t="s">
        <v>1092</v>
      </c>
      <c r="G143" s="241" t="s">
        <v>440</v>
      </c>
      <c r="H143" s="242">
        <v>28</v>
      </c>
      <c r="I143" s="243"/>
      <c r="J143" s="242">
        <f>ROUND(I143*H143,1)</f>
        <v>0</v>
      </c>
      <c r="K143" s="240" t="s">
        <v>387</v>
      </c>
      <c r="L143" s="244"/>
      <c r="M143" s="245" t="s">
        <v>20</v>
      </c>
      <c r="N143" s="246" t="s">
        <v>43</v>
      </c>
      <c r="O143" s="42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AR143" s="24" t="s">
        <v>315</v>
      </c>
      <c r="AT143" s="24" t="s">
        <v>1041</v>
      </c>
      <c r="AU143" s="24" t="s">
        <v>79</v>
      </c>
      <c r="AY143" s="24" t="s">
        <v>195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24" t="s">
        <v>79</v>
      </c>
      <c r="BK143" s="204">
        <f>ROUND(I143*H143,1)</f>
        <v>0</v>
      </c>
      <c r="BL143" s="24" t="s">
        <v>255</v>
      </c>
      <c r="BM143" s="24" t="s">
        <v>450</v>
      </c>
    </row>
    <row r="144" spans="2:65" s="1" customFormat="1" ht="13.5">
      <c r="B144" s="41"/>
      <c r="C144" s="63"/>
      <c r="D144" s="205" t="s">
        <v>202</v>
      </c>
      <c r="E144" s="63"/>
      <c r="F144" s="206" t="s">
        <v>1092</v>
      </c>
      <c r="G144" s="63"/>
      <c r="H144" s="63"/>
      <c r="I144" s="165"/>
      <c r="J144" s="63"/>
      <c r="K144" s="63"/>
      <c r="L144" s="61"/>
      <c r="M144" s="207"/>
      <c r="N144" s="42"/>
      <c r="O144" s="42"/>
      <c r="P144" s="42"/>
      <c r="Q144" s="42"/>
      <c r="R144" s="42"/>
      <c r="S144" s="42"/>
      <c r="T144" s="78"/>
      <c r="AT144" s="24" t="s">
        <v>202</v>
      </c>
      <c r="AU144" s="24" t="s">
        <v>79</v>
      </c>
    </row>
    <row r="145" spans="2:65" s="1" customFormat="1" ht="22.5" customHeight="1">
      <c r="B145" s="41"/>
      <c r="C145" s="238" t="s">
        <v>290</v>
      </c>
      <c r="D145" s="238" t="s">
        <v>1041</v>
      </c>
      <c r="E145" s="239" t="s">
        <v>1093</v>
      </c>
      <c r="F145" s="240" t="s">
        <v>1094</v>
      </c>
      <c r="G145" s="241" t="s">
        <v>440</v>
      </c>
      <c r="H145" s="242">
        <v>30</v>
      </c>
      <c r="I145" s="243"/>
      <c r="J145" s="242">
        <f>ROUND(I145*H145,1)</f>
        <v>0</v>
      </c>
      <c r="K145" s="240" t="s">
        <v>387</v>
      </c>
      <c r="L145" s="244"/>
      <c r="M145" s="245" t="s">
        <v>20</v>
      </c>
      <c r="N145" s="246" t="s">
        <v>43</v>
      </c>
      <c r="O145" s="42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AR145" s="24" t="s">
        <v>315</v>
      </c>
      <c r="AT145" s="24" t="s">
        <v>1041</v>
      </c>
      <c r="AU145" s="24" t="s">
        <v>79</v>
      </c>
      <c r="AY145" s="24" t="s">
        <v>195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79</v>
      </c>
      <c r="BK145" s="204">
        <f>ROUND(I145*H145,1)</f>
        <v>0</v>
      </c>
      <c r="BL145" s="24" t="s">
        <v>255</v>
      </c>
      <c r="BM145" s="24" t="s">
        <v>453</v>
      </c>
    </row>
    <row r="146" spans="2:65" s="1" customFormat="1" ht="13.5">
      <c r="B146" s="41"/>
      <c r="C146" s="63"/>
      <c r="D146" s="205" t="s">
        <v>202</v>
      </c>
      <c r="E146" s="63"/>
      <c r="F146" s="206" t="s">
        <v>1094</v>
      </c>
      <c r="G146" s="63"/>
      <c r="H146" s="63"/>
      <c r="I146" s="165"/>
      <c r="J146" s="63"/>
      <c r="K146" s="63"/>
      <c r="L146" s="61"/>
      <c r="M146" s="207"/>
      <c r="N146" s="42"/>
      <c r="O146" s="42"/>
      <c r="P146" s="42"/>
      <c r="Q146" s="42"/>
      <c r="R146" s="42"/>
      <c r="S146" s="42"/>
      <c r="T146" s="78"/>
      <c r="AT146" s="24" t="s">
        <v>202</v>
      </c>
      <c r="AU146" s="24" t="s">
        <v>79</v>
      </c>
    </row>
    <row r="147" spans="2:65" s="1" customFormat="1" ht="22.5" customHeight="1">
      <c r="B147" s="41"/>
      <c r="C147" s="238" t="s">
        <v>294</v>
      </c>
      <c r="D147" s="238" t="s">
        <v>1041</v>
      </c>
      <c r="E147" s="239" t="s">
        <v>1095</v>
      </c>
      <c r="F147" s="240" t="s">
        <v>1096</v>
      </c>
      <c r="G147" s="241" t="s">
        <v>440</v>
      </c>
      <c r="H147" s="242">
        <v>1</v>
      </c>
      <c r="I147" s="243"/>
      <c r="J147" s="242">
        <f>ROUND(I147*H147,1)</f>
        <v>0</v>
      </c>
      <c r="K147" s="240" t="s">
        <v>387</v>
      </c>
      <c r="L147" s="244"/>
      <c r="M147" s="245" t="s">
        <v>20</v>
      </c>
      <c r="N147" s="246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315</v>
      </c>
      <c r="AT147" s="24" t="s">
        <v>1041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255</v>
      </c>
      <c r="BM147" s="24" t="s">
        <v>456</v>
      </c>
    </row>
    <row r="148" spans="2:65" s="1" customFormat="1" ht="13.5">
      <c r="B148" s="41"/>
      <c r="C148" s="63"/>
      <c r="D148" s="205" t="s">
        <v>202</v>
      </c>
      <c r="E148" s="63"/>
      <c r="F148" s="206" t="s">
        <v>1096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22.5" customHeight="1">
      <c r="B149" s="41"/>
      <c r="C149" s="194" t="s">
        <v>298</v>
      </c>
      <c r="D149" s="194" t="s">
        <v>196</v>
      </c>
      <c r="E149" s="195" t="s">
        <v>1097</v>
      </c>
      <c r="F149" s="196" t="s">
        <v>1098</v>
      </c>
      <c r="G149" s="197" t="s">
        <v>504</v>
      </c>
      <c r="H149" s="198">
        <v>14</v>
      </c>
      <c r="I149" s="199"/>
      <c r="J149" s="198">
        <f>ROUND(I149*H149,1)</f>
        <v>0</v>
      </c>
      <c r="K149" s="196" t="s">
        <v>387</v>
      </c>
      <c r="L149" s="61"/>
      <c r="M149" s="200" t="s">
        <v>20</v>
      </c>
      <c r="N149" s="201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255</v>
      </c>
      <c r="AT149" s="24" t="s">
        <v>196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255</v>
      </c>
      <c r="BM149" s="24" t="s">
        <v>459</v>
      </c>
    </row>
    <row r="150" spans="2:65" s="1" customFormat="1" ht="13.5">
      <c r="B150" s="41"/>
      <c r="C150" s="63"/>
      <c r="D150" s="205" t="s">
        <v>202</v>
      </c>
      <c r="E150" s="63"/>
      <c r="F150" s="206" t="s">
        <v>1098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194" t="s">
        <v>303</v>
      </c>
      <c r="D151" s="194" t="s">
        <v>196</v>
      </c>
      <c r="E151" s="195" t="s">
        <v>1099</v>
      </c>
      <c r="F151" s="196" t="s">
        <v>1100</v>
      </c>
      <c r="G151" s="197" t="s">
        <v>504</v>
      </c>
      <c r="H151" s="198">
        <v>1</v>
      </c>
      <c r="I151" s="199"/>
      <c r="J151" s="198">
        <f>ROUND(I151*H151,1)</f>
        <v>0</v>
      </c>
      <c r="K151" s="196" t="s">
        <v>387</v>
      </c>
      <c r="L151" s="61"/>
      <c r="M151" s="200" t="s">
        <v>20</v>
      </c>
      <c r="N151" s="201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255</v>
      </c>
      <c r="AT151" s="24" t="s">
        <v>196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255</v>
      </c>
      <c r="BM151" s="24" t="s">
        <v>462</v>
      </c>
    </row>
    <row r="152" spans="2:65" s="1" customFormat="1" ht="13.5">
      <c r="B152" s="41"/>
      <c r="C152" s="63"/>
      <c r="D152" s="205" t="s">
        <v>202</v>
      </c>
      <c r="E152" s="63"/>
      <c r="F152" s="206" t="s">
        <v>1100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238" t="s">
        <v>306</v>
      </c>
      <c r="D153" s="238" t="s">
        <v>1041</v>
      </c>
      <c r="E153" s="239" t="s">
        <v>1101</v>
      </c>
      <c r="F153" s="240" t="s">
        <v>1102</v>
      </c>
      <c r="G153" s="241" t="s">
        <v>1103</v>
      </c>
      <c r="H153" s="242">
        <v>1</v>
      </c>
      <c r="I153" s="243"/>
      <c r="J153" s="242">
        <f>ROUND(I153*H153,1)</f>
        <v>0</v>
      </c>
      <c r="K153" s="240" t="s">
        <v>387</v>
      </c>
      <c r="L153" s="244"/>
      <c r="M153" s="245" t="s">
        <v>20</v>
      </c>
      <c r="N153" s="246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315</v>
      </c>
      <c r="AT153" s="24" t="s">
        <v>1041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255</v>
      </c>
      <c r="BM153" s="24" t="s">
        <v>465</v>
      </c>
    </row>
    <row r="154" spans="2:65" s="1" customFormat="1" ht="13.5">
      <c r="B154" s="41"/>
      <c r="C154" s="63"/>
      <c r="D154" s="205" t="s">
        <v>202</v>
      </c>
      <c r="E154" s="63"/>
      <c r="F154" s="206" t="s">
        <v>1102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238" t="s">
        <v>309</v>
      </c>
      <c r="D155" s="238" t="s">
        <v>1041</v>
      </c>
      <c r="E155" s="239" t="s">
        <v>1104</v>
      </c>
      <c r="F155" s="240" t="s">
        <v>1105</v>
      </c>
      <c r="G155" s="241" t="s">
        <v>504</v>
      </c>
      <c r="H155" s="242">
        <v>1</v>
      </c>
      <c r="I155" s="243"/>
      <c r="J155" s="242">
        <f>ROUND(I155*H155,1)</f>
        <v>0</v>
      </c>
      <c r="K155" s="240" t="s">
        <v>387</v>
      </c>
      <c r="L155" s="244"/>
      <c r="M155" s="245" t="s">
        <v>20</v>
      </c>
      <c r="N155" s="246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315</v>
      </c>
      <c r="AT155" s="24" t="s">
        <v>1041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255</v>
      </c>
      <c r="BM155" s="24" t="s">
        <v>468</v>
      </c>
    </row>
    <row r="156" spans="2:65" s="1" customFormat="1" ht="13.5">
      <c r="B156" s="41"/>
      <c r="C156" s="63"/>
      <c r="D156" s="205" t="s">
        <v>202</v>
      </c>
      <c r="E156" s="63"/>
      <c r="F156" s="206" t="s">
        <v>1105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" customFormat="1" ht="22.5" customHeight="1">
      <c r="B157" s="41"/>
      <c r="C157" s="238" t="s">
        <v>312</v>
      </c>
      <c r="D157" s="238" t="s">
        <v>1041</v>
      </c>
      <c r="E157" s="239" t="s">
        <v>1106</v>
      </c>
      <c r="F157" s="240" t="s">
        <v>1107</v>
      </c>
      <c r="G157" s="241" t="s">
        <v>504</v>
      </c>
      <c r="H157" s="242">
        <v>4</v>
      </c>
      <c r="I157" s="243"/>
      <c r="J157" s="242">
        <f>ROUND(I157*H157,1)</f>
        <v>0</v>
      </c>
      <c r="K157" s="240" t="s">
        <v>387</v>
      </c>
      <c r="L157" s="244"/>
      <c r="M157" s="245" t="s">
        <v>20</v>
      </c>
      <c r="N157" s="246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315</v>
      </c>
      <c r="AT157" s="24" t="s">
        <v>1041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255</v>
      </c>
      <c r="BM157" s="24" t="s">
        <v>471</v>
      </c>
    </row>
    <row r="158" spans="2:65" s="1" customFormat="1" ht="13.5">
      <c r="B158" s="41"/>
      <c r="C158" s="63"/>
      <c r="D158" s="205" t="s">
        <v>202</v>
      </c>
      <c r="E158" s="63"/>
      <c r="F158" s="206" t="s">
        <v>1107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238" t="s">
        <v>315</v>
      </c>
      <c r="D159" s="238" t="s">
        <v>1041</v>
      </c>
      <c r="E159" s="239" t="s">
        <v>1108</v>
      </c>
      <c r="F159" s="240" t="s">
        <v>1109</v>
      </c>
      <c r="G159" s="241" t="s">
        <v>504</v>
      </c>
      <c r="H159" s="242">
        <v>1</v>
      </c>
      <c r="I159" s="243"/>
      <c r="J159" s="242">
        <f>ROUND(I159*H159,1)</f>
        <v>0</v>
      </c>
      <c r="K159" s="240" t="s">
        <v>387</v>
      </c>
      <c r="L159" s="244"/>
      <c r="M159" s="245" t="s">
        <v>20</v>
      </c>
      <c r="N159" s="246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315</v>
      </c>
      <c r="AT159" s="24" t="s">
        <v>1041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255</v>
      </c>
      <c r="BM159" s="24" t="s">
        <v>474</v>
      </c>
    </row>
    <row r="160" spans="2:65" s="1" customFormat="1" ht="13.5">
      <c r="B160" s="41"/>
      <c r="C160" s="63"/>
      <c r="D160" s="205" t="s">
        <v>202</v>
      </c>
      <c r="E160" s="63"/>
      <c r="F160" s="206" t="s">
        <v>1109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238" t="s">
        <v>318</v>
      </c>
      <c r="D161" s="238" t="s">
        <v>1041</v>
      </c>
      <c r="E161" s="239" t="s">
        <v>1110</v>
      </c>
      <c r="F161" s="240" t="s">
        <v>1111</v>
      </c>
      <c r="G161" s="241" t="s">
        <v>504</v>
      </c>
      <c r="H161" s="242">
        <v>1</v>
      </c>
      <c r="I161" s="243"/>
      <c r="J161" s="242">
        <f>ROUND(I161*H161,1)</f>
        <v>0</v>
      </c>
      <c r="K161" s="240" t="s">
        <v>387</v>
      </c>
      <c r="L161" s="244"/>
      <c r="M161" s="245" t="s">
        <v>20</v>
      </c>
      <c r="N161" s="246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315</v>
      </c>
      <c r="AT161" s="24" t="s">
        <v>1041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255</v>
      </c>
      <c r="BM161" s="24" t="s">
        <v>477</v>
      </c>
    </row>
    <row r="162" spans="2:65" s="1" customFormat="1" ht="13.5">
      <c r="B162" s="41"/>
      <c r="C162" s="63"/>
      <c r="D162" s="205" t="s">
        <v>202</v>
      </c>
      <c r="E162" s="63"/>
      <c r="F162" s="206" t="s">
        <v>1111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194" t="s">
        <v>321</v>
      </c>
      <c r="D163" s="194" t="s">
        <v>196</v>
      </c>
      <c r="E163" s="195" t="s">
        <v>1112</v>
      </c>
      <c r="F163" s="196" t="s">
        <v>1113</v>
      </c>
      <c r="G163" s="197" t="s">
        <v>504</v>
      </c>
      <c r="H163" s="198">
        <v>1</v>
      </c>
      <c r="I163" s="199"/>
      <c r="J163" s="198">
        <f>ROUND(I163*H163,1)</f>
        <v>0</v>
      </c>
      <c r="K163" s="196" t="s">
        <v>387</v>
      </c>
      <c r="L163" s="61"/>
      <c r="M163" s="200" t="s">
        <v>20</v>
      </c>
      <c r="N163" s="201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255</v>
      </c>
      <c r="AT163" s="24" t="s">
        <v>196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255</v>
      </c>
      <c r="BM163" s="24" t="s">
        <v>481</v>
      </c>
    </row>
    <row r="164" spans="2:65" s="1" customFormat="1" ht="13.5">
      <c r="B164" s="41"/>
      <c r="C164" s="63"/>
      <c r="D164" s="205" t="s">
        <v>202</v>
      </c>
      <c r="E164" s="63"/>
      <c r="F164" s="206" t="s">
        <v>1113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194" t="s">
        <v>326</v>
      </c>
      <c r="D165" s="194" t="s">
        <v>196</v>
      </c>
      <c r="E165" s="195" t="s">
        <v>1114</v>
      </c>
      <c r="F165" s="196" t="s">
        <v>1115</v>
      </c>
      <c r="G165" s="197" t="s">
        <v>504</v>
      </c>
      <c r="H165" s="198">
        <v>3</v>
      </c>
      <c r="I165" s="199"/>
      <c r="J165" s="198">
        <f>ROUND(I165*H165,1)</f>
        <v>0</v>
      </c>
      <c r="K165" s="196" t="s">
        <v>387</v>
      </c>
      <c r="L165" s="61"/>
      <c r="M165" s="200" t="s">
        <v>20</v>
      </c>
      <c r="N165" s="201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255</v>
      </c>
      <c r="AT165" s="24" t="s">
        <v>196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255</v>
      </c>
      <c r="BM165" s="24" t="s">
        <v>484</v>
      </c>
    </row>
    <row r="166" spans="2:65" s="1" customFormat="1" ht="13.5">
      <c r="B166" s="41"/>
      <c r="C166" s="63"/>
      <c r="D166" s="205" t="s">
        <v>202</v>
      </c>
      <c r="E166" s="63"/>
      <c r="F166" s="206" t="s">
        <v>1115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" customFormat="1" ht="22.5" customHeight="1">
      <c r="B167" s="41"/>
      <c r="C167" s="238" t="s">
        <v>330</v>
      </c>
      <c r="D167" s="238" t="s">
        <v>1041</v>
      </c>
      <c r="E167" s="239" t="s">
        <v>1116</v>
      </c>
      <c r="F167" s="240" t="s">
        <v>1117</v>
      </c>
      <c r="G167" s="241" t="s">
        <v>1118</v>
      </c>
      <c r="H167" s="242">
        <v>1</v>
      </c>
      <c r="I167" s="243"/>
      <c r="J167" s="242">
        <f>ROUND(I167*H167,1)</f>
        <v>0</v>
      </c>
      <c r="K167" s="240" t="s">
        <v>387</v>
      </c>
      <c r="L167" s="244"/>
      <c r="M167" s="245" t="s">
        <v>20</v>
      </c>
      <c r="N167" s="246" t="s">
        <v>43</v>
      </c>
      <c r="O167" s="42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4" t="s">
        <v>315</v>
      </c>
      <c r="AT167" s="24" t="s">
        <v>1041</v>
      </c>
      <c r="AU167" s="24" t="s">
        <v>79</v>
      </c>
      <c r="AY167" s="24" t="s">
        <v>195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4" t="s">
        <v>79</v>
      </c>
      <c r="BK167" s="204">
        <f>ROUND(I167*H167,1)</f>
        <v>0</v>
      </c>
      <c r="BL167" s="24" t="s">
        <v>255</v>
      </c>
      <c r="BM167" s="24" t="s">
        <v>487</v>
      </c>
    </row>
    <row r="168" spans="2:65" s="1" customFormat="1" ht="13.5">
      <c r="B168" s="41"/>
      <c r="C168" s="63"/>
      <c r="D168" s="205" t="s">
        <v>202</v>
      </c>
      <c r="E168" s="63"/>
      <c r="F168" s="206" t="s">
        <v>1117</v>
      </c>
      <c r="G168" s="63"/>
      <c r="H168" s="63"/>
      <c r="I168" s="165"/>
      <c r="J168" s="63"/>
      <c r="K168" s="63"/>
      <c r="L168" s="61"/>
      <c r="M168" s="207"/>
      <c r="N168" s="42"/>
      <c r="O168" s="42"/>
      <c r="P168" s="42"/>
      <c r="Q168" s="42"/>
      <c r="R168" s="42"/>
      <c r="S168" s="42"/>
      <c r="T168" s="78"/>
      <c r="AT168" s="24" t="s">
        <v>202</v>
      </c>
      <c r="AU168" s="24" t="s">
        <v>79</v>
      </c>
    </row>
    <row r="169" spans="2:65" s="1" customFormat="1" ht="22.5" customHeight="1">
      <c r="B169" s="41"/>
      <c r="C169" s="194" t="s">
        <v>334</v>
      </c>
      <c r="D169" s="194" t="s">
        <v>196</v>
      </c>
      <c r="E169" s="195" t="s">
        <v>1119</v>
      </c>
      <c r="F169" s="196" t="s">
        <v>1120</v>
      </c>
      <c r="G169" s="197" t="s">
        <v>504</v>
      </c>
      <c r="H169" s="198">
        <v>1</v>
      </c>
      <c r="I169" s="199"/>
      <c r="J169" s="198">
        <f>ROUND(I169*H169,1)</f>
        <v>0</v>
      </c>
      <c r="K169" s="196" t="s">
        <v>387</v>
      </c>
      <c r="L169" s="61"/>
      <c r="M169" s="200" t="s">
        <v>20</v>
      </c>
      <c r="N169" s="201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255</v>
      </c>
      <c r="AT169" s="24" t="s">
        <v>196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255</v>
      </c>
      <c r="BM169" s="24" t="s">
        <v>491</v>
      </c>
    </row>
    <row r="170" spans="2:65" s="1" customFormat="1" ht="13.5">
      <c r="B170" s="41"/>
      <c r="C170" s="63"/>
      <c r="D170" s="205" t="s">
        <v>202</v>
      </c>
      <c r="E170" s="63"/>
      <c r="F170" s="206" t="s">
        <v>1120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194" t="s">
        <v>338</v>
      </c>
      <c r="D171" s="194" t="s">
        <v>196</v>
      </c>
      <c r="E171" s="195" t="s">
        <v>1121</v>
      </c>
      <c r="F171" s="196" t="s">
        <v>1122</v>
      </c>
      <c r="G171" s="197" t="s">
        <v>504</v>
      </c>
      <c r="H171" s="198">
        <v>1</v>
      </c>
      <c r="I171" s="199"/>
      <c r="J171" s="198">
        <f>ROUND(I171*H171,1)</f>
        <v>0</v>
      </c>
      <c r="K171" s="196" t="s">
        <v>387</v>
      </c>
      <c r="L171" s="61"/>
      <c r="M171" s="200" t="s">
        <v>20</v>
      </c>
      <c r="N171" s="201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255</v>
      </c>
      <c r="AT171" s="24" t="s">
        <v>196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255</v>
      </c>
      <c r="BM171" s="24" t="s">
        <v>494</v>
      </c>
    </row>
    <row r="172" spans="2:65" s="1" customFormat="1" ht="13.5">
      <c r="B172" s="41"/>
      <c r="C172" s="63"/>
      <c r="D172" s="205" t="s">
        <v>202</v>
      </c>
      <c r="E172" s="63"/>
      <c r="F172" s="206" t="s">
        <v>1122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194" t="s">
        <v>342</v>
      </c>
      <c r="D173" s="194" t="s">
        <v>196</v>
      </c>
      <c r="E173" s="195" t="s">
        <v>1123</v>
      </c>
      <c r="F173" s="196" t="s">
        <v>1124</v>
      </c>
      <c r="G173" s="197" t="s">
        <v>440</v>
      </c>
      <c r="H173" s="198">
        <v>97</v>
      </c>
      <c r="I173" s="199"/>
      <c r="J173" s="198">
        <f>ROUND(I173*H173,1)</f>
        <v>0</v>
      </c>
      <c r="K173" s="196" t="s">
        <v>387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255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255</v>
      </c>
      <c r="BM173" s="24" t="s">
        <v>497</v>
      </c>
    </row>
    <row r="174" spans="2:65" s="1" customFormat="1" ht="13.5">
      <c r="B174" s="41"/>
      <c r="C174" s="63"/>
      <c r="D174" s="205" t="s">
        <v>202</v>
      </c>
      <c r="E174" s="63"/>
      <c r="F174" s="206" t="s">
        <v>1124</v>
      </c>
      <c r="G174" s="63"/>
      <c r="H174" s="63"/>
      <c r="I174" s="165"/>
      <c r="J174" s="63"/>
      <c r="K174" s="63"/>
      <c r="L174" s="61"/>
      <c r="M174" s="207"/>
      <c r="N174" s="42"/>
      <c r="O174" s="42"/>
      <c r="P174" s="42"/>
      <c r="Q174" s="42"/>
      <c r="R174" s="42"/>
      <c r="S174" s="42"/>
      <c r="T174" s="78"/>
      <c r="AT174" s="24" t="s">
        <v>202</v>
      </c>
      <c r="AU174" s="24" t="s">
        <v>79</v>
      </c>
    </row>
    <row r="175" spans="2:65" s="1" customFormat="1" ht="22.5" customHeight="1">
      <c r="B175" s="41"/>
      <c r="C175" s="194" t="s">
        <v>346</v>
      </c>
      <c r="D175" s="194" t="s">
        <v>196</v>
      </c>
      <c r="E175" s="195" t="s">
        <v>1125</v>
      </c>
      <c r="F175" s="196" t="s">
        <v>1126</v>
      </c>
      <c r="G175" s="197" t="s">
        <v>440</v>
      </c>
      <c r="H175" s="198">
        <v>97</v>
      </c>
      <c r="I175" s="199"/>
      <c r="J175" s="198">
        <f>ROUND(I175*H175,1)</f>
        <v>0</v>
      </c>
      <c r="K175" s="196" t="s">
        <v>387</v>
      </c>
      <c r="L175" s="61"/>
      <c r="M175" s="200" t="s">
        <v>20</v>
      </c>
      <c r="N175" s="201" t="s">
        <v>43</v>
      </c>
      <c r="O175" s="42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24" t="s">
        <v>255</v>
      </c>
      <c r="AT175" s="24" t="s">
        <v>196</v>
      </c>
      <c r="AU175" s="24" t="s">
        <v>79</v>
      </c>
      <c r="AY175" s="24" t="s">
        <v>195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24" t="s">
        <v>79</v>
      </c>
      <c r="BK175" s="204">
        <f>ROUND(I175*H175,1)</f>
        <v>0</v>
      </c>
      <c r="BL175" s="24" t="s">
        <v>255</v>
      </c>
      <c r="BM175" s="24" t="s">
        <v>501</v>
      </c>
    </row>
    <row r="176" spans="2:65" s="1" customFormat="1" ht="13.5">
      <c r="B176" s="41"/>
      <c r="C176" s="63"/>
      <c r="D176" s="205" t="s">
        <v>202</v>
      </c>
      <c r="E176" s="63"/>
      <c r="F176" s="206" t="s">
        <v>1126</v>
      </c>
      <c r="G176" s="63"/>
      <c r="H176" s="63"/>
      <c r="I176" s="165"/>
      <c r="J176" s="63"/>
      <c r="K176" s="63"/>
      <c r="L176" s="61"/>
      <c r="M176" s="207"/>
      <c r="N176" s="42"/>
      <c r="O176" s="42"/>
      <c r="P176" s="42"/>
      <c r="Q176" s="42"/>
      <c r="R176" s="42"/>
      <c r="S176" s="42"/>
      <c r="T176" s="78"/>
      <c r="AT176" s="24" t="s">
        <v>202</v>
      </c>
      <c r="AU176" s="24" t="s">
        <v>79</v>
      </c>
    </row>
    <row r="177" spans="2:65" s="1" customFormat="1" ht="22.5" customHeight="1">
      <c r="B177" s="41"/>
      <c r="C177" s="194" t="s">
        <v>350</v>
      </c>
      <c r="D177" s="194" t="s">
        <v>196</v>
      </c>
      <c r="E177" s="195" t="s">
        <v>1127</v>
      </c>
      <c r="F177" s="196" t="s">
        <v>1128</v>
      </c>
      <c r="G177" s="197" t="s">
        <v>440</v>
      </c>
      <c r="H177" s="198">
        <v>28</v>
      </c>
      <c r="I177" s="199"/>
      <c r="J177" s="198">
        <f>ROUND(I177*H177,1)</f>
        <v>0</v>
      </c>
      <c r="K177" s="196" t="s">
        <v>387</v>
      </c>
      <c r="L177" s="61"/>
      <c r="M177" s="200" t="s">
        <v>20</v>
      </c>
      <c r="N177" s="201" t="s">
        <v>43</v>
      </c>
      <c r="O177" s="4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24" t="s">
        <v>255</v>
      </c>
      <c r="AT177" s="24" t="s">
        <v>196</v>
      </c>
      <c r="AU177" s="24" t="s">
        <v>79</v>
      </c>
      <c r="AY177" s="24" t="s">
        <v>195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24" t="s">
        <v>79</v>
      </c>
      <c r="BK177" s="204">
        <f>ROUND(I177*H177,1)</f>
        <v>0</v>
      </c>
      <c r="BL177" s="24" t="s">
        <v>255</v>
      </c>
      <c r="BM177" s="24" t="s">
        <v>505</v>
      </c>
    </row>
    <row r="178" spans="2:65" s="1" customFormat="1" ht="13.5">
      <c r="B178" s="41"/>
      <c r="C178" s="63"/>
      <c r="D178" s="205" t="s">
        <v>202</v>
      </c>
      <c r="E178" s="63"/>
      <c r="F178" s="206" t="s">
        <v>1128</v>
      </c>
      <c r="G178" s="63"/>
      <c r="H178" s="63"/>
      <c r="I178" s="165"/>
      <c r="J178" s="63"/>
      <c r="K178" s="63"/>
      <c r="L178" s="61"/>
      <c r="M178" s="207"/>
      <c r="N178" s="42"/>
      <c r="O178" s="42"/>
      <c r="P178" s="42"/>
      <c r="Q178" s="42"/>
      <c r="R178" s="42"/>
      <c r="S178" s="42"/>
      <c r="T178" s="78"/>
      <c r="AT178" s="24" t="s">
        <v>202</v>
      </c>
      <c r="AU178" s="24" t="s">
        <v>79</v>
      </c>
    </row>
    <row r="179" spans="2:65" s="1" customFormat="1" ht="22.5" customHeight="1">
      <c r="B179" s="41"/>
      <c r="C179" s="194" t="s">
        <v>441</v>
      </c>
      <c r="D179" s="194" t="s">
        <v>196</v>
      </c>
      <c r="E179" s="195" t="s">
        <v>1129</v>
      </c>
      <c r="F179" s="196" t="s">
        <v>1130</v>
      </c>
      <c r="G179" s="197" t="s">
        <v>1041</v>
      </c>
      <c r="H179" s="198">
        <v>30</v>
      </c>
      <c r="I179" s="199"/>
      <c r="J179" s="198">
        <f>ROUND(I179*H179,1)</f>
        <v>0</v>
      </c>
      <c r="K179" s="196" t="s">
        <v>387</v>
      </c>
      <c r="L179" s="61"/>
      <c r="M179" s="200" t="s">
        <v>20</v>
      </c>
      <c r="N179" s="201" t="s">
        <v>43</v>
      </c>
      <c r="O179" s="42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AR179" s="24" t="s">
        <v>255</v>
      </c>
      <c r="AT179" s="24" t="s">
        <v>196</v>
      </c>
      <c r="AU179" s="24" t="s">
        <v>79</v>
      </c>
      <c r="AY179" s="24" t="s">
        <v>195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24" t="s">
        <v>79</v>
      </c>
      <c r="BK179" s="204">
        <f>ROUND(I179*H179,1)</f>
        <v>0</v>
      </c>
      <c r="BL179" s="24" t="s">
        <v>255</v>
      </c>
      <c r="BM179" s="24" t="s">
        <v>508</v>
      </c>
    </row>
    <row r="180" spans="2:65" s="1" customFormat="1" ht="13.5">
      <c r="B180" s="41"/>
      <c r="C180" s="63"/>
      <c r="D180" s="205" t="s">
        <v>202</v>
      </c>
      <c r="E180" s="63"/>
      <c r="F180" s="206" t="s">
        <v>1130</v>
      </c>
      <c r="G180" s="63"/>
      <c r="H180" s="63"/>
      <c r="I180" s="165"/>
      <c r="J180" s="63"/>
      <c r="K180" s="63"/>
      <c r="L180" s="61"/>
      <c r="M180" s="207"/>
      <c r="N180" s="42"/>
      <c r="O180" s="42"/>
      <c r="P180" s="42"/>
      <c r="Q180" s="42"/>
      <c r="R180" s="42"/>
      <c r="S180" s="42"/>
      <c r="T180" s="78"/>
      <c r="AT180" s="24" t="s">
        <v>202</v>
      </c>
      <c r="AU180" s="24" t="s">
        <v>79</v>
      </c>
    </row>
    <row r="181" spans="2:65" s="1" customFormat="1" ht="22.5" customHeight="1">
      <c r="B181" s="41"/>
      <c r="C181" s="194" t="s">
        <v>509</v>
      </c>
      <c r="D181" s="194" t="s">
        <v>196</v>
      </c>
      <c r="E181" s="195" t="s">
        <v>1131</v>
      </c>
      <c r="F181" s="196" t="s">
        <v>1132</v>
      </c>
      <c r="G181" s="197" t="s">
        <v>1041</v>
      </c>
      <c r="H181" s="198">
        <v>1</v>
      </c>
      <c r="I181" s="199"/>
      <c r="J181" s="198">
        <f>ROUND(I181*H181,1)</f>
        <v>0</v>
      </c>
      <c r="K181" s="196" t="s">
        <v>387</v>
      </c>
      <c r="L181" s="61"/>
      <c r="M181" s="200" t="s">
        <v>20</v>
      </c>
      <c r="N181" s="201" t="s">
        <v>43</v>
      </c>
      <c r="O181" s="42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AR181" s="24" t="s">
        <v>255</v>
      </c>
      <c r="AT181" s="24" t="s">
        <v>196</v>
      </c>
      <c r="AU181" s="24" t="s">
        <v>79</v>
      </c>
      <c r="AY181" s="24" t="s">
        <v>195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24" t="s">
        <v>79</v>
      </c>
      <c r="BK181" s="204">
        <f>ROUND(I181*H181,1)</f>
        <v>0</v>
      </c>
      <c r="BL181" s="24" t="s">
        <v>255</v>
      </c>
      <c r="BM181" s="24" t="s">
        <v>512</v>
      </c>
    </row>
    <row r="182" spans="2:65" s="1" customFormat="1" ht="13.5">
      <c r="B182" s="41"/>
      <c r="C182" s="63"/>
      <c r="D182" s="205" t="s">
        <v>202</v>
      </c>
      <c r="E182" s="63"/>
      <c r="F182" s="206" t="s">
        <v>1132</v>
      </c>
      <c r="G182" s="63"/>
      <c r="H182" s="63"/>
      <c r="I182" s="165"/>
      <c r="J182" s="63"/>
      <c r="K182" s="63"/>
      <c r="L182" s="61"/>
      <c r="M182" s="207"/>
      <c r="N182" s="42"/>
      <c r="O182" s="42"/>
      <c r="P182" s="42"/>
      <c r="Q182" s="42"/>
      <c r="R182" s="42"/>
      <c r="S182" s="42"/>
      <c r="T182" s="78"/>
      <c r="AT182" s="24" t="s">
        <v>202</v>
      </c>
      <c r="AU182" s="24" t="s">
        <v>79</v>
      </c>
    </row>
    <row r="183" spans="2:65" s="1" customFormat="1" ht="22.5" customHeight="1">
      <c r="B183" s="41"/>
      <c r="C183" s="238" t="s">
        <v>444</v>
      </c>
      <c r="D183" s="238" t="s">
        <v>1041</v>
      </c>
      <c r="E183" s="239" t="s">
        <v>1133</v>
      </c>
      <c r="F183" s="240" t="s">
        <v>1134</v>
      </c>
      <c r="G183" s="241" t="s">
        <v>1118</v>
      </c>
      <c r="H183" s="242">
        <v>1</v>
      </c>
      <c r="I183" s="243"/>
      <c r="J183" s="242">
        <f>ROUND(I183*H183,1)</f>
        <v>0</v>
      </c>
      <c r="K183" s="240" t="s">
        <v>387</v>
      </c>
      <c r="L183" s="244"/>
      <c r="M183" s="245" t="s">
        <v>20</v>
      </c>
      <c r="N183" s="246" t="s">
        <v>43</v>
      </c>
      <c r="O183" s="42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AR183" s="24" t="s">
        <v>315</v>
      </c>
      <c r="AT183" s="24" t="s">
        <v>1041</v>
      </c>
      <c r="AU183" s="24" t="s">
        <v>79</v>
      </c>
      <c r="AY183" s="24" t="s">
        <v>195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24" t="s">
        <v>79</v>
      </c>
      <c r="BK183" s="204">
        <f>ROUND(I183*H183,1)</f>
        <v>0</v>
      </c>
      <c r="BL183" s="24" t="s">
        <v>255</v>
      </c>
      <c r="BM183" s="24" t="s">
        <v>515</v>
      </c>
    </row>
    <row r="184" spans="2:65" s="1" customFormat="1" ht="13.5">
      <c r="B184" s="41"/>
      <c r="C184" s="63"/>
      <c r="D184" s="205" t="s">
        <v>202</v>
      </c>
      <c r="E184" s="63"/>
      <c r="F184" s="206" t="s">
        <v>1134</v>
      </c>
      <c r="G184" s="63"/>
      <c r="H184" s="63"/>
      <c r="I184" s="165"/>
      <c r="J184" s="63"/>
      <c r="K184" s="63"/>
      <c r="L184" s="61"/>
      <c r="M184" s="207"/>
      <c r="N184" s="42"/>
      <c r="O184" s="42"/>
      <c r="P184" s="42"/>
      <c r="Q184" s="42"/>
      <c r="R184" s="42"/>
      <c r="S184" s="42"/>
      <c r="T184" s="78"/>
      <c r="AT184" s="24" t="s">
        <v>202</v>
      </c>
      <c r="AU184" s="24" t="s">
        <v>79</v>
      </c>
    </row>
    <row r="185" spans="2:65" s="1" customFormat="1" ht="22.5" customHeight="1">
      <c r="B185" s="41"/>
      <c r="C185" s="238" t="s">
        <v>516</v>
      </c>
      <c r="D185" s="238" t="s">
        <v>1041</v>
      </c>
      <c r="E185" s="239" t="s">
        <v>1135</v>
      </c>
      <c r="F185" s="240" t="s">
        <v>1136</v>
      </c>
      <c r="G185" s="241" t="s">
        <v>1137</v>
      </c>
      <c r="H185" s="242">
        <v>3</v>
      </c>
      <c r="I185" s="243"/>
      <c r="J185" s="242">
        <f>ROUND(I185*H185,1)</f>
        <v>0</v>
      </c>
      <c r="K185" s="240" t="s">
        <v>387</v>
      </c>
      <c r="L185" s="244"/>
      <c r="M185" s="245" t="s">
        <v>20</v>
      </c>
      <c r="N185" s="246" t="s">
        <v>43</v>
      </c>
      <c r="O185" s="42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AR185" s="24" t="s">
        <v>315</v>
      </c>
      <c r="AT185" s="24" t="s">
        <v>1041</v>
      </c>
      <c r="AU185" s="24" t="s">
        <v>79</v>
      </c>
      <c r="AY185" s="24" t="s">
        <v>195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24" t="s">
        <v>79</v>
      </c>
      <c r="BK185" s="204">
        <f>ROUND(I185*H185,1)</f>
        <v>0</v>
      </c>
      <c r="BL185" s="24" t="s">
        <v>255</v>
      </c>
      <c r="BM185" s="24" t="s">
        <v>519</v>
      </c>
    </row>
    <row r="186" spans="2:65" s="1" customFormat="1" ht="13.5">
      <c r="B186" s="41"/>
      <c r="C186" s="63"/>
      <c r="D186" s="205" t="s">
        <v>202</v>
      </c>
      <c r="E186" s="63"/>
      <c r="F186" s="206" t="s">
        <v>1136</v>
      </c>
      <c r="G186" s="63"/>
      <c r="H186" s="63"/>
      <c r="I186" s="165"/>
      <c r="J186" s="63"/>
      <c r="K186" s="63"/>
      <c r="L186" s="61"/>
      <c r="M186" s="207"/>
      <c r="N186" s="42"/>
      <c r="O186" s="42"/>
      <c r="P186" s="42"/>
      <c r="Q186" s="42"/>
      <c r="R186" s="42"/>
      <c r="S186" s="42"/>
      <c r="T186" s="78"/>
      <c r="AT186" s="24" t="s">
        <v>202</v>
      </c>
      <c r="AU186" s="24" t="s">
        <v>79</v>
      </c>
    </row>
    <row r="187" spans="2:65" s="1" customFormat="1" ht="22.5" customHeight="1">
      <c r="B187" s="41"/>
      <c r="C187" s="238" t="s">
        <v>447</v>
      </c>
      <c r="D187" s="238" t="s">
        <v>1041</v>
      </c>
      <c r="E187" s="239" t="s">
        <v>1138</v>
      </c>
      <c r="F187" s="240" t="s">
        <v>1139</v>
      </c>
      <c r="G187" s="241" t="s">
        <v>1137</v>
      </c>
      <c r="H187" s="242">
        <v>2</v>
      </c>
      <c r="I187" s="243"/>
      <c r="J187" s="242">
        <f>ROUND(I187*H187,1)</f>
        <v>0</v>
      </c>
      <c r="K187" s="240" t="s">
        <v>387</v>
      </c>
      <c r="L187" s="244"/>
      <c r="M187" s="245" t="s">
        <v>20</v>
      </c>
      <c r="N187" s="246" t="s">
        <v>43</v>
      </c>
      <c r="O187" s="4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AR187" s="24" t="s">
        <v>315</v>
      </c>
      <c r="AT187" s="24" t="s">
        <v>1041</v>
      </c>
      <c r="AU187" s="24" t="s">
        <v>79</v>
      </c>
      <c r="AY187" s="24" t="s">
        <v>195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24" t="s">
        <v>79</v>
      </c>
      <c r="BK187" s="204">
        <f>ROUND(I187*H187,1)</f>
        <v>0</v>
      </c>
      <c r="BL187" s="24" t="s">
        <v>255</v>
      </c>
      <c r="BM187" s="24" t="s">
        <v>522</v>
      </c>
    </row>
    <row r="188" spans="2:65" s="1" customFormat="1" ht="13.5">
      <c r="B188" s="41"/>
      <c r="C188" s="63"/>
      <c r="D188" s="205" t="s">
        <v>202</v>
      </c>
      <c r="E188" s="63"/>
      <c r="F188" s="206" t="s">
        <v>1139</v>
      </c>
      <c r="G188" s="63"/>
      <c r="H188" s="63"/>
      <c r="I188" s="165"/>
      <c r="J188" s="63"/>
      <c r="K188" s="63"/>
      <c r="L188" s="61"/>
      <c r="M188" s="207"/>
      <c r="N188" s="42"/>
      <c r="O188" s="42"/>
      <c r="P188" s="42"/>
      <c r="Q188" s="42"/>
      <c r="R188" s="42"/>
      <c r="S188" s="42"/>
      <c r="T188" s="78"/>
      <c r="AT188" s="24" t="s">
        <v>202</v>
      </c>
      <c r="AU188" s="24" t="s">
        <v>79</v>
      </c>
    </row>
    <row r="189" spans="2:65" s="1" customFormat="1" ht="22.5" customHeight="1">
      <c r="B189" s="41"/>
      <c r="C189" s="238" t="s">
        <v>523</v>
      </c>
      <c r="D189" s="238" t="s">
        <v>1041</v>
      </c>
      <c r="E189" s="239" t="s">
        <v>1140</v>
      </c>
      <c r="F189" s="240" t="s">
        <v>1141</v>
      </c>
      <c r="G189" s="241" t="s">
        <v>1137</v>
      </c>
      <c r="H189" s="242">
        <v>1</v>
      </c>
      <c r="I189" s="243"/>
      <c r="J189" s="242">
        <f>ROUND(I189*H189,1)</f>
        <v>0</v>
      </c>
      <c r="K189" s="240" t="s">
        <v>387</v>
      </c>
      <c r="L189" s="244"/>
      <c r="M189" s="245" t="s">
        <v>20</v>
      </c>
      <c r="N189" s="246" t="s">
        <v>43</v>
      </c>
      <c r="O189" s="42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AR189" s="24" t="s">
        <v>315</v>
      </c>
      <c r="AT189" s="24" t="s">
        <v>1041</v>
      </c>
      <c r="AU189" s="24" t="s">
        <v>79</v>
      </c>
      <c r="AY189" s="24" t="s">
        <v>195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24" t="s">
        <v>79</v>
      </c>
      <c r="BK189" s="204">
        <f>ROUND(I189*H189,1)</f>
        <v>0</v>
      </c>
      <c r="BL189" s="24" t="s">
        <v>255</v>
      </c>
      <c r="BM189" s="24" t="s">
        <v>526</v>
      </c>
    </row>
    <row r="190" spans="2:65" s="1" customFormat="1" ht="13.5">
      <c r="B190" s="41"/>
      <c r="C190" s="63"/>
      <c r="D190" s="205" t="s">
        <v>202</v>
      </c>
      <c r="E190" s="63"/>
      <c r="F190" s="206" t="s">
        <v>1141</v>
      </c>
      <c r="G190" s="63"/>
      <c r="H190" s="63"/>
      <c r="I190" s="165"/>
      <c r="J190" s="63"/>
      <c r="K190" s="63"/>
      <c r="L190" s="61"/>
      <c r="M190" s="207"/>
      <c r="N190" s="42"/>
      <c r="O190" s="42"/>
      <c r="P190" s="42"/>
      <c r="Q190" s="42"/>
      <c r="R190" s="42"/>
      <c r="S190" s="42"/>
      <c r="T190" s="78"/>
      <c r="AT190" s="24" t="s">
        <v>202</v>
      </c>
      <c r="AU190" s="24" t="s">
        <v>79</v>
      </c>
    </row>
    <row r="191" spans="2:65" s="1" customFormat="1" ht="22.5" customHeight="1">
      <c r="B191" s="41"/>
      <c r="C191" s="194" t="s">
        <v>450</v>
      </c>
      <c r="D191" s="194" t="s">
        <v>196</v>
      </c>
      <c r="E191" s="195" t="s">
        <v>1142</v>
      </c>
      <c r="F191" s="196" t="s">
        <v>1143</v>
      </c>
      <c r="G191" s="197" t="s">
        <v>228</v>
      </c>
      <c r="H191" s="198">
        <v>0.6</v>
      </c>
      <c r="I191" s="199"/>
      <c r="J191" s="198">
        <f>ROUND(I191*H191,1)</f>
        <v>0</v>
      </c>
      <c r="K191" s="196" t="s">
        <v>387</v>
      </c>
      <c r="L191" s="61"/>
      <c r="M191" s="200" t="s">
        <v>20</v>
      </c>
      <c r="N191" s="201" t="s">
        <v>43</v>
      </c>
      <c r="O191" s="42"/>
      <c r="P191" s="202">
        <f>O191*H191</f>
        <v>0</v>
      </c>
      <c r="Q191" s="202">
        <v>0</v>
      </c>
      <c r="R191" s="202">
        <f>Q191*H191</f>
        <v>0</v>
      </c>
      <c r="S191" s="202">
        <v>0</v>
      </c>
      <c r="T191" s="203">
        <f>S191*H191</f>
        <v>0</v>
      </c>
      <c r="AR191" s="24" t="s">
        <v>255</v>
      </c>
      <c r="AT191" s="24" t="s">
        <v>196</v>
      </c>
      <c r="AU191" s="24" t="s">
        <v>79</v>
      </c>
      <c r="AY191" s="24" t="s">
        <v>195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24" t="s">
        <v>79</v>
      </c>
      <c r="BK191" s="204">
        <f>ROUND(I191*H191,1)</f>
        <v>0</v>
      </c>
      <c r="BL191" s="24" t="s">
        <v>255</v>
      </c>
      <c r="BM191" s="24" t="s">
        <v>529</v>
      </c>
    </row>
    <row r="192" spans="2:65" s="1" customFormat="1" ht="13.5">
      <c r="B192" s="41"/>
      <c r="C192" s="63"/>
      <c r="D192" s="208" t="s">
        <v>202</v>
      </c>
      <c r="E192" s="63"/>
      <c r="F192" s="209" t="s">
        <v>1143</v>
      </c>
      <c r="G192" s="63"/>
      <c r="H192" s="63"/>
      <c r="I192" s="165"/>
      <c r="J192" s="63"/>
      <c r="K192" s="63"/>
      <c r="L192" s="61"/>
      <c r="M192" s="207"/>
      <c r="N192" s="42"/>
      <c r="O192" s="42"/>
      <c r="P192" s="42"/>
      <c r="Q192" s="42"/>
      <c r="R192" s="42"/>
      <c r="S192" s="42"/>
      <c r="T192" s="78"/>
      <c r="AT192" s="24" t="s">
        <v>202</v>
      </c>
      <c r="AU192" s="24" t="s">
        <v>79</v>
      </c>
    </row>
    <row r="193" spans="2:65" s="10" customFormat="1" ht="37.35" customHeight="1">
      <c r="B193" s="180"/>
      <c r="C193" s="181"/>
      <c r="D193" s="182" t="s">
        <v>71</v>
      </c>
      <c r="E193" s="183" t="s">
        <v>1144</v>
      </c>
      <c r="F193" s="183" t="s">
        <v>1145</v>
      </c>
      <c r="G193" s="181"/>
      <c r="H193" s="181"/>
      <c r="I193" s="184"/>
      <c r="J193" s="185">
        <f>BK193</f>
        <v>0</v>
      </c>
      <c r="K193" s="181"/>
      <c r="L193" s="186"/>
      <c r="M193" s="187"/>
      <c r="N193" s="188"/>
      <c r="O193" s="188"/>
      <c r="P193" s="189">
        <f>SUM(P194:P197)</f>
        <v>0</v>
      </c>
      <c r="Q193" s="188"/>
      <c r="R193" s="189">
        <f>SUM(R194:R197)</f>
        <v>0</v>
      </c>
      <c r="S193" s="188"/>
      <c r="T193" s="190">
        <f>SUM(T194:T197)</f>
        <v>0</v>
      </c>
      <c r="AR193" s="191" t="s">
        <v>81</v>
      </c>
      <c r="AT193" s="192" t="s">
        <v>71</v>
      </c>
      <c r="AU193" s="192" t="s">
        <v>72</v>
      </c>
      <c r="AY193" s="191" t="s">
        <v>195</v>
      </c>
      <c r="BK193" s="193">
        <f>SUM(BK194:BK197)</f>
        <v>0</v>
      </c>
    </row>
    <row r="194" spans="2:65" s="1" customFormat="1" ht="22.5" customHeight="1">
      <c r="B194" s="41"/>
      <c r="C194" s="238" t="s">
        <v>530</v>
      </c>
      <c r="D194" s="238" t="s">
        <v>1041</v>
      </c>
      <c r="E194" s="239" t="s">
        <v>1146</v>
      </c>
      <c r="F194" s="240" t="s">
        <v>1147</v>
      </c>
      <c r="G194" s="241" t="s">
        <v>1148</v>
      </c>
      <c r="H194" s="242">
        <v>1</v>
      </c>
      <c r="I194" s="243"/>
      <c r="J194" s="242">
        <f>ROUND(I194*H194,1)</f>
        <v>0</v>
      </c>
      <c r="K194" s="240" t="s">
        <v>387</v>
      </c>
      <c r="L194" s="244"/>
      <c r="M194" s="245" t="s">
        <v>20</v>
      </c>
      <c r="N194" s="246" t="s">
        <v>43</v>
      </c>
      <c r="O194" s="42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4" t="s">
        <v>315</v>
      </c>
      <c r="AT194" s="24" t="s">
        <v>1041</v>
      </c>
      <c r="AU194" s="24" t="s">
        <v>79</v>
      </c>
      <c r="AY194" s="24" t="s">
        <v>195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79</v>
      </c>
      <c r="BK194" s="204">
        <f>ROUND(I194*H194,1)</f>
        <v>0</v>
      </c>
      <c r="BL194" s="24" t="s">
        <v>255</v>
      </c>
      <c r="BM194" s="24" t="s">
        <v>533</v>
      </c>
    </row>
    <row r="195" spans="2:65" s="1" customFormat="1" ht="13.5">
      <c r="B195" s="41"/>
      <c r="C195" s="63"/>
      <c r="D195" s="205" t="s">
        <v>202</v>
      </c>
      <c r="E195" s="63"/>
      <c r="F195" s="206" t="s">
        <v>1149</v>
      </c>
      <c r="G195" s="63"/>
      <c r="H195" s="63"/>
      <c r="I195" s="165"/>
      <c r="J195" s="63"/>
      <c r="K195" s="63"/>
      <c r="L195" s="61"/>
      <c r="M195" s="207"/>
      <c r="N195" s="42"/>
      <c r="O195" s="42"/>
      <c r="P195" s="42"/>
      <c r="Q195" s="42"/>
      <c r="R195" s="42"/>
      <c r="S195" s="42"/>
      <c r="T195" s="78"/>
      <c r="AT195" s="24" t="s">
        <v>202</v>
      </c>
      <c r="AU195" s="24" t="s">
        <v>79</v>
      </c>
    </row>
    <row r="196" spans="2:65" s="1" customFormat="1" ht="22.5" customHeight="1">
      <c r="B196" s="41"/>
      <c r="C196" s="194" t="s">
        <v>453</v>
      </c>
      <c r="D196" s="194" t="s">
        <v>196</v>
      </c>
      <c r="E196" s="195" t="s">
        <v>1150</v>
      </c>
      <c r="F196" s="196" t="s">
        <v>1151</v>
      </c>
      <c r="G196" s="197" t="s">
        <v>228</v>
      </c>
      <c r="H196" s="198">
        <v>0</v>
      </c>
      <c r="I196" s="199"/>
      <c r="J196" s="198">
        <f>ROUND(I196*H196,1)</f>
        <v>0</v>
      </c>
      <c r="K196" s="196" t="s">
        <v>387</v>
      </c>
      <c r="L196" s="61"/>
      <c r="M196" s="200" t="s">
        <v>20</v>
      </c>
      <c r="N196" s="201" t="s">
        <v>43</v>
      </c>
      <c r="O196" s="42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AR196" s="24" t="s">
        <v>255</v>
      </c>
      <c r="AT196" s="24" t="s">
        <v>196</v>
      </c>
      <c r="AU196" s="24" t="s">
        <v>79</v>
      </c>
      <c r="AY196" s="24" t="s">
        <v>195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4" t="s">
        <v>79</v>
      </c>
      <c r="BK196" s="204">
        <f>ROUND(I196*H196,1)</f>
        <v>0</v>
      </c>
      <c r="BL196" s="24" t="s">
        <v>255</v>
      </c>
      <c r="BM196" s="24" t="s">
        <v>536</v>
      </c>
    </row>
    <row r="197" spans="2:65" s="1" customFormat="1" ht="13.5">
      <c r="B197" s="41"/>
      <c r="C197" s="63"/>
      <c r="D197" s="208" t="s">
        <v>202</v>
      </c>
      <c r="E197" s="63"/>
      <c r="F197" s="209" t="s">
        <v>1151</v>
      </c>
      <c r="G197" s="63"/>
      <c r="H197" s="63"/>
      <c r="I197" s="165"/>
      <c r="J197" s="63"/>
      <c r="K197" s="63"/>
      <c r="L197" s="61"/>
      <c r="M197" s="207"/>
      <c r="N197" s="42"/>
      <c r="O197" s="42"/>
      <c r="P197" s="42"/>
      <c r="Q197" s="42"/>
      <c r="R197" s="42"/>
      <c r="S197" s="42"/>
      <c r="T197" s="78"/>
      <c r="AT197" s="24" t="s">
        <v>202</v>
      </c>
      <c r="AU197" s="24" t="s">
        <v>79</v>
      </c>
    </row>
    <row r="198" spans="2:65" s="10" customFormat="1" ht="37.35" customHeight="1">
      <c r="B198" s="180"/>
      <c r="C198" s="181"/>
      <c r="D198" s="182" t="s">
        <v>71</v>
      </c>
      <c r="E198" s="183" t="s">
        <v>1152</v>
      </c>
      <c r="F198" s="183" t="s">
        <v>1153</v>
      </c>
      <c r="G198" s="181"/>
      <c r="H198" s="181"/>
      <c r="I198" s="184"/>
      <c r="J198" s="185">
        <f>BK198</f>
        <v>0</v>
      </c>
      <c r="K198" s="181"/>
      <c r="L198" s="186"/>
      <c r="M198" s="187"/>
      <c r="N198" s="188"/>
      <c r="O198" s="188"/>
      <c r="P198" s="189">
        <f>SUM(P199:P242)</f>
        <v>0</v>
      </c>
      <c r="Q198" s="188"/>
      <c r="R198" s="189">
        <f>SUM(R199:R242)</f>
        <v>0</v>
      </c>
      <c r="S198" s="188"/>
      <c r="T198" s="190">
        <f>SUM(T199:T242)</f>
        <v>0</v>
      </c>
      <c r="AR198" s="191" t="s">
        <v>81</v>
      </c>
      <c r="AT198" s="192" t="s">
        <v>71</v>
      </c>
      <c r="AU198" s="192" t="s">
        <v>72</v>
      </c>
      <c r="AY198" s="191" t="s">
        <v>195</v>
      </c>
      <c r="BK198" s="193">
        <f>SUM(BK199:BK242)</f>
        <v>0</v>
      </c>
    </row>
    <row r="199" spans="2:65" s="1" customFormat="1" ht="22.5" customHeight="1">
      <c r="B199" s="41"/>
      <c r="C199" s="238" t="s">
        <v>537</v>
      </c>
      <c r="D199" s="238" t="s">
        <v>1041</v>
      </c>
      <c r="E199" s="239" t="s">
        <v>1154</v>
      </c>
      <c r="F199" s="240" t="s">
        <v>1155</v>
      </c>
      <c r="G199" s="241" t="s">
        <v>1118</v>
      </c>
      <c r="H199" s="242">
        <v>2</v>
      </c>
      <c r="I199" s="243"/>
      <c r="J199" s="242">
        <f>ROUND(I199*H199,1)</f>
        <v>0</v>
      </c>
      <c r="K199" s="240" t="s">
        <v>387</v>
      </c>
      <c r="L199" s="244"/>
      <c r="M199" s="245" t="s">
        <v>20</v>
      </c>
      <c r="N199" s="246" t="s">
        <v>43</v>
      </c>
      <c r="O199" s="42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AR199" s="24" t="s">
        <v>315</v>
      </c>
      <c r="AT199" s="24" t="s">
        <v>1041</v>
      </c>
      <c r="AU199" s="24" t="s">
        <v>79</v>
      </c>
      <c r="AY199" s="24" t="s">
        <v>195</v>
      </c>
      <c r="BE199" s="204">
        <f>IF(N199="základní",J199,0)</f>
        <v>0</v>
      </c>
      <c r="BF199" s="204">
        <f>IF(N199="snížená",J199,0)</f>
        <v>0</v>
      </c>
      <c r="BG199" s="204">
        <f>IF(N199="zákl. přenesená",J199,0)</f>
        <v>0</v>
      </c>
      <c r="BH199" s="204">
        <f>IF(N199="sníž. přenesená",J199,0)</f>
        <v>0</v>
      </c>
      <c r="BI199" s="204">
        <f>IF(N199="nulová",J199,0)</f>
        <v>0</v>
      </c>
      <c r="BJ199" s="24" t="s">
        <v>79</v>
      </c>
      <c r="BK199" s="204">
        <f>ROUND(I199*H199,1)</f>
        <v>0</v>
      </c>
      <c r="BL199" s="24" t="s">
        <v>255</v>
      </c>
      <c r="BM199" s="24" t="s">
        <v>541</v>
      </c>
    </row>
    <row r="200" spans="2:65" s="1" customFormat="1" ht="13.5">
      <c r="B200" s="41"/>
      <c r="C200" s="63"/>
      <c r="D200" s="205" t="s">
        <v>202</v>
      </c>
      <c r="E200" s="63"/>
      <c r="F200" s="206" t="s">
        <v>1155</v>
      </c>
      <c r="G200" s="63"/>
      <c r="H200" s="63"/>
      <c r="I200" s="165"/>
      <c r="J200" s="63"/>
      <c r="K200" s="63"/>
      <c r="L200" s="61"/>
      <c r="M200" s="207"/>
      <c r="N200" s="42"/>
      <c r="O200" s="42"/>
      <c r="P200" s="42"/>
      <c r="Q200" s="42"/>
      <c r="R200" s="42"/>
      <c r="S200" s="42"/>
      <c r="T200" s="78"/>
      <c r="AT200" s="24" t="s">
        <v>202</v>
      </c>
      <c r="AU200" s="24" t="s">
        <v>79</v>
      </c>
    </row>
    <row r="201" spans="2:65" s="1" customFormat="1" ht="22.5" customHeight="1">
      <c r="B201" s="41"/>
      <c r="C201" s="238" t="s">
        <v>456</v>
      </c>
      <c r="D201" s="238" t="s">
        <v>1041</v>
      </c>
      <c r="E201" s="239" t="s">
        <v>1156</v>
      </c>
      <c r="F201" s="240" t="s">
        <v>1157</v>
      </c>
      <c r="G201" s="241" t="s">
        <v>1118</v>
      </c>
      <c r="H201" s="242">
        <v>1</v>
      </c>
      <c r="I201" s="243"/>
      <c r="J201" s="242">
        <f>ROUND(I201*H201,1)</f>
        <v>0</v>
      </c>
      <c r="K201" s="240" t="s">
        <v>387</v>
      </c>
      <c r="L201" s="244"/>
      <c r="M201" s="245" t="s">
        <v>20</v>
      </c>
      <c r="N201" s="246" t="s">
        <v>43</v>
      </c>
      <c r="O201" s="42"/>
      <c r="P201" s="202">
        <f>O201*H201</f>
        <v>0</v>
      </c>
      <c r="Q201" s="202">
        <v>0</v>
      </c>
      <c r="R201" s="202">
        <f>Q201*H201</f>
        <v>0</v>
      </c>
      <c r="S201" s="202">
        <v>0</v>
      </c>
      <c r="T201" s="203">
        <f>S201*H201</f>
        <v>0</v>
      </c>
      <c r="AR201" s="24" t="s">
        <v>315</v>
      </c>
      <c r="AT201" s="24" t="s">
        <v>1041</v>
      </c>
      <c r="AU201" s="24" t="s">
        <v>79</v>
      </c>
      <c r="AY201" s="24" t="s">
        <v>195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24" t="s">
        <v>79</v>
      </c>
      <c r="BK201" s="204">
        <f>ROUND(I201*H201,1)</f>
        <v>0</v>
      </c>
      <c r="BL201" s="24" t="s">
        <v>255</v>
      </c>
      <c r="BM201" s="24" t="s">
        <v>544</v>
      </c>
    </row>
    <row r="202" spans="2:65" s="1" customFormat="1" ht="13.5">
      <c r="B202" s="41"/>
      <c r="C202" s="63"/>
      <c r="D202" s="205" t="s">
        <v>202</v>
      </c>
      <c r="E202" s="63"/>
      <c r="F202" s="206" t="s">
        <v>1157</v>
      </c>
      <c r="G202" s="63"/>
      <c r="H202" s="63"/>
      <c r="I202" s="165"/>
      <c r="J202" s="63"/>
      <c r="K202" s="63"/>
      <c r="L202" s="61"/>
      <c r="M202" s="207"/>
      <c r="N202" s="42"/>
      <c r="O202" s="42"/>
      <c r="P202" s="42"/>
      <c r="Q202" s="42"/>
      <c r="R202" s="42"/>
      <c r="S202" s="42"/>
      <c r="T202" s="78"/>
      <c r="AT202" s="24" t="s">
        <v>202</v>
      </c>
      <c r="AU202" s="24" t="s">
        <v>79</v>
      </c>
    </row>
    <row r="203" spans="2:65" s="1" customFormat="1" ht="22.5" customHeight="1">
      <c r="B203" s="41"/>
      <c r="C203" s="238" t="s">
        <v>545</v>
      </c>
      <c r="D203" s="238" t="s">
        <v>1041</v>
      </c>
      <c r="E203" s="239" t="s">
        <v>1158</v>
      </c>
      <c r="F203" s="240" t="s">
        <v>1159</v>
      </c>
      <c r="G203" s="241" t="s">
        <v>1118</v>
      </c>
      <c r="H203" s="242">
        <v>2</v>
      </c>
      <c r="I203" s="243"/>
      <c r="J203" s="242">
        <f>ROUND(I203*H203,1)</f>
        <v>0</v>
      </c>
      <c r="K203" s="240" t="s">
        <v>387</v>
      </c>
      <c r="L203" s="244"/>
      <c r="M203" s="245" t="s">
        <v>20</v>
      </c>
      <c r="N203" s="246" t="s">
        <v>43</v>
      </c>
      <c r="O203" s="42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AR203" s="24" t="s">
        <v>315</v>
      </c>
      <c r="AT203" s="24" t="s">
        <v>1041</v>
      </c>
      <c r="AU203" s="24" t="s">
        <v>79</v>
      </c>
      <c r="AY203" s="24" t="s">
        <v>195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24" t="s">
        <v>79</v>
      </c>
      <c r="BK203" s="204">
        <f>ROUND(I203*H203,1)</f>
        <v>0</v>
      </c>
      <c r="BL203" s="24" t="s">
        <v>255</v>
      </c>
      <c r="BM203" s="24" t="s">
        <v>548</v>
      </c>
    </row>
    <row r="204" spans="2:65" s="1" customFormat="1" ht="13.5">
      <c r="B204" s="41"/>
      <c r="C204" s="63"/>
      <c r="D204" s="205" t="s">
        <v>202</v>
      </c>
      <c r="E204" s="63"/>
      <c r="F204" s="206" t="s">
        <v>1159</v>
      </c>
      <c r="G204" s="63"/>
      <c r="H204" s="63"/>
      <c r="I204" s="165"/>
      <c r="J204" s="63"/>
      <c r="K204" s="63"/>
      <c r="L204" s="61"/>
      <c r="M204" s="207"/>
      <c r="N204" s="42"/>
      <c r="O204" s="42"/>
      <c r="P204" s="42"/>
      <c r="Q204" s="42"/>
      <c r="R204" s="42"/>
      <c r="S204" s="42"/>
      <c r="T204" s="78"/>
      <c r="AT204" s="24" t="s">
        <v>202</v>
      </c>
      <c r="AU204" s="24" t="s">
        <v>79</v>
      </c>
    </row>
    <row r="205" spans="2:65" s="1" customFormat="1" ht="22.5" customHeight="1">
      <c r="B205" s="41"/>
      <c r="C205" s="238" t="s">
        <v>459</v>
      </c>
      <c r="D205" s="238" t="s">
        <v>1041</v>
      </c>
      <c r="E205" s="239" t="s">
        <v>1160</v>
      </c>
      <c r="F205" s="240" t="s">
        <v>1161</v>
      </c>
      <c r="G205" s="241" t="s">
        <v>1118</v>
      </c>
      <c r="H205" s="242">
        <v>1</v>
      </c>
      <c r="I205" s="243"/>
      <c r="J205" s="242">
        <f>ROUND(I205*H205,1)</f>
        <v>0</v>
      </c>
      <c r="K205" s="240" t="s">
        <v>387</v>
      </c>
      <c r="L205" s="244"/>
      <c r="M205" s="245" t="s">
        <v>20</v>
      </c>
      <c r="N205" s="246" t="s">
        <v>43</v>
      </c>
      <c r="O205" s="42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4" t="s">
        <v>315</v>
      </c>
      <c r="AT205" s="24" t="s">
        <v>1041</v>
      </c>
      <c r="AU205" s="24" t="s">
        <v>79</v>
      </c>
      <c r="AY205" s="24" t="s">
        <v>195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79</v>
      </c>
      <c r="BK205" s="204">
        <f>ROUND(I205*H205,1)</f>
        <v>0</v>
      </c>
      <c r="BL205" s="24" t="s">
        <v>255</v>
      </c>
      <c r="BM205" s="24" t="s">
        <v>551</v>
      </c>
    </row>
    <row r="206" spans="2:65" s="1" customFormat="1" ht="13.5">
      <c r="B206" s="41"/>
      <c r="C206" s="63"/>
      <c r="D206" s="205" t="s">
        <v>202</v>
      </c>
      <c r="E206" s="63"/>
      <c r="F206" s="206" t="s">
        <v>1161</v>
      </c>
      <c r="G206" s="63"/>
      <c r="H206" s="63"/>
      <c r="I206" s="165"/>
      <c r="J206" s="63"/>
      <c r="K206" s="63"/>
      <c r="L206" s="61"/>
      <c r="M206" s="207"/>
      <c r="N206" s="42"/>
      <c r="O206" s="42"/>
      <c r="P206" s="42"/>
      <c r="Q206" s="42"/>
      <c r="R206" s="42"/>
      <c r="S206" s="42"/>
      <c r="T206" s="78"/>
      <c r="AT206" s="24" t="s">
        <v>202</v>
      </c>
      <c r="AU206" s="24" t="s">
        <v>79</v>
      </c>
    </row>
    <row r="207" spans="2:65" s="1" customFormat="1" ht="22.5" customHeight="1">
      <c r="B207" s="41"/>
      <c r="C207" s="238" t="s">
        <v>552</v>
      </c>
      <c r="D207" s="238" t="s">
        <v>1041</v>
      </c>
      <c r="E207" s="239" t="s">
        <v>1162</v>
      </c>
      <c r="F207" s="240" t="s">
        <v>1163</v>
      </c>
      <c r="G207" s="241" t="s">
        <v>1118</v>
      </c>
      <c r="H207" s="242">
        <v>2</v>
      </c>
      <c r="I207" s="243"/>
      <c r="J207" s="242">
        <f>ROUND(I207*H207,1)</f>
        <v>0</v>
      </c>
      <c r="K207" s="240" t="s">
        <v>387</v>
      </c>
      <c r="L207" s="244"/>
      <c r="M207" s="245" t="s">
        <v>20</v>
      </c>
      <c r="N207" s="246" t="s">
        <v>43</v>
      </c>
      <c r="O207" s="42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AR207" s="24" t="s">
        <v>315</v>
      </c>
      <c r="AT207" s="24" t="s">
        <v>1041</v>
      </c>
      <c r="AU207" s="24" t="s">
        <v>79</v>
      </c>
      <c r="AY207" s="24" t="s">
        <v>195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79</v>
      </c>
      <c r="BK207" s="204">
        <f>ROUND(I207*H207,1)</f>
        <v>0</v>
      </c>
      <c r="BL207" s="24" t="s">
        <v>255</v>
      </c>
      <c r="BM207" s="24" t="s">
        <v>234</v>
      </c>
    </row>
    <row r="208" spans="2:65" s="1" customFormat="1" ht="13.5">
      <c r="B208" s="41"/>
      <c r="C208" s="63"/>
      <c r="D208" s="205" t="s">
        <v>202</v>
      </c>
      <c r="E208" s="63"/>
      <c r="F208" s="206" t="s">
        <v>1163</v>
      </c>
      <c r="G208" s="63"/>
      <c r="H208" s="63"/>
      <c r="I208" s="165"/>
      <c r="J208" s="63"/>
      <c r="K208" s="63"/>
      <c r="L208" s="61"/>
      <c r="M208" s="207"/>
      <c r="N208" s="42"/>
      <c r="O208" s="42"/>
      <c r="P208" s="42"/>
      <c r="Q208" s="42"/>
      <c r="R208" s="42"/>
      <c r="S208" s="42"/>
      <c r="T208" s="78"/>
      <c r="AT208" s="24" t="s">
        <v>202</v>
      </c>
      <c r="AU208" s="24" t="s">
        <v>79</v>
      </c>
    </row>
    <row r="209" spans="2:65" s="1" customFormat="1" ht="22.5" customHeight="1">
      <c r="B209" s="41"/>
      <c r="C209" s="194" t="s">
        <v>462</v>
      </c>
      <c r="D209" s="194" t="s">
        <v>196</v>
      </c>
      <c r="E209" s="195" t="s">
        <v>1164</v>
      </c>
      <c r="F209" s="196" t="s">
        <v>1165</v>
      </c>
      <c r="G209" s="197" t="s">
        <v>1118</v>
      </c>
      <c r="H209" s="198">
        <v>1</v>
      </c>
      <c r="I209" s="199"/>
      <c r="J209" s="198">
        <f>ROUND(I209*H209,1)</f>
        <v>0</v>
      </c>
      <c r="K209" s="196" t="s">
        <v>387</v>
      </c>
      <c r="L209" s="61"/>
      <c r="M209" s="200" t="s">
        <v>20</v>
      </c>
      <c r="N209" s="201" t="s">
        <v>43</v>
      </c>
      <c r="O209" s="42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AR209" s="24" t="s">
        <v>255</v>
      </c>
      <c r="AT209" s="24" t="s">
        <v>196</v>
      </c>
      <c r="AU209" s="24" t="s">
        <v>79</v>
      </c>
      <c r="AY209" s="24" t="s">
        <v>195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24" t="s">
        <v>79</v>
      </c>
      <c r="BK209" s="204">
        <f>ROUND(I209*H209,1)</f>
        <v>0</v>
      </c>
      <c r="BL209" s="24" t="s">
        <v>255</v>
      </c>
      <c r="BM209" s="24" t="s">
        <v>241</v>
      </c>
    </row>
    <row r="210" spans="2:65" s="1" customFormat="1" ht="13.5">
      <c r="B210" s="41"/>
      <c r="C210" s="63"/>
      <c r="D210" s="205" t="s">
        <v>202</v>
      </c>
      <c r="E210" s="63"/>
      <c r="F210" s="206" t="s">
        <v>1165</v>
      </c>
      <c r="G210" s="63"/>
      <c r="H210" s="63"/>
      <c r="I210" s="165"/>
      <c r="J210" s="63"/>
      <c r="K210" s="63"/>
      <c r="L210" s="61"/>
      <c r="M210" s="207"/>
      <c r="N210" s="42"/>
      <c r="O210" s="42"/>
      <c r="P210" s="42"/>
      <c r="Q210" s="42"/>
      <c r="R210" s="42"/>
      <c r="S210" s="42"/>
      <c r="T210" s="78"/>
      <c r="AT210" s="24" t="s">
        <v>202</v>
      </c>
      <c r="AU210" s="24" t="s">
        <v>79</v>
      </c>
    </row>
    <row r="211" spans="2:65" s="1" customFormat="1" ht="22.5" customHeight="1">
      <c r="B211" s="41"/>
      <c r="C211" s="238" t="s">
        <v>557</v>
      </c>
      <c r="D211" s="238" t="s">
        <v>1041</v>
      </c>
      <c r="E211" s="239" t="s">
        <v>1166</v>
      </c>
      <c r="F211" s="240" t="s">
        <v>1167</v>
      </c>
      <c r="G211" s="241" t="s">
        <v>1118</v>
      </c>
      <c r="H211" s="242">
        <v>1</v>
      </c>
      <c r="I211" s="243"/>
      <c r="J211" s="242">
        <f>ROUND(I211*H211,1)</f>
        <v>0</v>
      </c>
      <c r="K211" s="240" t="s">
        <v>387</v>
      </c>
      <c r="L211" s="244"/>
      <c r="M211" s="245" t="s">
        <v>20</v>
      </c>
      <c r="N211" s="246" t="s">
        <v>43</v>
      </c>
      <c r="O211" s="42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AR211" s="24" t="s">
        <v>315</v>
      </c>
      <c r="AT211" s="24" t="s">
        <v>1041</v>
      </c>
      <c r="AU211" s="24" t="s">
        <v>79</v>
      </c>
      <c r="AY211" s="24" t="s">
        <v>195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24" t="s">
        <v>79</v>
      </c>
      <c r="BK211" s="204">
        <f>ROUND(I211*H211,1)</f>
        <v>0</v>
      </c>
      <c r="BL211" s="24" t="s">
        <v>255</v>
      </c>
      <c r="BM211" s="24" t="s">
        <v>560</v>
      </c>
    </row>
    <row r="212" spans="2:65" s="1" customFormat="1" ht="13.5">
      <c r="B212" s="41"/>
      <c r="C212" s="63"/>
      <c r="D212" s="205" t="s">
        <v>202</v>
      </c>
      <c r="E212" s="63"/>
      <c r="F212" s="206" t="s">
        <v>1167</v>
      </c>
      <c r="G212" s="63"/>
      <c r="H212" s="63"/>
      <c r="I212" s="165"/>
      <c r="J212" s="63"/>
      <c r="K212" s="63"/>
      <c r="L212" s="61"/>
      <c r="M212" s="207"/>
      <c r="N212" s="42"/>
      <c r="O212" s="42"/>
      <c r="P212" s="42"/>
      <c r="Q212" s="42"/>
      <c r="R212" s="42"/>
      <c r="S212" s="42"/>
      <c r="T212" s="78"/>
      <c r="AT212" s="24" t="s">
        <v>202</v>
      </c>
      <c r="AU212" s="24" t="s">
        <v>79</v>
      </c>
    </row>
    <row r="213" spans="2:65" s="1" customFormat="1" ht="22.5" customHeight="1">
      <c r="B213" s="41"/>
      <c r="C213" s="238" t="s">
        <v>465</v>
      </c>
      <c r="D213" s="238" t="s">
        <v>1041</v>
      </c>
      <c r="E213" s="239" t="s">
        <v>1168</v>
      </c>
      <c r="F213" s="240" t="s">
        <v>1169</v>
      </c>
      <c r="G213" s="241" t="s">
        <v>1118</v>
      </c>
      <c r="H213" s="242">
        <v>1</v>
      </c>
      <c r="I213" s="243"/>
      <c r="J213" s="242">
        <f>ROUND(I213*H213,1)</f>
        <v>0</v>
      </c>
      <c r="K213" s="240" t="s">
        <v>387</v>
      </c>
      <c r="L213" s="244"/>
      <c r="M213" s="245" t="s">
        <v>20</v>
      </c>
      <c r="N213" s="246" t="s">
        <v>43</v>
      </c>
      <c r="O213" s="42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AR213" s="24" t="s">
        <v>315</v>
      </c>
      <c r="AT213" s="24" t="s">
        <v>1041</v>
      </c>
      <c r="AU213" s="24" t="s">
        <v>79</v>
      </c>
      <c r="AY213" s="24" t="s">
        <v>195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24" t="s">
        <v>79</v>
      </c>
      <c r="BK213" s="204">
        <f>ROUND(I213*H213,1)</f>
        <v>0</v>
      </c>
      <c r="BL213" s="24" t="s">
        <v>255</v>
      </c>
      <c r="BM213" s="24" t="s">
        <v>252</v>
      </c>
    </row>
    <row r="214" spans="2:65" s="1" customFormat="1" ht="13.5">
      <c r="B214" s="41"/>
      <c r="C214" s="63"/>
      <c r="D214" s="205" t="s">
        <v>202</v>
      </c>
      <c r="E214" s="63"/>
      <c r="F214" s="206" t="s">
        <v>1169</v>
      </c>
      <c r="G214" s="63"/>
      <c r="H214" s="63"/>
      <c r="I214" s="165"/>
      <c r="J214" s="63"/>
      <c r="K214" s="63"/>
      <c r="L214" s="61"/>
      <c r="M214" s="207"/>
      <c r="N214" s="42"/>
      <c r="O214" s="42"/>
      <c r="P214" s="42"/>
      <c r="Q214" s="42"/>
      <c r="R214" s="42"/>
      <c r="S214" s="42"/>
      <c r="T214" s="78"/>
      <c r="AT214" s="24" t="s">
        <v>202</v>
      </c>
      <c r="AU214" s="24" t="s">
        <v>79</v>
      </c>
    </row>
    <row r="215" spans="2:65" s="1" customFormat="1" ht="22.5" customHeight="1">
      <c r="B215" s="41"/>
      <c r="C215" s="238" t="s">
        <v>563</v>
      </c>
      <c r="D215" s="238" t="s">
        <v>1041</v>
      </c>
      <c r="E215" s="239" t="s">
        <v>1170</v>
      </c>
      <c r="F215" s="240" t="s">
        <v>1171</v>
      </c>
      <c r="G215" s="241" t="s">
        <v>504</v>
      </c>
      <c r="H215" s="242">
        <v>1</v>
      </c>
      <c r="I215" s="243"/>
      <c r="J215" s="242">
        <f>ROUND(I215*H215,1)</f>
        <v>0</v>
      </c>
      <c r="K215" s="240" t="s">
        <v>387</v>
      </c>
      <c r="L215" s="244"/>
      <c r="M215" s="245" t="s">
        <v>20</v>
      </c>
      <c r="N215" s="246" t="s">
        <v>43</v>
      </c>
      <c r="O215" s="42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AR215" s="24" t="s">
        <v>315</v>
      </c>
      <c r="AT215" s="24" t="s">
        <v>1041</v>
      </c>
      <c r="AU215" s="24" t="s">
        <v>79</v>
      </c>
      <c r="AY215" s="24" t="s">
        <v>195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24" t="s">
        <v>79</v>
      </c>
      <c r="BK215" s="204">
        <f>ROUND(I215*H215,1)</f>
        <v>0</v>
      </c>
      <c r="BL215" s="24" t="s">
        <v>255</v>
      </c>
      <c r="BM215" s="24" t="s">
        <v>261</v>
      </c>
    </row>
    <row r="216" spans="2:65" s="1" customFormat="1" ht="13.5">
      <c r="B216" s="41"/>
      <c r="C216" s="63"/>
      <c r="D216" s="205" t="s">
        <v>202</v>
      </c>
      <c r="E216" s="63"/>
      <c r="F216" s="206" t="s">
        <v>1171</v>
      </c>
      <c r="G216" s="63"/>
      <c r="H216" s="63"/>
      <c r="I216" s="165"/>
      <c r="J216" s="63"/>
      <c r="K216" s="63"/>
      <c r="L216" s="61"/>
      <c r="M216" s="207"/>
      <c r="N216" s="42"/>
      <c r="O216" s="42"/>
      <c r="P216" s="42"/>
      <c r="Q216" s="42"/>
      <c r="R216" s="42"/>
      <c r="S216" s="42"/>
      <c r="T216" s="78"/>
      <c r="AT216" s="24" t="s">
        <v>202</v>
      </c>
      <c r="AU216" s="24" t="s">
        <v>79</v>
      </c>
    </row>
    <row r="217" spans="2:65" s="1" customFormat="1" ht="22.5" customHeight="1">
      <c r="B217" s="41"/>
      <c r="C217" s="238" t="s">
        <v>468</v>
      </c>
      <c r="D217" s="238" t="s">
        <v>1041</v>
      </c>
      <c r="E217" s="239" t="s">
        <v>1172</v>
      </c>
      <c r="F217" s="240" t="s">
        <v>1173</v>
      </c>
      <c r="G217" s="241" t="s">
        <v>1118</v>
      </c>
      <c r="H217" s="242">
        <v>6</v>
      </c>
      <c r="I217" s="243"/>
      <c r="J217" s="242">
        <f>ROUND(I217*H217,1)</f>
        <v>0</v>
      </c>
      <c r="K217" s="240" t="s">
        <v>387</v>
      </c>
      <c r="L217" s="244"/>
      <c r="M217" s="245" t="s">
        <v>20</v>
      </c>
      <c r="N217" s="246" t="s">
        <v>43</v>
      </c>
      <c r="O217" s="42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AR217" s="24" t="s">
        <v>315</v>
      </c>
      <c r="AT217" s="24" t="s">
        <v>1041</v>
      </c>
      <c r="AU217" s="24" t="s">
        <v>79</v>
      </c>
      <c r="AY217" s="24" t="s">
        <v>195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24" t="s">
        <v>79</v>
      </c>
      <c r="BK217" s="204">
        <f>ROUND(I217*H217,1)</f>
        <v>0</v>
      </c>
      <c r="BL217" s="24" t="s">
        <v>255</v>
      </c>
      <c r="BM217" s="24" t="s">
        <v>568</v>
      </c>
    </row>
    <row r="218" spans="2:65" s="1" customFormat="1" ht="13.5">
      <c r="B218" s="41"/>
      <c r="C218" s="63"/>
      <c r="D218" s="205" t="s">
        <v>202</v>
      </c>
      <c r="E218" s="63"/>
      <c r="F218" s="206" t="s">
        <v>1173</v>
      </c>
      <c r="G218" s="63"/>
      <c r="H218" s="63"/>
      <c r="I218" s="165"/>
      <c r="J218" s="63"/>
      <c r="K218" s="63"/>
      <c r="L218" s="61"/>
      <c r="M218" s="207"/>
      <c r="N218" s="42"/>
      <c r="O218" s="42"/>
      <c r="P218" s="42"/>
      <c r="Q218" s="42"/>
      <c r="R218" s="42"/>
      <c r="S218" s="42"/>
      <c r="T218" s="78"/>
      <c r="AT218" s="24" t="s">
        <v>202</v>
      </c>
      <c r="AU218" s="24" t="s">
        <v>79</v>
      </c>
    </row>
    <row r="219" spans="2:65" s="1" customFormat="1" ht="22.5" customHeight="1">
      <c r="B219" s="41"/>
      <c r="C219" s="194" t="s">
        <v>569</v>
      </c>
      <c r="D219" s="194" t="s">
        <v>196</v>
      </c>
      <c r="E219" s="195" t="s">
        <v>1174</v>
      </c>
      <c r="F219" s="196" t="s">
        <v>1175</v>
      </c>
      <c r="G219" s="197" t="s">
        <v>504</v>
      </c>
      <c r="H219" s="198">
        <v>1</v>
      </c>
      <c r="I219" s="199"/>
      <c r="J219" s="198">
        <f>ROUND(I219*H219,1)</f>
        <v>0</v>
      </c>
      <c r="K219" s="196" t="s">
        <v>387</v>
      </c>
      <c r="L219" s="61"/>
      <c r="M219" s="200" t="s">
        <v>20</v>
      </c>
      <c r="N219" s="201" t="s">
        <v>43</v>
      </c>
      <c r="O219" s="42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AR219" s="24" t="s">
        <v>255</v>
      </c>
      <c r="AT219" s="24" t="s">
        <v>196</v>
      </c>
      <c r="AU219" s="24" t="s">
        <v>79</v>
      </c>
      <c r="AY219" s="24" t="s">
        <v>195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24" t="s">
        <v>79</v>
      </c>
      <c r="BK219" s="204">
        <f>ROUND(I219*H219,1)</f>
        <v>0</v>
      </c>
      <c r="BL219" s="24" t="s">
        <v>255</v>
      </c>
      <c r="BM219" s="24" t="s">
        <v>275</v>
      </c>
    </row>
    <row r="220" spans="2:65" s="1" customFormat="1" ht="13.5">
      <c r="B220" s="41"/>
      <c r="C220" s="63"/>
      <c r="D220" s="205" t="s">
        <v>202</v>
      </c>
      <c r="E220" s="63"/>
      <c r="F220" s="206" t="s">
        <v>1175</v>
      </c>
      <c r="G220" s="63"/>
      <c r="H220" s="63"/>
      <c r="I220" s="165"/>
      <c r="J220" s="63"/>
      <c r="K220" s="63"/>
      <c r="L220" s="61"/>
      <c r="M220" s="207"/>
      <c r="N220" s="42"/>
      <c r="O220" s="42"/>
      <c r="P220" s="42"/>
      <c r="Q220" s="42"/>
      <c r="R220" s="42"/>
      <c r="S220" s="42"/>
      <c r="T220" s="78"/>
      <c r="AT220" s="24" t="s">
        <v>202</v>
      </c>
      <c r="AU220" s="24" t="s">
        <v>79</v>
      </c>
    </row>
    <row r="221" spans="2:65" s="1" customFormat="1" ht="22.5" customHeight="1">
      <c r="B221" s="41"/>
      <c r="C221" s="194" t="s">
        <v>471</v>
      </c>
      <c r="D221" s="194" t="s">
        <v>196</v>
      </c>
      <c r="E221" s="195" t="s">
        <v>1176</v>
      </c>
      <c r="F221" s="196" t="s">
        <v>1177</v>
      </c>
      <c r="G221" s="197" t="s">
        <v>504</v>
      </c>
      <c r="H221" s="198">
        <v>1</v>
      </c>
      <c r="I221" s="199"/>
      <c r="J221" s="198">
        <f>ROUND(I221*H221,1)</f>
        <v>0</v>
      </c>
      <c r="K221" s="196" t="s">
        <v>387</v>
      </c>
      <c r="L221" s="61"/>
      <c r="M221" s="200" t="s">
        <v>20</v>
      </c>
      <c r="N221" s="201" t="s">
        <v>43</v>
      </c>
      <c r="O221" s="42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AR221" s="24" t="s">
        <v>255</v>
      </c>
      <c r="AT221" s="24" t="s">
        <v>196</v>
      </c>
      <c r="AU221" s="24" t="s">
        <v>79</v>
      </c>
      <c r="AY221" s="24" t="s">
        <v>195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24" t="s">
        <v>79</v>
      </c>
      <c r="BK221" s="204">
        <f>ROUND(I221*H221,1)</f>
        <v>0</v>
      </c>
      <c r="BL221" s="24" t="s">
        <v>255</v>
      </c>
      <c r="BM221" s="24" t="s">
        <v>283</v>
      </c>
    </row>
    <row r="222" spans="2:65" s="1" customFormat="1" ht="13.5">
      <c r="B222" s="41"/>
      <c r="C222" s="63"/>
      <c r="D222" s="205" t="s">
        <v>202</v>
      </c>
      <c r="E222" s="63"/>
      <c r="F222" s="206" t="s">
        <v>1177</v>
      </c>
      <c r="G222" s="63"/>
      <c r="H222" s="63"/>
      <c r="I222" s="165"/>
      <c r="J222" s="63"/>
      <c r="K222" s="63"/>
      <c r="L222" s="61"/>
      <c r="M222" s="207"/>
      <c r="N222" s="42"/>
      <c r="O222" s="42"/>
      <c r="P222" s="42"/>
      <c r="Q222" s="42"/>
      <c r="R222" s="42"/>
      <c r="S222" s="42"/>
      <c r="T222" s="78"/>
      <c r="AT222" s="24" t="s">
        <v>202</v>
      </c>
      <c r="AU222" s="24" t="s">
        <v>79</v>
      </c>
    </row>
    <row r="223" spans="2:65" s="1" customFormat="1" ht="22.5" customHeight="1">
      <c r="B223" s="41"/>
      <c r="C223" s="194" t="s">
        <v>574</v>
      </c>
      <c r="D223" s="194" t="s">
        <v>196</v>
      </c>
      <c r="E223" s="195" t="s">
        <v>1178</v>
      </c>
      <c r="F223" s="196" t="s">
        <v>1179</v>
      </c>
      <c r="G223" s="197" t="s">
        <v>504</v>
      </c>
      <c r="H223" s="198">
        <v>1</v>
      </c>
      <c r="I223" s="199"/>
      <c r="J223" s="198">
        <f>ROUND(I223*H223,1)</f>
        <v>0</v>
      </c>
      <c r="K223" s="196" t="s">
        <v>387</v>
      </c>
      <c r="L223" s="61"/>
      <c r="M223" s="200" t="s">
        <v>20</v>
      </c>
      <c r="N223" s="201" t="s">
        <v>43</v>
      </c>
      <c r="O223" s="42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AR223" s="24" t="s">
        <v>255</v>
      </c>
      <c r="AT223" s="24" t="s">
        <v>196</v>
      </c>
      <c r="AU223" s="24" t="s">
        <v>79</v>
      </c>
      <c r="AY223" s="24" t="s">
        <v>195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24" t="s">
        <v>79</v>
      </c>
      <c r="BK223" s="204">
        <f>ROUND(I223*H223,1)</f>
        <v>0</v>
      </c>
      <c r="BL223" s="24" t="s">
        <v>255</v>
      </c>
      <c r="BM223" s="24" t="s">
        <v>291</v>
      </c>
    </row>
    <row r="224" spans="2:65" s="1" customFormat="1" ht="13.5">
      <c r="B224" s="41"/>
      <c r="C224" s="63"/>
      <c r="D224" s="205" t="s">
        <v>202</v>
      </c>
      <c r="E224" s="63"/>
      <c r="F224" s="206" t="s">
        <v>1179</v>
      </c>
      <c r="G224" s="63"/>
      <c r="H224" s="63"/>
      <c r="I224" s="165"/>
      <c r="J224" s="63"/>
      <c r="K224" s="63"/>
      <c r="L224" s="61"/>
      <c r="M224" s="207"/>
      <c r="N224" s="42"/>
      <c r="O224" s="42"/>
      <c r="P224" s="42"/>
      <c r="Q224" s="42"/>
      <c r="R224" s="42"/>
      <c r="S224" s="42"/>
      <c r="T224" s="78"/>
      <c r="AT224" s="24" t="s">
        <v>202</v>
      </c>
      <c r="AU224" s="24" t="s">
        <v>79</v>
      </c>
    </row>
    <row r="225" spans="2:65" s="1" customFormat="1" ht="22.5" customHeight="1">
      <c r="B225" s="41"/>
      <c r="C225" s="238" t="s">
        <v>474</v>
      </c>
      <c r="D225" s="238" t="s">
        <v>1041</v>
      </c>
      <c r="E225" s="239" t="s">
        <v>1180</v>
      </c>
      <c r="F225" s="240" t="s">
        <v>1181</v>
      </c>
      <c r="G225" s="241" t="s">
        <v>504</v>
      </c>
      <c r="H225" s="242">
        <v>11</v>
      </c>
      <c r="I225" s="243"/>
      <c r="J225" s="242">
        <f>ROUND(I225*H225,1)</f>
        <v>0</v>
      </c>
      <c r="K225" s="240" t="s">
        <v>387</v>
      </c>
      <c r="L225" s="244"/>
      <c r="M225" s="245" t="s">
        <v>20</v>
      </c>
      <c r="N225" s="246" t="s">
        <v>43</v>
      </c>
      <c r="O225" s="42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AR225" s="24" t="s">
        <v>315</v>
      </c>
      <c r="AT225" s="24" t="s">
        <v>1041</v>
      </c>
      <c r="AU225" s="24" t="s">
        <v>79</v>
      </c>
      <c r="AY225" s="24" t="s">
        <v>195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24" t="s">
        <v>79</v>
      </c>
      <c r="BK225" s="204">
        <f>ROUND(I225*H225,1)</f>
        <v>0</v>
      </c>
      <c r="BL225" s="24" t="s">
        <v>255</v>
      </c>
      <c r="BM225" s="24" t="s">
        <v>299</v>
      </c>
    </row>
    <row r="226" spans="2:65" s="1" customFormat="1" ht="13.5">
      <c r="B226" s="41"/>
      <c r="C226" s="63"/>
      <c r="D226" s="205" t="s">
        <v>202</v>
      </c>
      <c r="E226" s="63"/>
      <c r="F226" s="206" t="s">
        <v>1181</v>
      </c>
      <c r="G226" s="63"/>
      <c r="H226" s="63"/>
      <c r="I226" s="165"/>
      <c r="J226" s="63"/>
      <c r="K226" s="63"/>
      <c r="L226" s="61"/>
      <c r="M226" s="207"/>
      <c r="N226" s="42"/>
      <c r="O226" s="42"/>
      <c r="P226" s="42"/>
      <c r="Q226" s="42"/>
      <c r="R226" s="42"/>
      <c r="S226" s="42"/>
      <c r="T226" s="78"/>
      <c r="AT226" s="24" t="s">
        <v>202</v>
      </c>
      <c r="AU226" s="24" t="s">
        <v>79</v>
      </c>
    </row>
    <row r="227" spans="2:65" s="1" customFormat="1" ht="22.5" customHeight="1">
      <c r="B227" s="41"/>
      <c r="C227" s="238" t="s">
        <v>580</v>
      </c>
      <c r="D227" s="238" t="s">
        <v>1041</v>
      </c>
      <c r="E227" s="239" t="s">
        <v>1182</v>
      </c>
      <c r="F227" s="240" t="s">
        <v>1183</v>
      </c>
      <c r="G227" s="241" t="s">
        <v>1137</v>
      </c>
      <c r="H227" s="242">
        <v>1</v>
      </c>
      <c r="I227" s="243"/>
      <c r="J227" s="242">
        <f>ROUND(I227*H227,1)</f>
        <v>0</v>
      </c>
      <c r="K227" s="240" t="s">
        <v>387</v>
      </c>
      <c r="L227" s="244"/>
      <c r="M227" s="245" t="s">
        <v>20</v>
      </c>
      <c r="N227" s="246" t="s">
        <v>43</v>
      </c>
      <c r="O227" s="42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AR227" s="24" t="s">
        <v>315</v>
      </c>
      <c r="AT227" s="24" t="s">
        <v>1041</v>
      </c>
      <c r="AU227" s="24" t="s">
        <v>79</v>
      </c>
      <c r="AY227" s="24" t="s">
        <v>195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24" t="s">
        <v>79</v>
      </c>
      <c r="BK227" s="204">
        <f>ROUND(I227*H227,1)</f>
        <v>0</v>
      </c>
      <c r="BL227" s="24" t="s">
        <v>255</v>
      </c>
      <c r="BM227" s="24" t="s">
        <v>583</v>
      </c>
    </row>
    <row r="228" spans="2:65" s="1" customFormat="1" ht="13.5">
      <c r="B228" s="41"/>
      <c r="C228" s="63"/>
      <c r="D228" s="205" t="s">
        <v>202</v>
      </c>
      <c r="E228" s="63"/>
      <c r="F228" s="206" t="s">
        <v>1183</v>
      </c>
      <c r="G228" s="63"/>
      <c r="H228" s="63"/>
      <c r="I228" s="165"/>
      <c r="J228" s="63"/>
      <c r="K228" s="63"/>
      <c r="L228" s="61"/>
      <c r="M228" s="207"/>
      <c r="N228" s="42"/>
      <c r="O228" s="42"/>
      <c r="P228" s="42"/>
      <c r="Q228" s="42"/>
      <c r="R228" s="42"/>
      <c r="S228" s="42"/>
      <c r="T228" s="78"/>
      <c r="AT228" s="24" t="s">
        <v>202</v>
      </c>
      <c r="AU228" s="24" t="s">
        <v>79</v>
      </c>
    </row>
    <row r="229" spans="2:65" s="1" customFormat="1" ht="22.5" customHeight="1">
      <c r="B229" s="41"/>
      <c r="C229" s="238" t="s">
        <v>477</v>
      </c>
      <c r="D229" s="238" t="s">
        <v>1041</v>
      </c>
      <c r="E229" s="239" t="s">
        <v>1184</v>
      </c>
      <c r="F229" s="240" t="s">
        <v>1185</v>
      </c>
      <c r="G229" s="241" t="s">
        <v>1186</v>
      </c>
      <c r="H229" s="242">
        <v>1</v>
      </c>
      <c r="I229" s="243"/>
      <c r="J229" s="242">
        <f>ROUND(I229*H229,1)</f>
        <v>0</v>
      </c>
      <c r="K229" s="240" t="s">
        <v>387</v>
      </c>
      <c r="L229" s="244"/>
      <c r="M229" s="245" t="s">
        <v>20</v>
      </c>
      <c r="N229" s="246" t="s">
        <v>43</v>
      </c>
      <c r="O229" s="42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AR229" s="24" t="s">
        <v>315</v>
      </c>
      <c r="AT229" s="24" t="s">
        <v>1041</v>
      </c>
      <c r="AU229" s="24" t="s">
        <v>79</v>
      </c>
      <c r="AY229" s="24" t="s">
        <v>195</v>
      </c>
      <c r="BE229" s="204">
        <f>IF(N229="základní",J229,0)</f>
        <v>0</v>
      </c>
      <c r="BF229" s="204">
        <f>IF(N229="snížená",J229,0)</f>
        <v>0</v>
      </c>
      <c r="BG229" s="204">
        <f>IF(N229="zákl. přenesená",J229,0)</f>
        <v>0</v>
      </c>
      <c r="BH229" s="204">
        <f>IF(N229="sníž. přenesená",J229,0)</f>
        <v>0</v>
      </c>
      <c r="BI229" s="204">
        <f>IF(N229="nulová",J229,0)</f>
        <v>0</v>
      </c>
      <c r="BJ229" s="24" t="s">
        <v>79</v>
      </c>
      <c r="BK229" s="204">
        <f>ROUND(I229*H229,1)</f>
        <v>0</v>
      </c>
      <c r="BL229" s="24" t="s">
        <v>255</v>
      </c>
      <c r="BM229" s="24" t="s">
        <v>586</v>
      </c>
    </row>
    <row r="230" spans="2:65" s="1" customFormat="1" ht="13.5">
      <c r="B230" s="41"/>
      <c r="C230" s="63"/>
      <c r="D230" s="205" t="s">
        <v>202</v>
      </c>
      <c r="E230" s="63"/>
      <c r="F230" s="206" t="s">
        <v>1185</v>
      </c>
      <c r="G230" s="63"/>
      <c r="H230" s="63"/>
      <c r="I230" s="165"/>
      <c r="J230" s="63"/>
      <c r="K230" s="63"/>
      <c r="L230" s="61"/>
      <c r="M230" s="207"/>
      <c r="N230" s="42"/>
      <c r="O230" s="42"/>
      <c r="P230" s="42"/>
      <c r="Q230" s="42"/>
      <c r="R230" s="42"/>
      <c r="S230" s="42"/>
      <c r="T230" s="78"/>
      <c r="AT230" s="24" t="s">
        <v>202</v>
      </c>
      <c r="AU230" s="24" t="s">
        <v>79</v>
      </c>
    </row>
    <row r="231" spans="2:65" s="1" customFormat="1" ht="22.5" customHeight="1">
      <c r="B231" s="41"/>
      <c r="C231" s="238" t="s">
        <v>587</v>
      </c>
      <c r="D231" s="238" t="s">
        <v>1041</v>
      </c>
      <c r="E231" s="239" t="s">
        <v>1187</v>
      </c>
      <c r="F231" s="240" t="s">
        <v>1188</v>
      </c>
      <c r="G231" s="241" t="s">
        <v>1118</v>
      </c>
      <c r="H231" s="242">
        <v>1</v>
      </c>
      <c r="I231" s="243"/>
      <c r="J231" s="242">
        <f>ROUND(I231*H231,1)</f>
        <v>0</v>
      </c>
      <c r="K231" s="240" t="s">
        <v>387</v>
      </c>
      <c r="L231" s="244"/>
      <c r="M231" s="245" t="s">
        <v>20</v>
      </c>
      <c r="N231" s="246" t="s">
        <v>43</v>
      </c>
      <c r="O231" s="42"/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AR231" s="24" t="s">
        <v>315</v>
      </c>
      <c r="AT231" s="24" t="s">
        <v>1041</v>
      </c>
      <c r="AU231" s="24" t="s">
        <v>79</v>
      </c>
      <c r="AY231" s="24" t="s">
        <v>195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24" t="s">
        <v>79</v>
      </c>
      <c r="BK231" s="204">
        <f>ROUND(I231*H231,1)</f>
        <v>0</v>
      </c>
      <c r="BL231" s="24" t="s">
        <v>255</v>
      </c>
      <c r="BM231" s="24" t="s">
        <v>590</v>
      </c>
    </row>
    <row r="232" spans="2:65" s="1" customFormat="1" ht="13.5">
      <c r="B232" s="41"/>
      <c r="C232" s="63"/>
      <c r="D232" s="205" t="s">
        <v>202</v>
      </c>
      <c r="E232" s="63"/>
      <c r="F232" s="206" t="s">
        <v>1188</v>
      </c>
      <c r="G232" s="63"/>
      <c r="H232" s="63"/>
      <c r="I232" s="165"/>
      <c r="J232" s="63"/>
      <c r="K232" s="63"/>
      <c r="L232" s="61"/>
      <c r="M232" s="207"/>
      <c r="N232" s="42"/>
      <c r="O232" s="42"/>
      <c r="P232" s="42"/>
      <c r="Q232" s="42"/>
      <c r="R232" s="42"/>
      <c r="S232" s="42"/>
      <c r="T232" s="78"/>
      <c r="AT232" s="24" t="s">
        <v>202</v>
      </c>
      <c r="AU232" s="24" t="s">
        <v>79</v>
      </c>
    </row>
    <row r="233" spans="2:65" s="1" customFormat="1" ht="22.5" customHeight="1">
      <c r="B233" s="41"/>
      <c r="C233" s="238" t="s">
        <v>481</v>
      </c>
      <c r="D233" s="238" t="s">
        <v>1041</v>
      </c>
      <c r="E233" s="239" t="s">
        <v>1189</v>
      </c>
      <c r="F233" s="240" t="s">
        <v>1190</v>
      </c>
      <c r="G233" s="241" t="s">
        <v>1118</v>
      </c>
      <c r="H233" s="242">
        <v>1</v>
      </c>
      <c r="I233" s="243"/>
      <c r="J233" s="242">
        <f>ROUND(I233*H233,1)</f>
        <v>0</v>
      </c>
      <c r="K233" s="240" t="s">
        <v>387</v>
      </c>
      <c r="L233" s="244"/>
      <c r="M233" s="245" t="s">
        <v>20</v>
      </c>
      <c r="N233" s="246" t="s">
        <v>43</v>
      </c>
      <c r="O233" s="42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AR233" s="24" t="s">
        <v>315</v>
      </c>
      <c r="AT233" s="24" t="s">
        <v>1041</v>
      </c>
      <c r="AU233" s="24" t="s">
        <v>79</v>
      </c>
      <c r="AY233" s="24" t="s">
        <v>195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24" t="s">
        <v>79</v>
      </c>
      <c r="BK233" s="204">
        <f>ROUND(I233*H233,1)</f>
        <v>0</v>
      </c>
      <c r="BL233" s="24" t="s">
        <v>255</v>
      </c>
      <c r="BM233" s="24" t="s">
        <v>593</v>
      </c>
    </row>
    <row r="234" spans="2:65" s="1" customFormat="1" ht="13.5">
      <c r="B234" s="41"/>
      <c r="C234" s="63"/>
      <c r="D234" s="205" t="s">
        <v>202</v>
      </c>
      <c r="E234" s="63"/>
      <c r="F234" s="206" t="s">
        <v>1190</v>
      </c>
      <c r="G234" s="63"/>
      <c r="H234" s="63"/>
      <c r="I234" s="165"/>
      <c r="J234" s="63"/>
      <c r="K234" s="63"/>
      <c r="L234" s="61"/>
      <c r="M234" s="207"/>
      <c r="N234" s="42"/>
      <c r="O234" s="42"/>
      <c r="P234" s="42"/>
      <c r="Q234" s="42"/>
      <c r="R234" s="42"/>
      <c r="S234" s="42"/>
      <c r="T234" s="78"/>
      <c r="AT234" s="24" t="s">
        <v>202</v>
      </c>
      <c r="AU234" s="24" t="s">
        <v>79</v>
      </c>
    </row>
    <row r="235" spans="2:65" s="1" customFormat="1" ht="22.5" customHeight="1">
      <c r="B235" s="41"/>
      <c r="C235" s="238" t="s">
        <v>594</v>
      </c>
      <c r="D235" s="238" t="s">
        <v>1041</v>
      </c>
      <c r="E235" s="239" t="s">
        <v>1191</v>
      </c>
      <c r="F235" s="240" t="s">
        <v>1192</v>
      </c>
      <c r="G235" s="241" t="s">
        <v>1137</v>
      </c>
      <c r="H235" s="242">
        <v>2</v>
      </c>
      <c r="I235" s="243"/>
      <c r="J235" s="242">
        <f>ROUND(I235*H235,1)</f>
        <v>0</v>
      </c>
      <c r="K235" s="240" t="s">
        <v>387</v>
      </c>
      <c r="L235" s="244"/>
      <c r="M235" s="245" t="s">
        <v>20</v>
      </c>
      <c r="N235" s="246" t="s">
        <v>43</v>
      </c>
      <c r="O235" s="42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AR235" s="24" t="s">
        <v>315</v>
      </c>
      <c r="AT235" s="24" t="s">
        <v>1041</v>
      </c>
      <c r="AU235" s="24" t="s">
        <v>79</v>
      </c>
      <c r="AY235" s="24" t="s">
        <v>195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24" t="s">
        <v>79</v>
      </c>
      <c r="BK235" s="204">
        <f>ROUND(I235*H235,1)</f>
        <v>0</v>
      </c>
      <c r="BL235" s="24" t="s">
        <v>255</v>
      </c>
      <c r="BM235" s="24" t="s">
        <v>597</v>
      </c>
    </row>
    <row r="236" spans="2:65" s="1" customFormat="1" ht="13.5">
      <c r="B236" s="41"/>
      <c r="C236" s="63"/>
      <c r="D236" s="205" t="s">
        <v>202</v>
      </c>
      <c r="E236" s="63"/>
      <c r="F236" s="206" t="s">
        <v>1192</v>
      </c>
      <c r="G236" s="63"/>
      <c r="H236" s="63"/>
      <c r="I236" s="165"/>
      <c r="J236" s="63"/>
      <c r="K236" s="63"/>
      <c r="L236" s="61"/>
      <c r="M236" s="207"/>
      <c r="N236" s="42"/>
      <c r="O236" s="42"/>
      <c r="P236" s="42"/>
      <c r="Q236" s="42"/>
      <c r="R236" s="42"/>
      <c r="S236" s="42"/>
      <c r="T236" s="78"/>
      <c r="AT236" s="24" t="s">
        <v>202</v>
      </c>
      <c r="AU236" s="24" t="s">
        <v>79</v>
      </c>
    </row>
    <row r="237" spans="2:65" s="1" customFormat="1" ht="22.5" customHeight="1">
      <c r="B237" s="41"/>
      <c r="C237" s="238" t="s">
        <v>484</v>
      </c>
      <c r="D237" s="238" t="s">
        <v>1041</v>
      </c>
      <c r="E237" s="239" t="s">
        <v>1193</v>
      </c>
      <c r="F237" s="240" t="s">
        <v>1194</v>
      </c>
      <c r="G237" s="241" t="s">
        <v>1118</v>
      </c>
      <c r="H237" s="242">
        <v>1</v>
      </c>
      <c r="I237" s="243"/>
      <c r="J237" s="242">
        <f>ROUND(I237*H237,1)</f>
        <v>0</v>
      </c>
      <c r="K237" s="240" t="s">
        <v>387</v>
      </c>
      <c r="L237" s="244"/>
      <c r="M237" s="245" t="s">
        <v>20</v>
      </c>
      <c r="N237" s="246" t="s">
        <v>43</v>
      </c>
      <c r="O237" s="42"/>
      <c r="P237" s="202">
        <f>O237*H237</f>
        <v>0</v>
      </c>
      <c r="Q237" s="202">
        <v>0</v>
      </c>
      <c r="R237" s="202">
        <f>Q237*H237</f>
        <v>0</v>
      </c>
      <c r="S237" s="202">
        <v>0</v>
      </c>
      <c r="T237" s="203">
        <f>S237*H237</f>
        <v>0</v>
      </c>
      <c r="AR237" s="24" t="s">
        <v>315</v>
      </c>
      <c r="AT237" s="24" t="s">
        <v>1041</v>
      </c>
      <c r="AU237" s="24" t="s">
        <v>79</v>
      </c>
      <c r="AY237" s="24" t="s">
        <v>195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24" t="s">
        <v>79</v>
      </c>
      <c r="BK237" s="204">
        <f>ROUND(I237*H237,1)</f>
        <v>0</v>
      </c>
      <c r="BL237" s="24" t="s">
        <v>255</v>
      </c>
      <c r="BM237" s="24" t="s">
        <v>600</v>
      </c>
    </row>
    <row r="238" spans="2:65" s="1" customFormat="1" ht="13.5">
      <c r="B238" s="41"/>
      <c r="C238" s="63"/>
      <c r="D238" s="205" t="s">
        <v>202</v>
      </c>
      <c r="E238" s="63"/>
      <c r="F238" s="206" t="s">
        <v>1194</v>
      </c>
      <c r="G238" s="63"/>
      <c r="H238" s="63"/>
      <c r="I238" s="165"/>
      <c r="J238" s="63"/>
      <c r="K238" s="63"/>
      <c r="L238" s="61"/>
      <c r="M238" s="207"/>
      <c r="N238" s="42"/>
      <c r="O238" s="42"/>
      <c r="P238" s="42"/>
      <c r="Q238" s="42"/>
      <c r="R238" s="42"/>
      <c r="S238" s="42"/>
      <c r="T238" s="78"/>
      <c r="AT238" s="24" t="s">
        <v>202</v>
      </c>
      <c r="AU238" s="24" t="s">
        <v>79</v>
      </c>
    </row>
    <row r="239" spans="2:65" s="1" customFormat="1" ht="22.5" customHeight="1">
      <c r="B239" s="41"/>
      <c r="C239" s="194" t="s">
        <v>601</v>
      </c>
      <c r="D239" s="194" t="s">
        <v>196</v>
      </c>
      <c r="E239" s="195" t="s">
        <v>1195</v>
      </c>
      <c r="F239" s="196" t="s">
        <v>1196</v>
      </c>
      <c r="G239" s="197" t="s">
        <v>228</v>
      </c>
      <c r="H239" s="198">
        <v>0.2</v>
      </c>
      <c r="I239" s="199"/>
      <c r="J239" s="198">
        <f>ROUND(I239*H239,1)</f>
        <v>0</v>
      </c>
      <c r="K239" s="196" t="s">
        <v>387</v>
      </c>
      <c r="L239" s="61"/>
      <c r="M239" s="200" t="s">
        <v>20</v>
      </c>
      <c r="N239" s="201" t="s">
        <v>43</v>
      </c>
      <c r="O239" s="42"/>
      <c r="P239" s="202">
        <f>O239*H239</f>
        <v>0</v>
      </c>
      <c r="Q239" s="202">
        <v>0</v>
      </c>
      <c r="R239" s="202">
        <f>Q239*H239</f>
        <v>0</v>
      </c>
      <c r="S239" s="202">
        <v>0</v>
      </c>
      <c r="T239" s="203">
        <f>S239*H239</f>
        <v>0</v>
      </c>
      <c r="AR239" s="24" t="s">
        <v>255</v>
      </c>
      <c r="AT239" s="24" t="s">
        <v>196</v>
      </c>
      <c r="AU239" s="24" t="s">
        <v>79</v>
      </c>
      <c r="AY239" s="24" t="s">
        <v>195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24" t="s">
        <v>79</v>
      </c>
      <c r="BK239" s="204">
        <f>ROUND(I239*H239,1)</f>
        <v>0</v>
      </c>
      <c r="BL239" s="24" t="s">
        <v>255</v>
      </c>
      <c r="BM239" s="24" t="s">
        <v>604</v>
      </c>
    </row>
    <row r="240" spans="2:65" s="1" customFormat="1" ht="13.5">
      <c r="B240" s="41"/>
      <c r="C240" s="63"/>
      <c r="D240" s="205" t="s">
        <v>202</v>
      </c>
      <c r="E240" s="63"/>
      <c r="F240" s="206" t="s">
        <v>1196</v>
      </c>
      <c r="G240" s="63"/>
      <c r="H240" s="63"/>
      <c r="I240" s="165"/>
      <c r="J240" s="63"/>
      <c r="K240" s="63"/>
      <c r="L240" s="61"/>
      <c r="M240" s="207"/>
      <c r="N240" s="42"/>
      <c r="O240" s="42"/>
      <c r="P240" s="42"/>
      <c r="Q240" s="42"/>
      <c r="R240" s="42"/>
      <c r="S240" s="42"/>
      <c r="T240" s="78"/>
      <c r="AT240" s="24" t="s">
        <v>202</v>
      </c>
      <c r="AU240" s="24" t="s">
        <v>79</v>
      </c>
    </row>
    <row r="241" spans="2:65" s="1" customFormat="1" ht="22.5" customHeight="1">
      <c r="B241" s="41"/>
      <c r="C241" s="194" t="s">
        <v>487</v>
      </c>
      <c r="D241" s="194" t="s">
        <v>196</v>
      </c>
      <c r="E241" s="195" t="s">
        <v>1197</v>
      </c>
      <c r="F241" s="196" t="s">
        <v>1198</v>
      </c>
      <c r="G241" s="197" t="s">
        <v>926</v>
      </c>
      <c r="H241" s="198">
        <v>1</v>
      </c>
      <c r="I241" s="199"/>
      <c r="J241" s="198">
        <f>ROUND(I241*H241,1)</f>
        <v>0</v>
      </c>
      <c r="K241" s="196" t="s">
        <v>20</v>
      </c>
      <c r="L241" s="61"/>
      <c r="M241" s="200" t="s">
        <v>20</v>
      </c>
      <c r="N241" s="201" t="s">
        <v>43</v>
      </c>
      <c r="O241" s="42"/>
      <c r="P241" s="202">
        <f>O241*H241</f>
        <v>0</v>
      </c>
      <c r="Q241" s="202">
        <v>0</v>
      </c>
      <c r="R241" s="202">
        <f>Q241*H241</f>
        <v>0</v>
      </c>
      <c r="S241" s="202">
        <v>0</v>
      </c>
      <c r="T241" s="203">
        <f>S241*H241</f>
        <v>0</v>
      </c>
      <c r="AR241" s="24" t="s">
        <v>255</v>
      </c>
      <c r="AT241" s="24" t="s">
        <v>196</v>
      </c>
      <c r="AU241" s="24" t="s">
        <v>79</v>
      </c>
      <c r="AY241" s="24" t="s">
        <v>195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24" t="s">
        <v>79</v>
      </c>
      <c r="BK241" s="204">
        <f>ROUND(I241*H241,1)</f>
        <v>0</v>
      </c>
      <c r="BL241" s="24" t="s">
        <v>255</v>
      </c>
      <c r="BM241" s="24" t="s">
        <v>1199</v>
      </c>
    </row>
    <row r="242" spans="2:65" s="1" customFormat="1" ht="13.5">
      <c r="B242" s="41"/>
      <c r="C242" s="63"/>
      <c r="D242" s="208" t="s">
        <v>202</v>
      </c>
      <c r="E242" s="63"/>
      <c r="F242" s="209" t="s">
        <v>1198</v>
      </c>
      <c r="G242" s="63"/>
      <c r="H242" s="63"/>
      <c r="I242" s="165"/>
      <c r="J242" s="63"/>
      <c r="K242" s="63"/>
      <c r="L242" s="61"/>
      <c r="M242" s="210"/>
      <c r="N242" s="211"/>
      <c r="O242" s="211"/>
      <c r="P242" s="211"/>
      <c r="Q242" s="211"/>
      <c r="R242" s="211"/>
      <c r="S242" s="211"/>
      <c r="T242" s="212"/>
      <c r="AT242" s="24" t="s">
        <v>202</v>
      </c>
      <c r="AU242" s="24" t="s">
        <v>79</v>
      </c>
    </row>
    <row r="243" spans="2:65" s="1" customFormat="1" ht="6.95" customHeight="1">
      <c r="B243" s="56"/>
      <c r="C243" s="57"/>
      <c r="D243" s="57"/>
      <c r="E243" s="57"/>
      <c r="F243" s="57"/>
      <c r="G243" s="57"/>
      <c r="H243" s="57"/>
      <c r="I243" s="148"/>
      <c r="J243" s="57"/>
      <c r="K243" s="57"/>
      <c r="L243" s="61"/>
    </row>
  </sheetData>
  <sheetProtection algorithmName="SHA-512" hashValue="9ljZGcsFAu97a7CSQd20p+IbyRmeQccu0CERlGAgAZYuDKcw5Sn2hXtW6/btaN40qEEzKoIQamgoF1OErHbAHQ==" saltValue="VYTEe4APAh0bFd0PlmG3aA==" spinCount="100000" sheet="1" objects="1" scenarios="1" formatCells="0" formatColumns="0" formatRows="0" sort="0" autoFilter="0"/>
  <autoFilter ref="C92:K242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101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1200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ROUND(J96,1)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ROUND(SUM(BE96:BE174), 1)</f>
        <v>0</v>
      </c>
      <c r="G34" s="42"/>
      <c r="H34" s="42"/>
      <c r="I34" s="140">
        <v>0.21</v>
      </c>
      <c r="J34" s="139">
        <f>ROUND(ROUND((SUM(BE96:BE174)),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ROUND(SUM(BF96:BF174), 1)</f>
        <v>0</v>
      </c>
      <c r="G35" s="42"/>
      <c r="H35" s="42"/>
      <c r="I35" s="140">
        <v>0.15</v>
      </c>
      <c r="J35" s="139">
        <f>ROUND(ROUND((SUM(BF96:BF174)),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ROUND(SUM(BG96:BG174),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ROUND(SUM(BH96:BH174),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ROUND(SUM(BI96:BI174),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SO.01.3 - Vzduchotechnika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J96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1201</v>
      </c>
      <c r="E65" s="161"/>
      <c r="F65" s="161"/>
      <c r="G65" s="161"/>
      <c r="H65" s="161"/>
      <c r="I65" s="162"/>
      <c r="J65" s="163">
        <f>J97</f>
        <v>0</v>
      </c>
      <c r="K65" s="164"/>
    </row>
    <row r="66" spans="2:12" s="8" customFormat="1" ht="24.95" customHeight="1">
      <c r="B66" s="158"/>
      <c r="C66" s="159"/>
      <c r="D66" s="160" t="s">
        <v>1202</v>
      </c>
      <c r="E66" s="161"/>
      <c r="F66" s="161"/>
      <c r="G66" s="161"/>
      <c r="H66" s="161"/>
      <c r="I66" s="162"/>
      <c r="J66" s="163">
        <f>J118</f>
        <v>0</v>
      </c>
      <c r="K66" s="164"/>
    </row>
    <row r="67" spans="2:12" s="8" customFormat="1" ht="24.95" customHeight="1">
      <c r="B67" s="158"/>
      <c r="C67" s="159"/>
      <c r="D67" s="160" t="s">
        <v>1203</v>
      </c>
      <c r="E67" s="161"/>
      <c r="F67" s="161"/>
      <c r="G67" s="161"/>
      <c r="H67" s="161"/>
      <c r="I67" s="162"/>
      <c r="J67" s="163">
        <f>J131</f>
        <v>0</v>
      </c>
      <c r="K67" s="164"/>
    </row>
    <row r="68" spans="2:12" s="8" customFormat="1" ht="24.95" customHeight="1">
      <c r="B68" s="158"/>
      <c r="C68" s="159"/>
      <c r="D68" s="160" t="s">
        <v>1204</v>
      </c>
      <c r="E68" s="161"/>
      <c r="F68" s="161"/>
      <c r="G68" s="161"/>
      <c r="H68" s="161"/>
      <c r="I68" s="162"/>
      <c r="J68" s="163">
        <f>J150</f>
        <v>0</v>
      </c>
      <c r="K68" s="164"/>
    </row>
    <row r="69" spans="2:12" s="8" customFormat="1" ht="24.95" customHeight="1">
      <c r="B69" s="158"/>
      <c r="C69" s="159"/>
      <c r="D69" s="160" t="s">
        <v>1205</v>
      </c>
      <c r="E69" s="161"/>
      <c r="F69" s="161"/>
      <c r="G69" s="161"/>
      <c r="H69" s="161"/>
      <c r="I69" s="162"/>
      <c r="J69" s="163">
        <f>J157</f>
        <v>0</v>
      </c>
      <c r="K69" s="164"/>
    </row>
    <row r="70" spans="2:12" s="8" customFormat="1" ht="24.95" customHeight="1">
      <c r="B70" s="158"/>
      <c r="C70" s="159"/>
      <c r="D70" s="160" t="s">
        <v>1206</v>
      </c>
      <c r="E70" s="161"/>
      <c r="F70" s="161"/>
      <c r="G70" s="161"/>
      <c r="H70" s="161"/>
      <c r="I70" s="162"/>
      <c r="J70" s="163">
        <f>J162</f>
        <v>0</v>
      </c>
      <c r="K70" s="164"/>
    </row>
    <row r="71" spans="2:12" s="8" customFormat="1" ht="24.95" customHeight="1">
      <c r="B71" s="158"/>
      <c r="C71" s="159"/>
      <c r="D71" s="160" t="s">
        <v>1207</v>
      </c>
      <c r="E71" s="161"/>
      <c r="F71" s="161"/>
      <c r="G71" s="161"/>
      <c r="H71" s="161"/>
      <c r="I71" s="162"/>
      <c r="J71" s="163">
        <f>J167</f>
        <v>0</v>
      </c>
      <c r="K71" s="164"/>
    </row>
    <row r="72" spans="2:12" s="8" customFormat="1" ht="24.95" customHeight="1">
      <c r="B72" s="158"/>
      <c r="C72" s="159"/>
      <c r="D72" s="160" t="s">
        <v>1208</v>
      </c>
      <c r="E72" s="161"/>
      <c r="F72" s="161"/>
      <c r="G72" s="161"/>
      <c r="H72" s="161"/>
      <c r="I72" s="162"/>
      <c r="J72" s="163">
        <f>J170</f>
        <v>0</v>
      </c>
      <c r="K72" s="164"/>
    </row>
    <row r="73" spans="2:12" s="1" customFormat="1" ht="21.75" customHeight="1">
      <c r="B73" s="41"/>
      <c r="C73" s="42"/>
      <c r="D73" s="42"/>
      <c r="E73" s="42"/>
      <c r="F73" s="42"/>
      <c r="G73" s="42"/>
      <c r="H73" s="42"/>
      <c r="I73" s="127"/>
      <c r="J73" s="42"/>
      <c r="K73" s="45"/>
    </row>
    <row r="74" spans="2:12" s="1" customFormat="1" ht="6.95" customHeight="1">
      <c r="B74" s="56"/>
      <c r="C74" s="57"/>
      <c r="D74" s="57"/>
      <c r="E74" s="57"/>
      <c r="F74" s="57"/>
      <c r="G74" s="57"/>
      <c r="H74" s="57"/>
      <c r="I74" s="148"/>
      <c r="J74" s="57"/>
      <c r="K74" s="58"/>
    </row>
    <row r="78" spans="2:12" s="1" customFormat="1" ht="6.95" customHeight="1">
      <c r="B78" s="59"/>
      <c r="C78" s="60"/>
      <c r="D78" s="60"/>
      <c r="E78" s="60"/>
      <c r="F78" s="60"/>
      <c r="G78" s="60"/>
      <c r="H78" s="60"/>
      <c r="I78" s="151"/>
      <c r="J78" s="60"/>
      <c r="K78" s="60"/>
      <c r="L78" s="61"/>
    </row>
    <row r="79" spans="2:12" s="1" customFormat="1" ht="36.950000000000003" customHeight="1">
      <c r="B79" s="41"/>
      <c r="C79" s="62" t="s">
        <v>178</v>
      </c>
      <c r="D79" s="63"/>
      <c r="E79" s="63"/>
      <c r="F79" s="63"/>
      <c r="G79" s="63"/>
      <c r="H79" s="63"/>
      <c r="I79" s="165"/>
      <c r="J79" s="63"/>
      <c r="K79" s="63"/>
      <c r="L79" s="61"/>
    </row>
    <row r="80" spans="2:12" s="1" customFormat="1" ht="6.95" customHeight="1">
      <c r="B80" s="41"/>
      <c r="C80" s="63"/>
      <c r="D80" s="63"/>
      <c r="E80" s="63"/>
      <c r="F80" s="63"/>
      <c r="G80" s="63"/>
      <c r="H80" s="63"/>
      <c r="I80" s="165"/>
      <c r="J80" s="63"/>
      <c r="K80" s="63"/>
      <c r="L80" s="61"/>
    </row>
    <row r="81" spans="2:63" s="1" customFormat="1" ht="14.45" customHeight="1">
      <c r="B81" s="41"/>
      <c r="C81" s="65" t="s">
        <v>17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3" s="1" customFormat="1" ht="22.5" customHeight="1">
      <c r="B82" s="41"/>
      <c r="C82" s="63"/>
      <c r="D82" s="63"/>
      <c r="E82" s="400" t="str">
        <f>E7</f>
        <v>Revitalizace autobusového nádraží v Mohelnici</v>
      </c>
      <c r="F82" s="401"/>
      <c r="G82" s="401"/>
      <c r="H82" s="401"/>
      <c r="I82" s="165"/>
      <c r="J82" s="63"/>
      <c r="K82" s="63"/>
      <c r="L82" s="61"/>
    </row>
    <row r="83" spans="2:63">
      <c r="B83" s="28"/>
      <c r="C83" s="65" t="s">
        <v>166</v>
      </c>
      <c r="D83" s="166"/>
      <c r="E83" s="166"/>
      <c r="F83" s="166"/>
      <c r="G83" s="166"/>
      <c r="H83" s="166"/>
      <c r="J83" s="166"/>
      <c r="K83" s="166"/>
      <c r="L83" s="167"/>
    </row>
    <row r="84" spans="2:63" ht="22.5" customHeight="1">
      <c r="B84" s="28"/>
      <c r="C84" s="166"/>
      <c r="D84" s="166"/>
      <c r="E84" s="400" t="s">
        <v>354</v>
      </c>
      <c r="F84" s="404"/>
      <c r="G84" s="404"/>
      <c r="H84" s="404"/>
      <c r="J84" s="166"/>
      <c r="K84" s="166"/>
      <c r="L84" s="167"/>
    </row>
    <row r="85" spans="2:63">
      <c r="B85" s="28"/>
      <c r="C85" s="65" t="s">
        <v>168</v>
      </c>
      <c r="D85" s="166"/>
      <c r="E85" s="166"/>
      <c r="F85" s="166"/>
      <c r="G85" s="166"/>
      <c r="H85" s="166"/>
      <c r="J85" s="166"/>
      <c r="K85" s="166"/>
      <c r="L85" s="167"/>
    </row>
    <row r="86" spans="2:63" s="1" customFormat="1" ht="22.5" customHeight="1">
      <c r="B86" s="41"/>
      <c r="C86" s="63"/>
      <c r="D86" s="63"/>
      <c r="E86" s="402" t="s">
        <v>354</v>
      </c>
      <c r="F86" s="403"/>
      <c r="G86" s="403"/>
      <c r="H86" s="403"/>
      <c r="I86" s="165"/>
      <c r="J86" s="63"/>
      <c r="K86" s="63"/>
      <c r="L86" s="61"/>
    </row>
    <row r="87" spans="2:63" s="1" customFormat="1" ht="14.45" customHeight="1">
      <c r="B87" s="41"/>
      <c r="C87" s="65" t="s">
        <v>170</v>
      </c>
      <c r="D87" s="63"/>
      <c r="E87" s="63"/>
      <c r="F87" s="63"/>
      <c r="G87" s="63"/>
      <c r="H87" s="63"/>
      <c r="I87" s="165"/>
      <c r="J87" s="63"/>
      <c r="K87" s="63"/>
      <c r="L87" s="61"/>
    </row>
    <row r="88" spans="2:63" s="1" customFormat="1" ht="23.25" customHeight="1">
      <c r="B88" s="41"/>
      <c r="C88" s="63"/>
      <c r="D88" s="63"/>
      <c r="E88" s="371" t="str">
        <f>E13</f>
        <v>SO.01.3 - Vzduchotechnika</v>
      </c>
      <c r="F88" s="403"/>
      <c r="G88" s="403"/>
      <c r="H88" s="403"/>
      <c r="I88" s="165"/>
      <c r="J88" s="63"/>
      <c r="K88" s="63"/>
      <c r="L88" s="61"/>
    </row>
    <row r="89" spans="2:63" s="1" customFormat="1" ht="6.95" customHeight="1">
      <c r="B89" s="41"/>
      <c r="C89" s="63"/>
      <c r="D89" s="63"/>
      <c r="E89" s="63"/>
      <c r="F89" s="63"/>
      <c r="G89" s="63"/>
      <c r="H89" s="63"/>
      <c r="I89" s="165"/>
      <c r="J89" s="63"/>
      <c r="K89" s="63"/>
      <c r="L89" s="61"/>
    </row>
    <row r="90" spans="2:63" s="1" customFormat="1" ht="18" customHeight="1">
      <c r="B90" s="41"/>
      <c r="C90" s="65" t="s">
        <v>22</v>
      </c>
      <c r="D90" s="63"/>
      <c r="E90" s="63"/>
      <c r="F90" s="168" t="str">
        <f>F16</f>
        <v>Mohelnice</v>
      </c>
      <c r="G90" s="63"/>
      <c r="H90" s="63"/>
      <c r="I90" s="169" t="s">
        <v>24</v>
      </c>
      <c r="J90" s="73" t="str">
        <f>IF(J16="","",J16)</f>
        <v>27.1.2017</v>
      </c>
      <c r="K90" s="63"/>
      <c r="L90" s="61"/>
    </row>
    <row r="91" spans="2:63" s="1" customFormat="1" ht="6.9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3" s="1" customFormat="1">
      <c r="B92" s="41"/>
      <c r="C92" s="65" t="s">
        <v>26</v>
      </c>
      <c r="D92" s="63"/>
      <c r="E92" s="63"/>
      <c r="F92" s="168" t="str">
        <f>E19</f>
        <v>Město Mohelnice, U Brány 916/2, 789 85 Mohelnice</v>
      </c>
      <c r="G92" s="63"/>
      <c r="H92" s="63"/>
      <c r="I92" s="169" t="s">
        <v>34</v>
      </c>
      <c r="J92" s="168" t="str">
        <f>E25</f>
        <v xml:space="preserve"> </v>
      </c>
      <c r="K92" s="63"/>
      <c r="L92" s="61"/>
    </row>
    <row r="93" spans="2:63" s="1" customFormat="1" ht="14.45" customHeight="1">
      <c r="B93" s="41"/>
      <c r="C93" s="65" t="s">
        <v>32</v>
      </c>
      <c r="D93" s="63"/>
      <c r="E93" s="63"/>
      <c r="F93" s="168" t="str">
        <f>IF(E22="","",E22)</f>
        <v/>
      </c>
      <c r="G93" s="63"/>
      <c r="H93" s="63"/>
      <c r="I93" s="165"/>
      <c r="J93" s="63"/>
      <c r="K93" s="63"/>
      <c r="L93" s="61"/>
    </row>
    <row r="94" spans="2:63" s="1" customFormat="1" ht="10.35" customHeight="1">
      <c r="B94" s="41"/>
      <c r="C94" s="63"/>
      <c r="D94" s="63"/>
      <c r="E94" s="63"/>
      <c r="F94" s="63"/>
      <c r="G94" s="63"/>
      <c r="H94" s="63"/>
      <c r="I94" s="165"/>
      <c r="J94" s="63"/>
      <c r="K94" s="63"/>
      <c r="L94" s="61"/>
    </row>
    <row r="95" spans="2:63" s="9" customFormat="1" ht="29.25" customHeight="1">
      <c r="B95" s="170"/>
      <c r="C95" s="171" t="s">
        <v>179</v>
      </c>
      <c r="D95" s="172" t="s">
        <v>57</v>
      </c>
      <c r="E95" s="172" t="s">
        <v>53</v>
      </c>
      <c r="F95" s="172" t="s">
        <v>180</v>
      </c>
      <c r="G95" s="172" t="s">
        <v>181</v>
      </c>
      <c r="H95" s="172" t="s">
        <v>182</v>
      </c>
      <c r="I95" s="173" t="s">
        <v>183</v>
      </c>
      <c r="J95" s="172" t="s">
        <v>173</v>
      </c>
      <c r="K95" s="174" t="s">
        <v>184</v>
      </c>
      <c r="L95" s="175"/>
      <c r="M95" s="81" t="s">
        <v>185</v>
      </c>
      <c r="N95" s="82" t="s">
        <v>42</v>
      </c>
      <c r="O95" s="82" t="s">
        <v>186</v>
      </c>
      <c r="P95" s="82" t="s">
        <v>187</v>
      </c>
      <c r="Q95" s="82" t="s">
        <v>188</v>
      </c>
      <c r="R95" s="82" t="s">
        <v>189</v>
      </c>
      <c r="S95" s="82" t="s">
        <v>190</v>
      </c>
      <c r="T95" s="83" t="s">
        <v>191</v>
      </c>
    </row>
    <row r="96" spans="2:63" s="1" customFormat="1" ht="29.25" customHeight="1">
      <c r="B96" s="41"/>
      <c r="C96" s="87" t="s">
        <v>174</v>
      </c>
      <c r="D96" s="63"/>
      <c r="E96" s="63"/>
      <c r="F96" s="63"/>
      <c r="G96" s="63"/>
      <c r="H96" s="63"/>
      <c r="I96" s="165"/>
      <c r="J96" s="176">
        <f>BK96</f>
        <v>0</v>
      </c>
      <c r="K96" s="63"/>
      <c r="L96" s="61"/>
      <c r="M96" s="84"/>
      <c r="N96" s="85"/>
      <c r="O96" s="85"/>
      <c r="P96" s="177">
        <f>P97+P118+P131+P150+P157+P162+P167+P170</f>
        <v>0</v>
      </c>
      <c r="Q96" s="85"/>
      <c r="R96" s="177">
        <f>R97+R118+R131+R150+R157+R162+R167+R170</f>
        <v>0</v>
      </c>
      <c r="S96" s="85"/>
      <c r="T96" s="178">
        <f>T97+T118+T131+T150+T157+T162+T167+T170</f>
        <v>0</v>
      </c>
      <c r="AT96" s="24" t="s">
        <v>71</v>
      </c>
      <c r="AU96" s="24" t="s">
        <v>175</v>
      </c>
      <c r="BK96" s="179">
        <f>BK97+BK118+BK131+BK150+BK157+BK162+BK167+BK170</f>
        <v>0</v>
      </c>
    </row>
    <row r="97" spans="2:65" s="10" customFormat="1" ht="37.35" customHeight="1">
      <c r="B97" s="180"/>
      <c r="C97" s="181"/>
      <c r="D97" s="182" t="s">
        <v>71</v>
      </c>
      <c r="E97" s="183" t="s">
        <v>1209</v>
      </c>
      <c r="F97" s="183" t="s">
        <v>1210</v>
      </c>
      <c r="G97" s="181"/>
      <c r="H97" s="181"/>
      <c r="I97" s="184"/>
      <c r="J97" s="185">
        <f>BK97</f>
        <v>0</v>
      </c>
      <c r="K97" s="181"/>
      <c r="L97" s="186"/>
      <c r="M97" s="187"/>
      <c r="N97" s="188"/>
      <c r="O97" s="188"/>
      <c r="P97" s="189">
        <f>SUM(P98:P117)</f>
        <v>0</v>
      </c>
      <c r="Q97" s="188"/>
      <c r="R97" s="189">
        <f>SUM(R98:R117)</f>
        <v>0</v>
      </c>
      <c r="S97" s="188"/>
      <c r="T97" s="190">
        <f>SUM(T98:T117)</f>
        <v>0</v>
      </c>
      <c r="AR97" s="191" t="s">
        <v>86</v>
      </c>
      <c r="AT97" s="192" t="s">
        <v>71</v>
      </c>
      <c r="AU97" s="192" t="s">
        <v>72</v>
      </c>
      <c r="AY97" s="191" t="s">
        <v>195</v>
      </c>
      <c r="BK97" s="193">
        <f>SUM(BK98:BK117)</f>
        <v>0</v>
      </c>
    </row>
    <row r="98" spans="2:65" s="1" customFormat="1" ht="22.5" customHeight="1">
      <c r="B98" s="41"/>
      <c r="C98" s="238" t="s">
        <v>79</v>
      </c>
      <c r="D98" s="238" t="s">
        <v>1041</v>
      </c>
      <c r="E98" s="239" t="s">
        <v>1211</v>
      </c>
      <c r="F98" s="240" t="s">
        <v>1212</v>
      </c>
      <c r="G98" s="241" t="s">
        <v>1148</v>
      </c>
      <c r="H98" s="242">
        <v>2</v>
      </c>
      <c r="I98" s="243"/>
      <c r="J98" s="242">
        <f>ROUND(I98*H98,1)</f>
        <v>0</v>
      </c>
      <c r="K98" s="240" t="s">
        <v>387</v>
      </c>
      <c r="L98" s="244"/>
      <c r="M98" s="245" t="s">
        <v>20</v>
      </c>
      <c r="N98" s="246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799</v>
      </c>
      <c r="AT98" s="24" t="s">
        <v>1041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474</v>
      </c>
      <c r="BM98" s="24" t="s">
        <v>81</v>
      </c>
    </row>
    <row r="99" spans="2:65" s="1" customFormat="1" ht="13.5">
      <c r="B99" s="41"/>
      <c r="C99" s="63"/>
      <c r="D99" s="205" t="s">
        <v>202</v>
      </c>
      <c r="E99" s="63"/>
      <c r="F99" s="206" t="s">
        <v>1212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238" t="s">
        <v>81</v>
      </c>
      <c r="D100" s="238" t="s">
        <v>1041</v>
      </c>
      <c r="E100" s="239" t="s">
        <v>1213</v>
      </c>
      <c r="F100" s="240" t="s">
        <v>1214</v>
      </c>
      <c r="G100" s="241" t="s">
        <v>1148</v>
      </c>
      <c r="H100" s="242">
        <v>2</v>
      </c>
      <c r="I100" s="243"/>
      <c r="J100" s="242">
        <f>ROUND(I100*H100,1)</f>
        <v>0</v>
      </c>
      <c r="K100" s="240" t="s">
        <v>387</v>
      </c>
      <c r="L100" s="244"/>
      <c r="M100" s="245" t="s">
        <v>20</v>
      </c>
      <c r="N100" s="246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799</v>
      </c>
      <c r="AT100" s="24" t="s">
        <v>1041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474</v>
      </c>
      <c r="BM100" s="24" t="s">
        <v>194</v>
      </c>
    </row>
    <row r="101" spans="2:65" s="1" customFormat="1" ht="13.5">
      <c r="B101" s="41"/>
      <c r="C101" s="63"/>
      <c r="D101" s="205" t="s">
        <v>202</v>
      </c>
      <c r="E101" s="63"/>
      <c r="F101" s="206" t="s">
        <v>1214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238" t="s">
        <v>86</v>
      </c>
      <c r="D102" s="238" t="s">
        <v>1041</v>
      </c>
      <c r="E102" s="239" t="s">
        <v>1215</v>
      </c>
      <c r="F102" s="240" t="s">
        <v>1216</v>
      </c>
      <c r="G102" s="241" t="s">
        <v>1148</v>
      </c>
      <c r="H102" s="242">
        <v>4</v>
      </c>
      <c r="I102" s="243"/>
      <c r="J102" s="242">
        <f>ROUND(I102*H102,1)</f>
        <v>0</v>
      </c>
      <c r="K102" s="240" t="s">
        <v>387</v>
      </c>
      <c r="L102" s="244"/>
      <c r="M102" s="245" t="s">
        <v>20</v>
      </c>
      <c r="N102" s="246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799</v>
      </c>
      <c r="AT102" s="24" t="s">
        <v>1041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474</v>
      </c>
      <c r="BM102" s="24" t="s">
        <v>217</v>
      </c>
    </row>
    <row r="103" spans="2:65" s="1" customFormat="1" ht="13.5">
      <c r="B103" s="41"/>
      <c r="C103" s="63"/>
      <c r="D103" s="205" t="s">
        <v>202</v>
      </c>
      <c r="E103" s="63"/>
      <c r="F103" s="206" t="s">
        <v>1216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238" t="s">
        <v>194</v>
      </c>
      <c r="D104" s="238" t="s">
        <v>1041</v>
      </c>
      <c r="E104" s="239" t="s">
        <v>1217</v>
      </c>
      <c r="F104" s="240" t="s">
        <v>1218</v>
      </c>
      <c r="G104" s="241" t="s">
        <v>1148</v>
      </c>
      <c r="H104" s="242">
        <v>4</v>
      </c>
      <c r="I104" s="243"/>
      <c r="J104" s="242">
        <f>ROUND(I104*H104,1)</f>
        <v>0</v>
      </c>
      <c r="K104" s="240" t="s">
        <v>387</v>
      </c>
      <c r="L104" s="244"/>
      <c r="M104" s="245" t="s">
        <v>20</v>
      </c>
      <c r="N104" s="246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799</v>
      </c>
      <c r="AT104" s="24" t="s">
        <v>1041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474</v>
      </c>
      <c r="BM104" s="24" t="s">
        <v>225</v>
      </c>
    </row>
    <row r="105" spans="2:65" s="1" customFormat="1" ht="13.5">
      <c r="B105" s="41"/>
      <c r="C105" s="63"/>
      <c r="D105" s="205" t="s">
        <v>202</v>
      </c>
      <c r="E105" s="63"/>
      <c r="F105" s="206" t="s">
        <v>1218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238" t="s">
        <v>213</v>
      </c>
      <c r="D106" s="238" t="s">
        <v>1041</v>
      </c>
      <c r="E106" s="239" t="s">
        <v>1219</v>
      </c>
      <c r="F106" s="240" t="s">
        <v>1220</v>
      </c>
      <c r="G106" s="241" t="s">
        <v>1148</v>
      </c>
      <c r="H106" s="242">
        <v>7</v>
      </c>
      <c r="I106" s="243"/>
      <c r="J106" s="242">
        <f>ROUND(I106*H106,1)</f>
        <v>0</v>
      </c>
      <c r="K106" s="240" t="s">
        <v>387</v>
      </c>
      <c r="L106" s="244"/>
      <c r="M106" s="245" t="s">
        <v>20</v>
      </c>
      <c r="N106" s="246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799</v>
      </c>
      <c r="AT106" s="24" t="s">
        <v>1041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474</v>
      </c>
      <c r="BM106" s="24" t="s">
        <v>226</v>
      </c>
    </row>
    <row r="107" spans="2:65" s="1" customFormat="1" ht="13.5">
      <c r="B107" s="41"/>
      <c r="C107" s="63"/>
      <c r="D107" s="205" t="s">
        <v>202</v>
      </c>
      <c r="E107" s="63"/>
      <c r="F107" s="206" t="s">
        <v>1220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238" t="s">
        <v>217</v>
      </c>
      <c r="D108" s="238" t="s">
        <v>1041</v>
      </c>
      <c r="E108" s="239" t="s">
        <v>1221</v>
      </c>
      <c r="F108" s="240" t="s">
        <v>1222</v>
      </c>
      <c r="G108" s="241" t="s">
        <v>1148</v>
      </c>
      <c r="H108" s="242">
        <v>7</v>
      </c>
      <c r="I108" s="243"/>
      <c r="J108" s="242">
        <f>ROUND(I108*H108,1)</f>
        <v>0</v>
      </c>
      <c r="K108" s="240" t="s">
        <v>387</v>
      </c>
      <c r="L108" s="244"/>
      <c r="M108" s="245" t="s">
        <v>20</v>
      </c>
      <c r="N108" s="246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799</v>
      </c>
      <c r="AT108" s="24" t="s">
        <v>1041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474</v>
      </c>
      <c r="BM108" s="24" t="s">
        <v>240</v>
      </c>
    </row>
    <row r="109" spans="2:65" s="1" customFormat="1" ht="13.5">
      <c r="B109" s="41"/>
      <c r="C109" s="63"/>
      <c r="D109" s="205" t="s">
        <v>202</v>
      </c>
      <c r="E109" s="63"/>
      <c r="F109" s="206" t="s">
        <v>1222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238" t="s">
        <v>221</v>
      </c>
      <c r="D110" s="238" t="s">
        <v>1041</v>
      </c>
      <c r="E110" s="239" t="s">
        <v>1223</v>
      </c>
      <c r="F110" s="240" t="s">
        <v>1224</v>
      </c>
      <c r="G110" s="241" t="s">
        <v>1148</v>
      </c>
      <c r="H110" s="242">
        <v>2</v>
      </c>
      <c r="I110" s="243"/>
      <c r="J110" s="242">
        <f>ROUND(I110*H110,1)</f>
        <v>0</v>
      </c>
      <c r="K110" s="240" t="s">
        <v>387</v>
      </c>
      <c r="L110" s="244"/>
      <c r="M110" s="245" t="s">
        <v>20</v>
      </c>
      <c r="N110" s="246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799</v>
      </c>
      <c r="AT110" s="24" t="s">
        <v>1041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474</v>
      </c>
      <c r="BM110" s="24" t="s">
        <v>248</v>
      </c>
    </row>
    <row r="111" spans="2:65" s="1" customFormat="1" ht="13.5">
      <c r="B111" s="41"/>
      <c r="C111" s="63"/>
      <c r="D111" s="205" t="s">
        <v>202</v>
      </c>
      <c r="E111" s="63"/>
      <c r="F111" s="206" t="s">
        <v>1224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238" t="s">
        <v>225</v>
      </c>
      <c r="D112" s="238" t="s">
        <v>1041</v>
      </c>
      <c r="E112" s="239" t="s">
        <v>1225</v>
      </c>
      <c r="F112" s="240" t="s">
        <v>1226</v>
      </c>
      <c r="G112" s="241" t="s">
        <v>1148</v>
      </c>
      <c r="H112" s="242">
        <v>2</v>
      </c>
      <c r="I112" s="243"/>
      <c r="J112" s="242">
        <f>ROUND(I112*H112,1)</f>
        <v>0</v>
      </c>
      <c r="K112" s="240" t="s">
        <v>387</v>
      </c>
      <c r="L112" s="244"/>
      <c r="M112" s="245" t="s">
        <v>20</v>
      </c>
      <c r="N112" s="246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799</v>
      </c>
      <c r="AT112" s="24" t="s">
        <v>1041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474</v>
      </c>
      <c r="BM112" s="24" t="s">
        <v>255</v>
      </c>
    </row>
    <row r="113" spans="2:65" s="1" customFormat="1" ht="13.5">
      <c r="B113" s="41"/>
      <c r="C113" s="63"/>
      <c r="D113" s="205" t="s">
        <v>202</v>
      </c>
      <c r="E113" s="63"/>
      <c r="F113" s="206" t="s">
        <v>1226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238" t="s">
        <v>230</v>
      </c>
      <c r="D114" s="238" t="s">
        <v>1041</v>
      </c>
      <c r="E114" s="239" t="s">
        <v>1227</v>
      </c>
      <c r="F114" s="240" t="s">
        <v>1228</v>
      </c>
      <c r="G114" s="241" t="s">
        <v>1148</v>
      </c>
      <c r="H114" s="242">
        <v>2</v>
      </c>
      <c r="I114" s="243"/>
      <c r="J114" s="242">
        <f>ROUND(I114*H114,1)</f>
        <v>0</v>
      </c>
      <c r="K114" s="240" t="s">
        <v>387</v>
      </c>
      <c r="L114" s="244"/>
      <c r="M114" s="245" t="s">
        <v>20</v>
      </c>
      <c r="N114" s="246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799</v>
      </c>
      <c r="AT114" s="24" t="s">
        <v>1041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474</v>
      </c>
      <c r="BM114" s="24" t="s">
        <v>264</v>
      </c>
    </row>
    <row r="115" spans="2:65" s="1" customFormat="1" ht="13.5">
      <c r="B115" s="41"/>
      <c r="C115" s="63"/>
      <c r="D115" s="205" t="s">
        <v>202</v>
      </c>
      <c r="E115" s="63"/>
      <c r="F115" s="206" t="s">
        <v>1228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194" t="s">
        <v>226</v>
      </c>
      <c r="D116" s="194" t="s">
        <v>196</v>
      </c>
      <c r="E116" s="195" t="s">
        <v>1229</v>
      </c>
      <c r="F116" s="196" t="s">
        <v>1230</v>
      </c>
      <c r="G116" s="197" t="s">
        <v>903</v>
      </c>
      <c r="H116" s="199"/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474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474</v>
      </c>
      <c r="BM116" s="24" t="s">
        <v>271</v>
      </c>
    </row>
    <row r="117" spans="2:65" s="1" customFormat="1" ht="13.5">
      <c r="B117" s="41"/>
      <c r="C117" s="63"/>
      <c r="D117" s="208" t="s">
        <v>202</v>
      </c>
      <c r="E117" s="63"/>
      <c r="F117" s="209" t="s">
        <v>1230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0" customFormat="1" ht="37.35" customHeight="1">
      <c r="B118" s="180"/>
      <c r="C118" s="181"/>
      <c r="D118" s="182" t="s">
        <v>71</v>
      </c>
      <c r="E118" s="183" t="s">
        <v>1231</v>
      </c>
      <c r="F118" s="183" t="s">
        <v>1232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SUM(P119:P130)</f>
        <v>0</v>
      </c>
      <c r="Q118" s="188"/>
      <c r="R118" s="189">
        <f>SUM(R119:R130)</f>
        <v>0</v>
      </c>
      <c r="S118" s="188"/>
      <c r="T118" s="190">
        <f>SUM(T119:T130)</f>
        <v>0</v>
      </c>
      <c r="AR118" s="191" t="s">
        <v>86</v>
      </c>
      <c r="AT118" s="192" t="s">
        <v>71</v>
      </c>
      <c r="AU118" s="192" t="s">
        <v>72</v>
      </c>
      <c r="AY118" s="191" t="s">
        <v>195</v>
      </c>
      <c r="BK118" s="193">
        <f>SUM(BK119:BK130)</f>
        <v>0</v>
      </c>
    </row>
    <row r="119" spans="2:65" s="1" customFormat="1" ht="22.5" customHeight="1">
      <c r="B119" s="41"/>
      <c r="C119" s="238" t="s">
        <v>231</v>
      </c>
      <c r="D119" s="238" t="s">
        <v>1041</v>
      </c>
      <c r="E119" s="239" t="s">
        <v>1233</v>
      </c>
      <c r="F119" s="240" t="s">
        <v>1234</v>
      </c>
      <c r="G119" s="241" t="s">
        <v>1041</v>
      </c>
      <c r="H119" s="242">
        <v>44.5</v>
      </c>
      <c r="I119" s="243"/>
      <c r="J119" s="242">
        <f>ROUND(I119*H119,1)</f>
        <v>0</v>
      </c>
      <c r="K119" s="240" t="s">
        <v>387</v>
      </c>
      <c r="L119" s="244"/>
      <c r="M119" s="245" t="s">
        <v>20</v>
      </c>
      <c r="N119" s="246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799</v>
      </c>
      <c r="AT119" s="24" t="s">
        <v>1041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474</v>
      </c>
      <c r="BM119" s="24" t="s">
        <v>278</v>
      </c>
    </row>
    <row r="120" spans="2:65" s="1" customFormat="1" ht="13.5">
      <c r="B120" s="41"/>
      <c r="C120" s="63"/>
      <c r="D120" s="205" t="s">
        <v>202</v>
      </c>
      <c r="E120" s="63"/>
      <c r="F120" s="206" t="s">
        <v>1234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" customFormat="1" ht="22.5" customHeight="1">
      <c r="B121" s="41"/>
      <c r="C121" s="238" t="s">
        <v>240</v>
      </c>
      <c r="D121" s="238" t="s">
        <v>1041</v>
      </c>
      <c r="E121" s="239" t="s">
        <v>1235</v>
      </c>
      <c r="F121" s="240" t="s">
        <v>1236</v>
      </c>
      <c r="G121" s="241" t="s">
        <v>1041</v>
      </c>
      <c r="H121" s="242">
        <v>53</v>
      </c>
      <c r="I121" s="243"/>
      <c r="J121" s="242">
        <f>ROUND(I121*H121,1)</f>
        <v>0</v>
      </c>
      <c r="K121" s="240" t="s">
        <v>387</v>
      </c>
      <c r="L121" s="244"/>
      <c r="M121" s="245" t="s">
        <v>20</v>
      </c>
      <c r="N121" s="246" t="s">
        <v>43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799</v>
      </c>
      <c r="AT121" s="24" t="s">
        <v>1041</v>
      </c>
      <c r="AU121" s="24" t="s">
        <v>79</v>
      </c>
      <c r="AY121" s="24" t="s">
        <v>195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79</v>
      </c>
      <c r="BK121" s="204">
        <f>ROUND(I121*H121,1)</f>
        <v>0</v>
      </c>
      <c r="BL121" s="24" t="s">
        <v>474</v>
      </c>
      <c r="BM121" s="24" t="s">
        <v>286</v>
      </c>
    </row>
    <row r="122" spans="2:65" s="1" customFormat="1" ht="13.5">
      <c r="B122" s="41"/>
      <c r="C122" s="63"/>
      <c r="D122" s="205" t="s">
        <v>202</v>
      </c>
      <c r="E122" s="63"/>
      <c r="F122" s="206" t="s">
        <v>1236</v>
      </c>
      <c r="G122" s="63"/>
      <c r="H122" s="63"/>
      <c r="I122" s="165"/>
      <c r="J122" s="63"/>
      <c r="K122" s="63"/>
      <c r="L122" s="61"/>
      <c r="M122" s="207"/>
      <c r="N122" s="42"/>
      <c r="O122" s="42"/>
      <c r="P122" s="42"/>
      <c r="Q122" s="42"/>
      <c r="R122" s="42"/>
      <c r="S122" s="42"/>
      <c r="T122" s="78"/>
      <c r="AT122" s="24" t="s">
        <v>202</v>
      </c>
      <c r="AU122" s="24" t="s">
        <v>79</v>
      </c>
    </row>
    <row r="123" spans="2:65" s="1" customFormat="1" ht="22.5" customHeight="1">
      <c r="B123" s="41"/>
      <c r="C123" s="238" t="s">
        <v>244</v>
      </c>
      <c r="D123" s="238" t="s">
        <v>1041</v>
      </c>
      <c r="E123" s="239" t="s">
        <v>1237</v>
      </c>
      <c r="F123" s="240" t="s">
        <v>1238</v>
      </c>
      <c r="G123" s="241" t="s">
        <v>1041</v>
      </c>
      <c r="H123" s="242">
        <v>84</v>
      </c>
      <c r="I123" s="243"/>
      <c r="J123" s="242">
        <f>ROUND(I123*H123,1)</f>
        <v>0</v>
      </c>
      <c r="K123" s="240" t="s">
        <v>387</v>
      </c>
      <c r="L123" s="244"/>
      <c r="M123" s="245" t="s">
        <v>20</v>
      </c>
      <c r="N123" s="246" t="s">
        <v>43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799</v>
      </c>
      <c r="AT123" s="24" t="s">
        <v>1041</v>
      </c>
      <c r="AU123" s="24" t="s">
        <v>79</v>
      </c>
      <c r="AY123" s="24" t="s">
        <v>195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79</v>
      </c>
      <c r="BK123" s="204">
        <f>ROUND(I123*H123,1)</f>
        <v>0</v>
      </c>
      <c r="BL123" s="24" t="s">
        <v>474</v>
      </c>
      <c r="BM123" s="24" t="s">
        <v>294</v>
      </c>
    </row>
    <row r="124" spans="2:65" s="1" customFormat="1" ht="13.5">
      <c r="B124" s="41"/>
      <c r="C124" s="63"/>
      <c r="D124" s="205" t="s">
        <v>202</v>
      </c>
      <c r="E124" s="63"/>
      <c r="F124" s="206" t="s">
        <v>1238</v>
      </c>
      <c r="G124" s="63"/>
      <c r="H124" s="63"/>
      <c r="I124" s="165"/>
      <c r="J124" s="63"/>
      <c r="K124" s="63"/>
      <c r="L124" s="61"/>
      <c r="M124" s="207"/>
      <c r="N124" s="42"/>
      <c r="O124" s="42"/>
      <c r="P124" s="42"/>
      <c r="Q124" s="42"/>
      <c r="R124" s="42"/>
      <c r="S124" s="42"/>
      <c r="T124" s="78"/>
      <c r="AT124" s="24" t="s">
        <v>202</v>
      </c>
      <c r="AU124" s="24" t="s">
        <v>79</v>
      </c>
    </row>
    <row r="125" spans="2:65" s="1" customFormat="1" ht="22.5" customHeight="1">
      <c r="B125" s="41"/>
      <c r="C125" s="238" t="s">
        <v>248</v>
      </c>
      <c r="D125" s="238" t="s">
        <v>1041</v>
      </c>
      <c r="E125" s="239" t="s">
        <v>1239</v>
      </c>
      <c r="F125" s="240" t="s">
        <v>1240</v>
      </c>
      <c r="G125" s="241" t="s">
        <v>1041</v>
      </c>
      <c r="H125" s="242">
        <v>2</v>
      </c>
      <c r="I125" s="243"/>
      <c r="J125" s="242">
        <f>ROUND(I125*H125,1)</f>
        <v>0</v>
      </c>
      <c r="K125" s="240" t="s">
        <v>387</v>
      </c>
      <c r="L125" s="244"/>
      <c r="M125" s="245" t="s">
        <v>20</v>
      </c>
      <c r="N125" s="246" t="s">
        <v>43</v>
      </c>
      <c r="O125" s="4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4" t="s">
        <v>799</v>
      </c>
      <c r="AT125" s="24" t="s">
        <v>1041</v>
      </c>
      <c r="AU125" s="24" t="s">
        <v>79</v>
      </c>
      <c r="AY125" s="24" t="s">
        <v>195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79</v>
      </c>
      <c r="BK125" s="204">
        <f>ROUND(I125*H125,1)</f>
        <v>0</v>
      </c>
      <c r="BL125" s="24" t="s">
        <v>474</v>
      </c>
      <c r="BM125" s="24" t="s">
        <v>303</v>
      </c>
    </row>
    <row r="126" spans="2:65" s="1" customFormat="1" ht="13.5">
      <c r="B126" s="41"/>
      <c r="C126" s="63"/>
      <c r="D126" s="205" t="s">
        <v>202</v>
      </c>
      <c r="E126" s="63"/>
      <c r="F126" s="206" t="s">
        <v>1240</v>
      </c>
      <c r="G126" s="63"/>
      <c r="H126" s="63"/>
      <c r="I126" s="165"/>
      <c r="J126" s="63"/>
      <c r="K126" s="63"/>
      <c r="L126" s="61"/>
      <c r="M126" s="207"/>
      <c r="N126" s="42"/>
      <c r="O126" s="42"/>
      <c r="P126" s="42"/>
      <c r="Q126" s="42"/>
      <c r="R126" s="42"/>
      <c r="S126" s="42"/>
      <c r="T126" s="78"/>
      <c r="AT126" s="24" t="s">
        <v>202</v>
      </c>
      <c r="AU126" s="24" t="s">
        <v>79</v>
      </c>
    </row>
    <row r="127" spans="2:65" s="1" customFormat="1" ht="22.5" customHeight="1">
      <c r="B127" s="41"/>
      <c r="C127" s="238" t="s">
        <v>10</v>
      </c>
      <c r="D127" s="238" t="s">
        <v>1041</v>
      </c>
      <c r="E127" s="239" t="s">
        <v>1241</v>
      </c>
      <c r="F127" s="240" t="s">
        <v>1242</v>
      </c>
      <c r="G127" s="241" t="s">
        <v>1041</v>
      </c>
      <c r="H127" s="242">
        <v>8.5</v>
      </c>
      <c r="I127" s="243"/>
      <c r="J127" s="242">
        <f>ROUND(I127*H127,1)</f>
        <v>0</v>
      </c>
      <c r="K127" s="240" t="s">
        <v>387</v>
      </c>
      <c r="L127" s="244"/>
      <c r="M127" s="245" t="s">
        <v>20</v>
      </c>
      <c r="N127" s="246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799</v>
      </c>
      <c r="AT127" s="24" t="s">
        <v>1041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474</v>
      </c>
      <c r="BM127" s="24" t="s">
        <v>309</v>
      </c>
    </row>
    <row r="128" spans="2:65" s="1" customFormat="1" ht="13.5">
      <c r="B128" s="41"/>
      <c r="C128" s="63"/>
      <c r="D128" s="205" t="s">
        <v>202</v>
      </c>
      <c r="E128" s="63"/>
      <c r="F128" s="206" t="s">
        <v>1242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202</v>
      </c>
      <c r="AU128" s="24" t="s">
        <v>79</v>
      </c>
    </row>
    <row r="129" spans="2:65" s="1" customFormat="1" ht="22.5" customHeight="1">
      <c r="B129" s="41"/>
      <c r="C129" s="194" t="s">
        <v>255</v>
      </c>
      <c r="D129" s="194" t="s">
        <v>196</v>
      </c>
      <c r="E129" s="195" t="s">
        <v>1243</v>
      </c>
      <c r="F129" s="196" t="s">
        <v>1230</v>
      </c>
      <c r="G129" s="197" t="s">
        <v>903</v>
      </c>
      <c r="H129" s="199"/>
      <c r="I129" s="199"/>
      <c r="J129" s="198">
        <f>ROUND(I129*H129,1)</f>
        <v>0</v>
      </c>
      <c r="K129" s="196" t="s">
        <v>387</v>
      </c>
      <c r="L129" s="61"/>
      <c r="M129" s="200" t="s">
        <v>20</v>
      </c>
      <c r="N129" s="201" t="s">
        <v>43</v>
      </c>
      <c r="O129" s="42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AR129" s="24" t="s">
        <v>474</v>
      </c>
      <c r="AT129" s="24" t="s">
        <v>196</v>
      </c>
      <c r="AU129" s="24" t="s">
        <v>79</v>
      </c>
      <c r="AY129" s="24" t="s">
        <v>195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79</v>
      </c>
      <c r="BK129" s="204">
        <f>ROUND(I129*H129,1)</f>
        <v>0</v>
      </c>
      <c r="BL129" s="24" t="s">
        <v>474</v>
      </c>
      <c r="BM129" s="24" t="s">
        <v>315</v>
      </c>
    </row>
    <row r="130" spans="2:65" s="1" customFormat="1" ht="13.5">
      <c r="B130" s="41"/>
      <c r="C130" s="63"/>
      <c r="D130" s="208" t="s">
        <v>202</v>
      </c>
      <c r="E130" s="63"/>
      <c r="F130" s="209" t="s">
        <v>1230</v>
      </c>
      <c r="G130" s="63"/>
      <c r="H130" s="63"/>
      <c r="I130" s="165"/>
      <c r="J130" s="63"/>
      <c r="K130" s="63"/>
      <c r="L130" s="61"/>
      <c r="M130" s="207"/>
      <c r="N130" s="42"/>
      <c r="O130" s="42"/>
      <c r="P130" s="42"/>
      <c r="Q130" s="42"/>
      <c r="R130" s="42"/>
      <c r="S130" s="42"/>
      <c r="T130" s="78"/>
      <c r="AT130" s="24" t="s">
        <v>202</v>
      </c>
      <c r="AU130" s="24" t="s">
        <v>79</v>
      </c>
    </row>
    <row r="131" spans="2:65" s="10" customFormat="1" ht="37.35" customHeight="1">
      <c r="B131" s="180"/>
      <c r="C131" s="181"/>
      <c r="D131" s="182" t="s">
        <v>71</v>
      </c>
      <c r="E131" s="183" t="s">
        <v>1244</v>
      </c>
      <c r="F131" s="183" t="s">
        <v>1245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SUM(P132:P149)</f>
        <v>0</v>
      </c>
      <c r="Q131" s="188"/>
      <c r="R131" s="189">
        <f>SUM(R132:R149)</f>
        <v>0</v>
      </c>
      <c r="S131" s="188"/>
      <c r="T131" s="190">
        <f>SUM(T132:T149)</f>
        <v>0</v>
      </c>
      <c r="AR131" s="191" t="s">
        <v>86</v>
      </c>
      <c r="AT131" s="192" t="s">
        <v>71</v>
      </c>
      <c r="AU131" s="192" t="s">
        <v>72</v>
      </c>
      <c r="AY131" s="191" t="s">
        <v>195</v>
      </c>
      <c r="BK131" s="193">
        <f>SUM(BK132:BK149)</f>
        <v>0</v>
      </c>
    </row>
    <row r="132" spans="2:65" s="1" customFormat="1" ht="22.5" customHeight="1">
      <c r="B132" s="41"/>
      <c r="C132" s="238" t="s">
        <v>260</v>
      </c>
      <c r="D132" s="238" t="s">
        <v>1041</v>
      </c>
      <c r="E132" s="239" t="s">
        <v>1246</v>
      </c>
      <c r="F132" s="240" t="s">
        <v>1247</v>
      </c>
      <c r="G132" s="241" t="s">
        <v>1148</v>
      </c>
      <c r="H132" s="242">
        <v>1</v>
      </c>
      <c r="I132" s="243"/>
      <c r="J132" s="242">
        <f>ROUND(I132*H132,1)</f>
        <v>0</v>
      </c>
      <c r="K132" s="240" t="s">
        <v>387</v>
      </c>
      <c r="L132" s="244"/>
      <c r="M132" s="245" t="s">
        <v>20</v>
      </c>
      <c r="N132" s="246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799</v>
      </c>
      <c r="AT132" s="24" t="s">
        <v>1041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474</v>
      </c>
      <c r="BM132" s="24" t="s">
        <v>321</v>
      </c>
    </row>
    <row r="133" spans="2:65" s="1" customFormat="1" ht="13.5">
      <c r="B133" s="41"/>
      <c r="C133" s="63"/>
      <c r="D133" s="205" t="s">
        <v>202</v>
      </c>
      <c r="E133" s="63"/>
      <c r="F133" s="206" t="s">
        <v>1247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238" t="s">
        <v>264</v>
      </c>
      <c r="D134" s="238" t="s">
        <v>1041</v>
      </c>
      <c r="E134" s="239" t="s">
        <v>1248</v>
      </c>
      <c r="F134" s="240" t="s">
        <v>1214</v>
      </c>
      <c r="G134" s="241" t="s">
        <v>1148</v>
      </c>
      <c r="H134" s="242">
        <v>1</v>
      </c>
      <c r="I134" s="243"/>
      <c r="J134" s="242">
        <f>ROUND(I134*H134,1)</f>
        <v>0</v>
      </c>
      <c r="K134" s="240" t="s">
        <v>387</v>
      </c>
      <c r="L134" s="244"/>
      <c r="M134" s="245" t="s">
        <v>20</v>
      </c>
      <c r="N134" s="246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799</v>
      </c>
      <c r="AT134" s="24" t="s">
        <v>1041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474</v>
      </c>
      <c r="BM134" s="24" t="s">
        <v>330</v>
      </c>
    </row>
    <row r="135" spans="2:65" s="1" customFormat="1" ht="13.5">
      <c r="B135" s="41"/>
      <c r="C135" s="63"/>
      <c r="D135" s="205" t="s">
        <v>202</v>
      </c>
      <c r="E135" s="63"/>
      <c r="F135" s="206" t="s">
        <v>1214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238" t="s">
        <v>268</v>
      </c>
      <c r="D136" s="238" t="s">
        <v>1041</v>
      </c>
      <c r="E136" s="239" t="s">
        <v>1249</v>
      </c>
      <c r="F136" s="240" t="s">
        <v>1216</v>
      </c>
      <c r="G136" s="241" t="s">
        <v>1148</v>
      </c>
      <c r="H136" s="242">
        <v>2</v>
      </c>
      <c r="I136" s="243"/>
      <c r="J136" s="242">
        <f>ROUND(I136*H136,1)</f>
        <v>0</v>
      </c>
      <c r="K136" s="240" t="s">
        <v>387</v>
      </c>
      <c r="L136" s="244"/>
      <c r="M136" s="245" t="s">
        <v>20</v>
      </c>
      <c r="N136" s="246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799</v>
      </c>
      <c r="AT136" s="24" t="s">
        <v>1041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474</v>
      </c>
      <c r="BM136" s="24" t="s">
        <v>338</v>
      </c>
    </row>
    <row r="137" spans="2:65" s="1" customFormat="1" ht="13.5">
      <c r="B137" s="41"/>
      <c r="C137" s="63"/>
      <c r="D137" s="205" t="s">
        <v>202</v>
      </c>
      <c r="E137" s="63"/>
      <c r="F137" s="206" t="s">
        <v>1216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238" t="s">
        <v>271</v>
      </c>
      <c r="D138" s="238" t="s">
        <v>1041</v>
      </c>
      <c r="E138" s="239" t="s">
        <v>1250</v>
      </c>
      <c r="F138" s="240" t="s">
        <v>1251</v>
      </c>
      <c r="G138" s="241" t="s">
        <v>1148</v>
      </c>
      <c r="H138" s="242">
        <v>1</v>
      </c>
      <c r="I138" s="243"/>
      <c r="J138" s="242">
        <f>ROUND(I138*H138,1)</f>
        <v>0</v>
      </c>
      <c r="K138" s="240" t="s">
        <v>387</v>
      </c>
      <c r="L138" s="244"/>
      <c r="M138" s="245" t="s">
        <v>20</v>
      </c>
      <c r="N138" s="246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799</v>
      </c>
      <c r="AT138" s="24" t="s">
        <v>1041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474</v>
      </c>
      <c r="BM138" s="24" t="s">
        <v>346</v>
      </c>
    </row>
    <row r="139" spans="2:65" s="1" customFormat="1" ht="13.5">
      <c r="B139" s="41"/>
      <c r="C139" s="63"/>
      <c r="D139" s="205" t="s">
        <v>202</v>
      </c>
      <c r="E139" s="63"/>
      <c r="F139" s="206" t="s">
        <v>1251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238" t="s">
        <v>9</v>
      </c>
      <c r="D140" s="238" t="s">
        <v>1041</v>
      </c>
      <c r="E140" s="239" t="s">
        <v>1252</v>
      </c>
      <c r="F140" s="240" t="s">
        <v>1253</v>
      </c>
      <c r="G140" s="241" t="s">
        <v>1148</v>
      </c>
      <c r="H140" s="242">
        <v>1</v>
      </c>
      <c r="I140" s="243"/>
      <c r="J140" s="242">
        <f>ROUND(I140*H140,1)</f>
        <v>0</v>
      </c>
      <c r="K140" s="240" t="s">
        <v>387</v>
      </c>
      <c r="L140" s="244"/>
      <c r="M140" s="245" t="s">
        <v>20</v>
      </c>
      <c r="N140" s="246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799</v>
      </c>
      <c r="AT140" s="24" t="s">
        <v>1041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474</v>
      </c>
      <c r="BM140" s="24" t="s">
        <v>441</v>
      </c>
    </row>
    <row r="141" spans="2:65" s="1" customFormat="1" ht="13.5">
      <c r="B141" s="41"/>
      <c r="C141" s="63"/>
      <c r="D141" s="205" t="s">
        <v>202</v>
      </c>
      <c r="E141" s="63"/>
      <c r="F141" s="206" t="s">
        <v>1253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238" t="s">
        <v>278</v>
      </c>
      <c r="D142" s="238" t="s">
        <v>1041</v>
      </c>
      <c r="E142" s="239" t="s">
        <v>1254</v>
      </c>
      <c r="F142" s="240" t="s">
        <v>1255</v>
      </c>
      <c r="G142" s="241" t="s">
        <v>1148</v>
      </c>
      <c r="H142" s="242">
        <v>1</v>
      </c>
      <c r="I142" s="243"/>
      <c r="J142" s="242">
        <f>ROUND(I142*H142,1)</f>
        <v>0</v>
      </c>
      <c r="K142" s="240" t="s">
        <v>387</v>
      </c>
      <c r="L142" s="244"/>
      <c r="M142" s="245" t="s">
        <v>20</v>
      </c>
      <c r="N142" s="246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799</v>
      </c>
      <c r="AT142" s="24" t="s">
        <v>1041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474</v>
      </c>
      <c r="BM142" s="24" t="s">
        <v>444</v>
      </c>
    </row>
    <row r="143" spans="2:65" s="1" customFormat="1" ht="13.5">
      <c r="B143" s="41"/>
      <c r="C143" s="63"/>
      <c r="D143" s="205" t="s">
        <v>202</v>
      </c>
      <c r="E143" s="63"/>
      <c r="F143" s="206" t="s">
        <v>1255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22.5" customHeight="1">
      <c r="B144" s="41"/>
      <c r="C144" s="238" t="s">
        <v>282</v>
      </c>
      <c r="D144" s="238" t="s">
        <v>1041</v>
      </c>
      <c r="E144" s="239" t="s">
        <v>1256</v>
      </c>
      <c r="F144" s="240" t="s">
        <v>1257</v>
      </c>
      <c r="G144" s="241" t="s">
        <v>1148</v>
      </c>
      <c r="H144" s="242">
        <v>1</v>
      </c>
      <c r="I144" s="243"/>
      <c r="J144" s="242">
        <f>ROUND(I144*H144,1)</f>
        <v>0</v>
      </c>
      <c r="K144" s="240" t="s">
        <v>387</v>
      </c>
      <c r="L144" s="244"/>
      <c r="M144" s="245" t="s">
        <v>20</v>
      </c>
      <c r="N144" s="246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799</v>
      </c>
      <c r="AT144" s="24" t="s">
        <v>1041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474</v>
      </c>
      <c r="BM144" s="24" t="s">
        <v>447</v>
      </c>
    </row>
    <row r="145" spans="2:65" s="1" customFormat="1" ht="13.5">
      <c r="B145" s="41"/>
      <c r="C145" s="63"/>
      <c r="D145" s="205" t="s">
        <v>202</v>
      </c>
      <c r="E145" s="63"/>
      <c r="F145" s="206" t="s">
        <v>1257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" customFormat="1" ht="22.5" customHeight="1">
      <c r="B146" s="41"/>
      <c r="C146" s="238" t="s">
        <v>286</v>
      </c>
      <c r="D146" s="238" t="s">
        <v>1041</v>
      </c>
      <c r="E146" s="239" t="s">
        <v>1258</v>
      </c>
      <c r="F146" s="240" t="s">
        <v>1259</v>
      </c>
      <c r="G146" s="241" t="s">
        <v>1148</v>
      </c>
      <c r="H146" s="242">
        <v>1</v>
      </c>
      <c r="I146" s="243"/>
      <c r="J146" s="242">
        <f>ROUND(I146*H146,1)</f>
        <v>0</v>
      </c>
      <c r="K146" s="240" t="s">
        <v>387</v>
      </c>
      <c r="L146" s="244"/>
      <c r="M146" s="245" t="s">
        <v>20</v>
      </c>
      <c r="N146" s="246" t="s">
        <v>43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799</v>
      </c>
      <c r="AT146" s="24" t="s">
        <v>1041</v>
      </c>
      <c r="AU146" s="24" t="s">
        <v>79</v>
      </c>
      <c r="AY146" s="24" t="s">
        <v>195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79</v>
      </c>
      <c r="BK146" s="204">
        <f>ROUND(I146*H146,1)</f>
        <v>0</v>
      </c>
      <c r="BL146" s="24" t="s">
        <v>474</v>
      </c>
      <c r="BM146" s="24" t="s">
        <v>450</v>
      </c>
    </row>
    <row r="147" spans="2:65" s="1" customFormat="1" ht="13.5">
      <c r="B147" s="41"/>
      <c r="C147" s="63"/>
      <c r="D147" s="205" t="s">
        <v>202</v>
      </c>
      <c r="E147" s="63"/>
      <c r="F147" s="206" t="s">
        <v>1259</v>
      </c>
      <c r="G147" s="63"/>
      <c r="H147" s="63"/>
      <c r="I147" s="165"/>
      <c r="J147" s="63"/>
      <c r="K147" s="63"/>
      <c r="L147" s="61"/>
      <c r="M147" s="207"/>
      <c r="N147" s="42"/>
      <c r="O147" s="42"/>
      <c r="P147" s="42"/>
      <c r="Q147" s="42"/>
      <c r="R147" s="42"/>
      <c r="S147" s="42"/>
      <c r="T147" s="78"/>
      <c r="AT147" s="24" t="s">
        <v>202</v>
      </c>
      <c r="AU147" s="24" t="s">
        <v>79</v>
      </c>
    </row>
    <row r="148" spans="2:65" s="1" customFormat="1" ht="22.5" customHeight="1">
      <c r="B148" s="41"/>
      <c r="C148" s="194" t="s">
        <v>290</v>
      </c>
      <c r="D148" s="194" t="s">
        <v>196</v>
      </c>
      <c r="E148" s="195" t="s">
        <v>1260</v>
      </c>
      <c r="F148" s="196" t="s">
        <v>1230</v>
      </c>
      <c r="G148" s="197" t="s">
        <v>903</v>
      </c>
      <c r="H148" s="199"/>
      <c r="I148" s="199"/>
      <c r="J148" s="198">
        <f>ROUND(I148*H148,1)</f>
        <v>0</v>
      </c>
      <c r="K148" s="196" t="s">
        <v>387</v>
      </c>
      <c r="L148" s="61"/>
      <c r="M148" s="200" t="s">
        <v>20</v>
      </c>
      <c r="N148" s="201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474</v>
      </c>
      <c r="AT148" s="24" t="s">
        <v>196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474</v>
      </c>
      <c r="BM148" s="24" t="s">
        <v>453</v>
      </c>
    </row>
    <row r="149" spans="2:65" s="1" customFormat="1" ht="13.5">
      <c r="B149" s="41"/>
      <c r="C149" s="63"/>
      <c r="D149" s="208" t="s">
        <v>202</v>
      </c>
      <c r="E149" s="63"/>
      <c r="F149" s="209" t="s">
        <v>1230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0" customFormat="1" ht="37.35" customHeight="1">
      <c r="B150" s="180"/>
      <c r="C150" s="181"/>
      <c r="D150" s="182" t="s">
        <v>71</v>
      </c>
      <c r="E150" s="183" t="s">
        <v>1261</v>
      </c>
      <c r="F150" s="183" t="s">
        <v>1262</v>
      </c>
      <c r="G150" s="181"/>
      <c r="H150" s="181"/>
      <c r="I150" s="184"/>
      <c r="J150" s="185">
        <f>BK150</f>
        <v>0</v>
      </c>
      <c r="K150" s="181"/>
      <c r="L150" s="186"/>
      <c r="M150" s="187"/>
      <c r="N150" s="188"/>
      <c r="O150" s="188"/>
      <c r="P150" s="189">
        <f>SUM(P151:P156)</f>
        <v>0</v>
      </c>
      <c r="Q150" s="188"/>
      <c r="R150" s="189">
        <f>SUM(R151:R156)</f>
        <v>0</v>
      </c>
      <c r="S150" s="188"/>
      <c r="T150" s="190">
        <f>SUM(T151:T156)</f>
        <v>0</v>
      </c>
      <c r="AR150" s="191" t="s">
        <v>86</v>
      </c>
      <c r="AT150" s="192" t="s">
        <v>71</v>
      </c>
      <c r="AU150" s="192" t="s">
        <v>72</v>
      </c>
      <c r="AY150" s="191" t="s">
        <v>195</v>
      </c>
      <c r="BK150" s="193">
        <f>SUM(BK151:BK156)</f>
        <v>0</v>
      </c>
    </row>
    <row r="151" spans="2:65" s="1" customFormat="1" ht="22.5" customHeight="1">
      <c r="B151" s="41"/>
      <c r="C151" s="238" t="s">
        <v>294</v>
      </c>
      <c r="D151" s="238" t="s">
        <v>1041</v>
      </c>
      <c r="E151" s="239" t="s">
        <v>1239</v>
      </c>
      <c r="F151" s="240" t="s">
        <v>1240</v>
      </c>
      <c r="G151" s="241" t="s">
        <v>1041</v>
      </c>
      <c r="H151" s="242">
        <v>4.5</v>
      </c>
      <c r="I151" s="243"/>
      <c r="J151" s="242">
        <f>ROUND(I151*H151,1)</f>
        <v>0</v>
      </c>
      <c r="K151" s="240" t="s">
        <v>387</v>
      </c>
      <c r="L151" s="244"/>
      <c r="M151" s="245" t="s">
        <v>20</v>
      </c>
      <c r="N151" s="246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799</v>
      </c>
      <c r="AT151" s="24" t="s">
        <v>1041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474</v>
      </c>
      <c r="BM151" s="24" t="s">
        <v>456</v>
      </c>
    </row>
    <row r="152" spans="2:65" s="1" customFormat="1" ht="13.5">
      <c r="B152" s="41"/>
      <c r="C152" s="63"/>
      <c r="D152" s="205" t="s">
        <v>202</v>
      </c>
      <c r="E152" s="63"/>
      <c r="F152" s="206" t="s">
        <v>1240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238" t="s">
        <v>298</v>
      </c>
      <c r="D153" s="238" t="s">
        <v>1041</v>
      </c>
      <c r="E153" s="239" t="s">
        <v>1241</v>
      </c>
      <c r="F153" s="240" t="s">
        <v>1242</v>
      </c>
      <c r="G153" s="241" t="s">
        <v>1041</v>
      </c>
      <c r="H153" s="242">
        <v>7.5</v>
      </c>
      <c r="I153" s="243"/>
      <c r="J153" s="242">
        <f>ROUND(I153*H153,1)</f>
        <v>0</v>
      </c>
      <c r="K153" s="240" t="s">
        <v>387</v>
      </c>
      <c r="L153" s="244"/>
      <c r="M153" s="245" t="s">
        <v>20</v>
      </c>
      <c r="N153" s="246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799</v>
      </c>
      <c r="AT153" s="24" t="s">
        <v>1041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474</v>
      </c>
      <c r="BM153" s="24" t="s">
        <v>459</v>
      </c>
    </row>
    <row r="154" spans="2:65" s="1" customFormat="1" ht="13.5">
      <c r="B154" s="41"/>
      <c r="C154" s="63"/>
      <c r="D154" s="205" t="s">
        <v>202</v>
      </c>
      <c r="E154" s="63"/>
      <c r="F154" s="206" t="s">
        <v>1242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194" t="s">
        <v>303</v>
      </c>
      <c r="D155" s="194" t="s">
        <v>196</v>
      </c>
      <c r="E155" s="195" t="s">
        <v>1243</v>
      </c>
      <c r="F155" s="196" t="s">
        <v>1230</v>
      </c>
      <c r="G155" s="197" t="s">
        <v>903</v>
      </c>
      <c r="H155" s="199"/>
      <c r="I155" s="199"/>
      <c r="J155" s="198">
        <f>ROUND(I155*H155,1)</f>
        <v>0</v>
      </c>
      <c r="K155" s="196" t="s">
        <v>387</v>
      </c>
      <c r="L155" s="61"/>
      <c r="M155" s="200" t="s">
        <v>20</v>
      </c>
      <c r="N155" s="201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474</v>
      </c>
      <c r="AT155" s="24" t="s">
        <v>196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474</v>
      </c>
      <c r="BM155" s="24" t="s">
        <v>462</v>
      </c>
    </row>
    <row r="156" spans="2:65" s="1" customFormat="1" ht="13.5">
      <c r="B156" s="41"/>
      <c r="C156" s="63"/>
      <c r="D156" s="208" t="s">
        <v>202</v>
      </c>
      <c r="E156" s="63"/>
      <c r="F156" s="209" t="s">
        <v>1230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0" customFormat="1" ht="37.35" customHeight="1">
      <c r="B157" s="180"/>
      <c r="C157" s="181"/>
      <c r="D157" s="182" t="s">
        <v>71</v>
      </c>
      <c r="E157" s="183" t="s">
        <v>1263</v>
      </c>
      <c r="F157" s="183" t="s">
        <v>1264</v>
      </c>
      <c r="G157" s="181"/>
      <c r="H157" s="181"/>
      <c r="I157" s="184"/>
      <c r="J157" s="185">
        <f>BK157</f>
        <v>0</v>
      </c>
      <c r="K157" s="181"/>
      <c r="L157" s="186"/>
      <c r="M157" s="187"/>
      <c r="N157" s="188"/>
      <c r="O157" s="188"/>
      <c r="P157" s="189">
        <f>SUM(P158:P161)</f>
        <v>0</v>
      </c>
      <c r="Q157" s="188"/>
      <c r="R157" s="189">
        <f>SUM(R158:R161)</f>
        <v>0</v>
      </c>
      <c r="S157" s="188"/>
      <c r="T157" s="190">
        <f>SUM(T158:T161)</f>
        <v>0</v>
      </c>
      <c r="AR157" s="191" t="s">
        <v>86</v>
      </c>
      <c r="AT157" s="192" t="s">
        <v>71</v>
      </c>
      <c r="AU157" s="192" t="s">
        <v>72</v>
      </c>
      <c r="AY157" s="191" t="s">
        <v>195</v>
      </c>
      <c r="BK157" s="193">
        <f>SUM(BK158:BK161)</f>
        <v>0</v>
      </c>
    </row>
    <row r="158" spans="2:65" s="1" customFormat="1" ht="22.5" customHeight="1">
      <c r="B158" s="41"/>
      <c r="C158" s="194" t="s">
        <v>306</v>
      </c>
      <c r="D158" s="194" t="s">
        <v>196</v>
      </c>
      <c r="E158" s="195" t="s">
        <v>1265</v>
      </c>
      <c r="F158" s="196" t="s">
        <v>1266</v>
      </c>
      <c r="G158" s="197" t="s">
        <v>1267</v>
      </c>
      <c r="H158" s="198">
        <v>180</v>
      </c>
      <c r="I158" s="199"/>
      <c r="J158" s="198">
        <f>ROUND(I158*H158,1)</f>
        <v>0</v>
      </c>
      <c r="K158" s="196" t="s">
        <v>387</v>
      </c>
      <c r="L158" s="61"/>
      <c r="M158" s="200" t="s">
        <v>20</v>
      </c>
      <c r="N158" s="201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474</v>
      </c>
      <c r="AT158" s="24" t="s">
        <v>196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474</v>
      </c>
      <c r="BM158" s="24" t="s">
        <v>465</v>
      </c>
    </row>
    <row r="159" spans="2:65" s="1" customFormat="1" ht="13.5">
      <c r="B159" s="41"/>
      <c r="C159" s="63"/>
      <c r="D159" s="205" t="s">
        <v>202</v>
      </c>
      <c r="E159" s="63"/>
      <c r="F159" s="206" t="s">
        <v>1266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" customFormat="1" ht="22.5" customHeight="1">
      <c r="B160" s="41"/>
      <c r="C160" s="194" t="s">
        <v>309</v>
      </c>
      <c r="D160" s="194" t="s">
        <v>196</v>
      </c>
      <c r="E160" s="195" t="s">
        <v>1268</v>
      </c>
      <c r="F160" s="196" t="s">
        <v>1230</v>
      </c>
      <c r="G160" s="197" t="s">
        <v>1269</v>
      </c>
      <c r="H160" s="198">
        <v>0.3</v>
      </c>
      <c r="I160" s="199"/>
      <c r="J160" s="198">
        <f>ROUND(I160*H160,1)</f>
        <v>0</v>
      </c>
      <c r="K160" s="196" t="s">
        <v>387</v>
      </c>
      <c r="L160" s="61"/>
      <c r="M160" s="200" t="s">
        <v>20</v>
      </c>
      <c r="N160" s="201" t="s">
        <v>43</v>
      </c>
      <c r="O160" s="42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24" t="s">
        <v>474</v>
      </c>
      <c r="AT160" s="24" t="s">
        <v>196</v>
      </c>
      <c r="AU160" s="24" t="s">
        <v>79</v>
      </c>
      <c r="AY160" s="24" t="s">
        <v>195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24" t="s">
        <v>79</v>
      </c>
      <c r="BK160" s="204">
        <f>ROUND(I160*H160,1)</f>
        <v>0</v>
      </c>
      <c r="BL160" s="24" t="s">
        <v>474</v>
      </c>
      <c r="BM160" s="24" t="s">
        <v>468</v>
      </c>
    </row>
    <row r="161" spans="2:65" s="1" customFormat="1" ht="13.5">
      <c r="B161" s="41"/>
      <c r="C161" s="63"/>
      <c r="D161" s="208" t="s">
        <v>202</v>
      </c>
      <c r="E161" s="63"/>
      <c r="F161" s="209" t="s">
        <v>1230</v>
      </c>
      <c r="G161" s="63"/>
      <c r="H161" s="63"/>
      <c r="I161" s="165"/>
      <c r="J161" s="63"/>
      <c r="K161" s="63"/>
      <c r="L161" s="61"/>
      <c r="M161" s="207"/>
      <c r="N161" s="42"/>
      <c r="O161" s="42"/>
      <c r="P161" s="42"/>
      <c r="Q161" s="42"/>
      <c r="R161" s="42"/>
      <c r="S161" s="42"/>
      <c r="T161" s="78"/>
      <c r="AT161" s="24" t="s">
        <v>202</v>
      </c>
      <c r="AU161" s="24" t="s">
        <v>79</v>
      </c>
    </row>
    <row r="162" spans="2:65" s="10" customFormat="1" ht="37.35" customHeight="1">
      <c r="B162" s="180"/>
      <c r="C162" s="181"/>
      <c r="D162" s="182" t="s">
        <v>71</v>
      </c>
      <c r="E162" s="183" t="s">
        <v>1270</v>
      </c>
      <c r="F162" s="183" t="s">
        <v>1271</v>
      </c>
      <c r="G162" s="181"/>
      <c r="H162" s="181"/>
      <c r="I162" s="184"/>
      <c r="J162" s="185">
        <f>BK162</f>
        <v>0</v>
      </c>
      <c r="K162" s="181"/>
      <c r="L162" s="186"/>
      <c r="M162" s="187"/>
      <c r="N162" s="188"/>
      <c r="O162" s="188"/>
      <c r="P162" s="189">
        <f>SUM(P163:P166)</f>
        <v>0</v>
      </c>
      <c r="Q162" s="188"/>
      <c r="R162" s="189">
        <f>SUM(R163:R166)</f>
        <v>0</v>
      </c>
      <c r="S162" s="188"/>
      <c r="T162" s="190">
        <f>SUM(T163:T166)</f>
        <v>0</v>
      </c>
      <c r="AR162" s="191" t="s">
        <v>86</v>
      </c>
      <c r="AT162" s="192" t="s">
        <v>71</v>
      </c>
      <c r="AU162" s="192" t="s">
        <v>72</v>
      </c>
      <c r="AY162" s="191" t="s">
        <v>195</v>
      </c>
      <c r="BK162" s="193">
        <f>SUM(BK163:BK166)</f>
        <v>0</v>
      </c>
    </row>
    <row r="163" spans="2:65" s="1" customFormat="1" ht="22.5" customHeight="1">
      <c r="B163" s="41"/>
      <c r="C163" s="238" t="s">
        <v>312</v>
      </c>
      <c r="D163" s="238" t="s">
        <v>1041</v>
      </c>
      <c r="E163" s="239" t="s">
        <v>1272</v>
      </c>
      <c r="F163" s="240" t="s">
        <v>1273</v>
      </c>
      <c r="G163" s="241" t="s">
        <v>1274</v>
      </c>
      <c r="H163" s="242">
        <v>24</v>
      </c>
      <c r="I163" s="243"/>
      <c r="J163" s="242">
        <f>ROUND(I163*H163,1)</f>
        <v>0</v>
      </c>
      <c r="K163" s="240" t="s">
        <v>387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799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474</v>
      </c>
      <c r="BM163" s="24" t="s">
        <v>471</v>
      </c>
    </row>
    <row r="164" spans="2:65" s="1" customFormat="1" ht="13.5">
      <c r="B164" s="41"/>
      <c r="C164" s="63"/>
      <c r="D164" s="205" t="s">
        <v>202</v>
      </c>
      <c r="E164" s="63"/>
      <c r="F164" s="206" t="s">
        <v>1273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194" t="s">
        <v>315</v>
      </c>
      <c r="D165" s="194" t="s">
        <v>196</v>
      </c>
      <c r="E165" s="195" t="s">
        <v>1275</v>
      </c>
      <c r="F165" s="196" t="s">
        <v>1230</v>
      </c>
      <c r="G165" s="197" t="s">
        <v>903</v>
      </c>
      <c r="H165" s="199"/>
      <c r="I165" s="199"/>
      <c r="J165" s="198">
        <f>ROUND(I165*H165,1)</f>
        <v>0</v>
      </c>
      <c r="K165" s="196" t="s">
        <v>387</v>
      </c>
      <c r="L165" s="61"/>
      <c r="M165" s="200" t="s">
        <v>20</v>
      </c>
      <c r="N165" s="201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474</v>
      </c>
      <c r="AT165" s="24" t="s">
        <v>196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474</v>
      </c>
      <c r="BM165" s="24" t="s">
        <v>474</v>
      </c>
    </row>
    <row r="166" spans="2:65" s="1" customFormat="1" ht="13.5">
      <c r="B166" s="41"/>
      <c r="C166" s="63"/>
      <c r="D166" s="208" t="s">
        <v>202</v>
      </c>
      <c r="E166" s="63"/>
      <c r="F166" s="209" t="s">
        <v>1230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0" customFormat="1" ht="37.35" customHeight="1">
      <c r="B167" s="180"/>
      <c r="C167" s="181"/>
      <c r="D167" s="182" t="s">
        <v>71</v>
      </c>
      <c r="E167" s="183" t="s">
        <v>1276</v>
      </c>
      <c r="F167" s="183" t="s">
        <v>1277</v>
      </c>
      <c r="G167" s="181"/>
      <c r="H167" s="181"/>
      <c r="I167" s="184"/>
      <c r="J167" s="185">
        <f>BK167</f>
        <v>0</v>
      </c>
      <c r="K167" s="181"/>
      <c r="L167" s="186"/>
      <c r="M167" s="187"/>
      <c r="N167" s="188"/>
      <c r="O167" s="188"/>
      <c r="P167" s="189">
        <f>SUM(P168:P169)</f>
        <v>0</v>
      </c>
      <c r="Q167" s="188"/>
      <c r="R167" s="189">
        <f>SUM(R168:R169)</f>
        <v>0</v>
      </c>
      <c r="S167" s="188"/>
      <c r="T167" s="190">
        <f>SUM(T168:T169)</f>
        <v>0</v>
      </c>
      <c r="AR167" s="191" t="s">
        <v>86</v>
      </c>
      <c r="AT167" s="192" t="s">
        <v>71</v>
      </c>
      <c r="AU167" s="192" t="s">
        <v>72</v>
      </c>
      <c r="AY167" s="191" t="s">
        <v>195</v>
      </c>
      <c r="BK167" s="193">
        <f>SUM(BK168:BK169)</f>
        <v>0</v>
      </c>
    </row>
    <row r="168" spans="2:65" s="1" customFormat="1" ht="22.5" customHeight="1">
      <c r="B168" s="41"/>
      <c r="C168" s="194" t="s">
        <v>318</v>
      </c>
      <c r="D168" s="194" t="s">
        <v>196</v>
      </c>
      <c r="E168" s="195" t="s">
        <v>1278</v>
      </c>
      <c r="F168" s="196" t="s">
        <v>1279</v>
      </c>
      <c r="G168" s="197" t="s">
        <v>404</v>
      </c>
      <c r="H168" s="198">
        <v>12</v>
      </c>
      <c r="I168" s="199"/>
      <c r="J168" s="198">
        <f>ROUND(I168*H168,1)</f>
        <v>0</v>
      </c>
      <c r="K168" s="196" t="s">
        <v>387</v>
      </c>
      <c r="L168" s="61"/>
      <c r="M168" s="200" t="s">
        <v>20</v>
      </c>
      <c r="N168" s="201" t="s">
        <v>43</v>
      </c>
      <c r="O168" s="42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4" t="s">
        <v>474</v>
      </c>
      <c r="AT168" s="24" t="s">
        <v>196</v>
      </c>
      <c r="AU168" s="24" t="s">
        <v>79</v>
      </c>
      <c r="AY168" s="24" t="s">
        <v>195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4" t="s">
        <v>79</v>
      </c>
      <c r="BK168" s="204">
        <f>ROUND(I168*H168,1)</f>
        <v>0</v>
      </c>
      <c r="BL168" s="24" t="s">
        <v>474</v>
      </c>
      <c r="BM168" s="24" t="s">
        <v>477</v>
      </c>
    </row>
    <row r="169" spans="2:65" s="1" customFormat="1" ht="13.5">
      <c r="B169" s="41"/>
      <c r="C169" s="63"/>
      <c r="D169" s="208" t="s">
        <v>202</v>
      </c>
      <c r="E169" s="63"/>
      <c r="F169" s="209" t="s">
        <v>1279</v>
      </c>
      <c r="G169" s="63"/>
      <c r="H169" s="63"/>
      <c r="I169" s="165"/>
      <c r="J169" s="63"/>
      <c r="K169" s="63"/>
      <c r="L169" s="61"/>
      <c r="M169" s="207"/>
      <c r="N169" s="42"/>
      <c r="O169" s="42"/>
      <c r="P169" s="42"/>
      <c r="Q169" s="42"/>
      <c r="R169" s="42"/>
      <c r="S169" s="42"/>
      <c r="T169" s="78"/>
      <c r="AT169" s="24" t="s">
        <v>202</v>
      </c>
      <c r="AU169" s="24" t="s">
        <v>79</v>
      </c>
    </row>
    <row r="170" spans="2:65" s="10" customFormat="1" ht="37.35" customHeight="1">
      <c r="B170" s="180"/>
      <c r="C170" s="181"/>
      <c r="D170" s="182" t="s">
        <v>71</v>
      </c>
      <c r="E170" s="183" t="s">
        <v>1280</v>
      </c>
      <c r="F170" s="183" t="s">
        <v>1281</v>
      </c>
      <c r="G170" s="181"/>
      <c r="H170" s="181"/>
      <c r="I170" s="184"/>
      <c r="J170" s="185">
        <f>BK170</f>
        <v>0</v>
      </c>
      <c r="K170" s="181"/>
      <c r="L170" s="186"/>
      <c r="M170" s="187"/>
      <c r="N170" s="188"/>
      <c r="O170" s="188"/>
      <c r="P170" s="189">
        <f>SUM(P171:P174)</f>
        <v>0</v>
      </c>
      <c r="Q170" s="188"/>
      <c r="R170" s="189">
        <f>SUM(R171:R174)</f>
        <v>0</v>
      </c>
      <c r="S170" s="188"/>
      <c r="T170" s="190">
        <f>SUM(T171:T174)</f>
        <v>0</v>
      </c>
      <c r="AR170" s="191" t="s">
        <v>86</v>
      </c>
      <c r="AT170" s="192" t="s">
        <v>71</v>
      </c>
      <c r="AU170" s="192" t="s">
        <v>72</v>
      </c>
      <c r="AY170" s="191" t="s">
        <v>195</v>
      </c>
      <c r="BK170" s="193">
        <f>SUM(BK171:BK174)</f>
        <v>0</v>
      </c>
    </row>
    <row r="171" spans="2:65" s="1" customFormat="1" ht="22.5" customHeight="1">
      <c r="B171" s="41"/>
      <c r="C171" s="194" t="s">
        <v>321</v>
      </c>
      <c r="D171" s="194" t="s">
        <v>196</v>
      </c>
      <c r="E171" s="195" t="s">
        <v>1282</v>
      </c>
      <c r="F171" s="196" t="s">
        <v>1283</v>
      </c>
      <c r="G171" s="197" t="s">
        <v>1284</v>
      </c>
      <c r="H171" s="198">
        <v>6</v>
      </c>
      <c r="I171" s="199"/>
      <c r="J171" s="198">
        <f>ROUND(I171*H171,1)</f>
        <v>0</v>
      </c>
      <c r="K171" s="196" t="s">
        <v>387</v>
      </c>
      <c r="L171" s="61"/>
      <c r="M171" s="200" t="s">
        <v>20</v>
      </c>
      <c r="N171" s="201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474</v>
      </c>
      <c r="AT171" s="24" t="s">
        <v>196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474</v>
      </c>
      <c r="BM171" s="24" t="s">
        <v>481</v>
      </c>
    </row>
    <row r="172" spans="2:65" s="1" customFormat="1" ht="13.5">
      <c r="B172" s="41"/>
      <c r="C172" s="63"/>
      <c r="D172" s="205" t="s">
        <v>202</v>
      </c>
      <c r="E172" s="63"/>
      <c r="F172" s="206" t="s">
        <v>1283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194" t="s">
        <v>326</v>
      </c>
      <c r="D173" s="194" t="s">
        <v>196</v>
      </c>
      <c r="E173" s="195" t="s">
        <v>1285</v>
      </c>
      <c r="F173" s="196" t="s">
        <v>1286</v>
      </c>
      <c r="G173" s="197" t="s">
        <v>1284</v>
      </c>
      <c r="H173" s="198">
        <v>8</v>
      </c>
      <c r="I173" s="199"/>
      <c r="J173" s="198">
        <f>ROUND(I173*H173,1)</f>
        <v>0</v>
      </c>
      <c r="K173" s="196" t="s">
        <v>387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474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474</v>
      </c>
      <c r="BM173" s="24" t="s">
        <v>484</v>
      </c>
    </row>
    <row r="174" spans="2:65" s="1" customFormat="1" ht="13.5">
      <c r="B174" s="41"/>
      <c r="C174" s="63"/>
      <c r="D174" s="208" t="s">
        <v>202</v>
      </c>
      <c r="E174" s="63"/>
      <c r="F174" s="209" t="s">
        <v>1286</v>
      </c>
      <c r="G174" s="63"/>
      <c r="H174" s="63"/>
      <c r="I174" s="165"/>
      <c r="J174" s="63"/>
      <c r="K174" s="63"/>
      <c r="L174" s="61"/>
      <c r="M174" s="210"/>
      <c r="N174" s="211"/>
      <c r="O174" s="211"/>
      <c r="P174" s="211"/>
      <c r="Q174" s="211"/>
      <c r="R174" s="211"/>
      <c r="S174" s="211"/>
      <c r="T174" s="212"/>
      <c r="AT174" s="24" t="s">
        <v>202</v>
      </c>
      <c r="AU174" s="24" t="s">
        <v>79</v>
      </c>
    </row>
    <row r="175" spans="2:65" s="1" customFormat="1" ht="6.95" customHeight="1">
      <c r="B175" s="56"/>
      <c r="C175" s="57"/>
      <c r="D175" s="57"/>
      <c r="E175" s="57"/>
      <c r="F175" s="57"/>
      <c r="G175" s="57"/>
      <c r="H175" s="57"/>
      <c r="I175" s="148"/>
      <c r="J175" s="57"/>
      <c r="K175" s="57"/>
      <c r="L175" s="61"/>
    </row>
  </sheetData>
  <sheetProtection algorithmName="SHA-512" hashValue="eBtfKquWaRJH0VShl/KYZMRkeWe8niLH9v8LuQ2afphBvVTteWPTrQpyiT7dA1tMU4MLsngHcG+u0Lf1edtI1w==" saltValue="vtDVjbV80qTBUcHZUQO73w==" spinCount="100000" sheet="1" objects="1" scenarios="1" formatCells="0" formatColumns="0" formatRows="0" sort="0" autoFilter="0"/>
  <autoFilter ref="C95:K174"/>
  <mergeCells count="15">
    <mergeCell ref="E86:H86"/>
    <mergeCell ref="E84:H84"/>
    <mergeCell ref="E88:H88"/>
    <mergeCell ref="G1:H1"/>
    <mergeCell ref="L2:V2"/>
    <mergeCell ref="E49:H49"/>
    <mergeCell ref="E53:H53"/>
    <mergeCell ref="E51:H51"/>
    <mergeCell ref="E55:H55"/>
    <mergeCell ref="E82:H82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64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104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1287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ROUND(J96,1)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ROUND(SUM(BE96:BE648), 1)</f>
        <v>0</v>
      </c>
      <c r="G34" s="42"/>
      <c r="H34" s="42"/>
      <c r="I34" s="140">
        <v>0.21</v>
      </c>
      <c r="J34" s="139">
        <f>ROUND(ROUND((SUM(BE96:BE648)),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ROUND(SUM(BF96:BF648), 1)</f>
        <v>0</v>
      </c>
      <c r="G35" s="42"/>
      <c r="H35" s="42"/>
      <c r="I35" s="140">
        <v>0.15</v>
      </c>
      <c r="J35" s="139">
        <f>ROUND(ROUND((SUM(BF96:BF648)),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ROUND(SUM(BG96:BG648),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ROUND(SUM(BH96:BH648),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ROUND(SUM(BI96:BI648),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SO.01.4 - Silnoproud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J96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1288</v>
      </c>
      <c r="E65" s="161"/>
      <c r="F65" s="161"/>
      <c r="G65" s="161"/>
      <c r="H65" s="161"/>
      <c r="I65" s="162"/>
      <c r="J65" s="163">
        <f>J97</f>
        <v>0</v>
      </c>
      <c r="K65" s="164"/>
    </row>
    <row r="66" spans="2:12" s="8" customFormat="1" ht="24.95" customHeight="1">
      <c r="B66" s="158"/>
      <c r="C66" s="159"/>
      <c r="D66" s="160" t="s">
        <v>1289</v>
      </c>
      <c r="E66" s="161"/>
      <c r="F66" s="161"/>
      <c r="G66" s="161"/>
      <c r="H66" s="161"/>
      <c r="I66" s="162"/>
      <c r="J66" s="163">
        <f>J132</f>
        <v>0</v>
      </c>
      <c r="K66" s="164"/>
    </row>
    <row r="67" spans="2:12" s="8" customFormat="1" ht="24.95" customHeight="1">
      <c r="B67" s="158"/>
      <c r="C67" s="159"/>
      <c r="D67" s="160" t="s">
        <v>1290</v>
      </c>
      <c r="E67" s="161"/>
      <c r="F67" s="161"/>
      <c r="G67" s="161"/>
      <c r="H67" s="161"/>
      <c r="I67" s="162"/>
      <c r="J67" s="163">
        <f>J219</f>
        <v>0</v>
      </c>
      <c r="K67" s="164"/>
    </row>
    <row r="68" spans="2:12" s="8" customFormat="1" ht="24.95" customHeight="1">
      <c r="B68" s="158"/>
      <c r="C68" s="159"/>
      <c r="D68" s="160" t="s">
        <v>1291</v>
      </c>
      <c r="E68" s="161"/>
      <c r="F68" s="161"/>
      <c r="G68" s="161"/>
      <c r="H68" s="161"/>
      <c r="I68" s="162"/>
      <c r="J68" s="163">
        <f>J290</f>
        <v>0</v>
      </c>
      <c r="K68" s="164"/>
    </row>
    <row r="69" spans="2:12" s="8" customFormat="1" ht="24.95" customHeight="1">
      <c r="B69" s="158"/>
      <c r="C69" s="159"/>
      <c r="D69" s="160" t="s">
        <v>1292</v>
      </c>
      <c r="E69" s="161"/>
      <c r="F69" s="161"/>
      <c r="G69" s="161"/>
      <c r="H69" s="161"/>
      <c r="I69" s="162"/>
      <c r="J69" s="163">
        <f>J301</f>
        <v>0</v>
      </c>
      <c r="K69" s="164"/>
    </row>
    <row r="70" spans="2:12" s="8" customFormat="1" ht="24.95" customHeight="1">
      <c r="B70" s="158"/>
      <c r="C70" s="159"/>
      <c r="D70" s="160" t="s">
        <v>1293</v>
      </c>
      <c r="E70" s="161"/>
      <c r="F70" s="161"/>
      <c r="G70" s="161"/>
      <c r="H70" s="161"/>
      <c r="I70" s="162"/>
      <c r="J70" s="163">
        <f>J364</f>
        <v>0</v>
      </c>
      <c r="K70" s="164"/>
    </row>
    <row r="71" spans="2:12" s="8" customFormat="1" ht="24.95" customHeight="1">
      <c r="B71" s="158"/>
      <c r="C71" s="159"/>
      <c r="D71" s="160" t="s">
        <v>1294</v>
      </c>
      <c r="E71" s="161"/>
      <c r="F71" s="161"/>
      <c r="G71" s="161"/>
      <c r="H71" s="161"/>
      <c r="I71" s="162"/>
      <c r="J71" s="163">
        <f>J395</f>
        <v>0</v>
      </c>
      <c r="K71" s="164"/>
    </row>
    <row r="72" spans="2:12" s="8" customFormat="1" ht="24.95" customHeight="1">
      <c r="B72" s="158"/>
      <c r="C72" s="159"/>
      <c r="D72" s="160" t="s">
        <v>1295</v>
      </c>
      <c r="E72" s="161"/>
      <c r="F72" s="161"/>
      <c r="G72" s="161"/>
      <c r="H72" s="161"/>
      <c r="I72" s="162"/>
      <c r="J72" s="163">
        <f>J628</f>
        <v>0</v>
      </c>
      <c r="K72" s="164"/>
    </row>
    <row r="73" spans="2:12" s="1" customFormat="1" ht="21.75" customHeight="1">
      <c r="B73" s="41"/>
      <c r="C73" s="42"/>
      <c r="D73" s="42"/>
      <c r="E73" s="42"/>
      <c r="F73" s="42"/>
      <c r="G73" s="42"/>
      <c r="H73" s="42"/>
      <c r="I73" s="127"/>
      <c r="J73" s="42"/>
      <c r="K73" s="45"/>
    </row>
    <row r="74" spans="2:12" s="1" customFormat="1" ht="6.95" customHeight="1">
      <c r="B74" s="56"/>
      <c r="C74" s="57"/>
      <c r="D74" s="57"/>
      <c r="E74" s="57"/>
      <c r="F74" s="57"/>
      <c r="G74" s="57"/>
      <c r="H74" s="57"/>
      <c r="I74" s="148"/>
      <c r="J74" s="57"/>
      <c r="K74" s="58"/>
    </row>
    <row r="78" spans="2:12" s="1" customFormat="1" ht="6.95" customHeight="1">
      <c r="B78" s="59"/>
      <c r="C78" s="60"/>
      <c r="D78" s="60"/>
      <c r="E78" s="60"/>
      <c r="F78" s="60"/>
      <c r="G78" s="60"/>
      <c r="H78" s="60"/>
      <c r="I78" s="151"/>
      <c r="J78" s="60"/>
      <c r="K78" s="60"/>
      <c r="L78" s="61"/>
    </row>
    <row r="79" spans="2:12" s="1" customFormat="1" ht="36.950000000000003" customHeight="1">
      <c r="B79" s="41"/>
      <c r="C79" s="62" t="s">
        <v>178</v>
      </c>
      <c r="D79" s="63"/>
      <c r="E79" s="63"/>
      <c r="F79" s="63"/>
      <c r="G79" s="63"/>
      <c r="H79" s="63"/>
      <c r="I79" s="165"/>
      <c r="J79" s="63"/>
      <c r="K79" s="63"/>
      <c r="L79" s="61"/>
    </row>
    <row r="80" spans="2:12" s="1" customFormat="1" ht="6.95" customHeight="1">
      <c r="B80" s="41"/>
      <c r="C80" s="63"/>
      <c r="D80" s="63"/>
      <c r="E80" s="63"/>
      <c r="F80" s="63"/>
      <c r="G80" s="63"/>
      <c r="H80" s="63"/>
      <c r="I80" s="165"/>
      <c r="J80" s="63"/>
      <c r="K80" s="63"/>
      <c r="L80" s="61"/>
    </row>
    <row r="81" spans="2:63" s="1" customFormat="1" ht="14.45" customHeight="1">
      <c r="B81" s="41"/>
      <c r="C81" s="65" t="s">
        <v>17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3" s="1" customFormat="1" ht="22.5" customHeight="1">
      <c r="B82" s="41"/>
      <c r="C82" s="63"/>
      <c r="D82" s="63"/>
      <c r="E82" s="400" t="str">
        <f>E7</f>
        <v>Revitalizace autobusového nádraží v Mohelnici</v>
      </c>
      <c r="F82" s="401"/>
      <c r="G82" s="401"/>
      <c r="H82" s="401"/>
      <c r="I82" s="165"/>
      <c r="J82" s="63"/>
      <c r="K82" s="63"/>
      <c r="L82" s="61"/>
    </row>
    <row r="83" spans="2:63">
      <c r="B83" s="28"/>
      <c r="C83" s="65" t="s">
        <v>166</v>
      </c>
      <c r="D83" s="166"/>
      <c r="E83" s="166"/>
      <c r="F83" s="166"/>
      <c r="G83" s="166"/>
      <c r="H83" s="166"/>
      <c r="J83" s="166"/>
      <c r="K83" s="166"/>
      <c r="L83" s="167"/>
    </row>
    <row r="84" spans="2:63" ht="22.5" customHeight="1">
      <c r="B84" s="28"/>
      <c r="C84" s="166"/>
      <c r="D84" s="166"/>
      <c r="E84" s="400" t="s">
        <v>354</v>
      </c>
      <c r="F84" s="404"/>
      <c r="G84" s="404"/>
      <c r="H84" s="404"/>
      <c r="J84" s="166"/>
      <c r="K84" s="166"/>
      <c r="L84" s="167"/>
    </row>
    <row r="85" spans="2:63">
      <c r="B85" s="28"/>
      <c r="C85" s="65" t="s">
        <v>168</v>
      </c>
      <c r="D85" s="166"/>
      <c r="E85" s="166"/>
      <c r="F85" s="166"/>
      <c r="G85" s="166"/>
      <c r="H85" s="166"/>
      <c r="J85" s="166"/>
      <c r="K85" s="166"/>
      <c r="L85" s="167"/>
    </row>
    <row r="86" spans="2:63" s="1" customFormat="1" ht="22.5" customHeight="1">
      <c r="B86" s="41"/>
      <c r="C86" s="63"/>
      <c r="D86" s="63"/>
      <c r="E86" s="402" t="s">
        <v>354</v>
      </c>
      <c r="F86" s="403"/>
      <c r="G86" s="403"/>
      <c r="H86" s="403"/>
      <c r="I86" s="165"/>
      <c r="J86" s="63"/>
      <c r="K86" s="63"/>
      <c r="L86" s="61"/>
    </row>
    <row r="87" spans="2:63" s="1" customFormat="1" ht="14.45" customHeight="1">
      <c r="B87" s="41"/>
      <c r="C87" s="65" t="s">
        <v>170</v>
      </c>
      <c r="D87" s="63"/>
      <c r="E87" s="63"/>
      <c r="F87" s="63"/>
      <c r="G87" s="63"/>
      <c r="H87" s="63"/>
      <c r="I87" s="165"/>
      <c r="J87" s="63"/>
      <c r="K87" s="63"/>
      <c r="L87" s="61"/>
    </row>
    <row r="88" spans="2:63" s="1" customFormat="1" ht="23.25" customHeight="1">
      <c r="B88" s="41"/>
      <c r="C88" s="63"/>
      <c r="D88" s="63"/>
      <c r="E88" s="371" t="str">
        <f>E13</f>
        <v>SO.01.4 - Silnoproud</v>
      </c>
      <c r="F88" s="403"/>
      <c r="G88" s="403"/>
      <c r="H88" s="403"/>
      <c r="I88" s="165"/>
      <c r="J88" s="63"/>
      <c r="K88" s="63"/>
      <c r="L88" s="61"/>
    </row>
    <row r="89" spans="2:63" s="1" customFormat="1" ht="6.95" customHeight="1">
      <c r="B89" s="41"/>
      <c r="C89" s="63"/>
      <c r="D89" s="63"/>
      <c r="E89" s="63"/>
      <c r="F89" s="63"/>
      <c r="G89" s="63"/>
      <c r="H89" s="63"/>
      <c r="I89" s="165"/>
      <c r="J89" s="63"/>
      <c r="K89" s="63"/>
      <c r="L89" s="61"/>
    </row>
    <row r="90" spans="2:63" s="1" customFormat="1" ht="18" customHeight="1">
      <c r="B90" s="41"/>
      <c r="C90" s="65" t="s">
        <v>22</v>
      </c>
      <c r="D90" s="63"/>
      <c r="E90" s="63"/>
      <c r="F90" s="168" t="str">
        <f>F16</f>
        <v>Mohelnice</v>
      </c>
      <c r="G90" s="63"/>
      <c r="H90" s="63"/>
      <c r="I90" s="169" t="s">
        <v>24</v>
      </c>
      <c r="J90" s="73" t="str">
        <f>IF(J16="","",J16)</f>
        <v>27.1.2017</v>
      </c>
      <c r="K90" s="63"/>
      <c r="L90" s="61"/>
    </row>
    <row r="91" spans="2:63" s="1" customFormat="1" ht="6.9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3" s="1" customFormat="1">
      <c r="B92" s="41"/>
      <c r="C92" s="65" t="s">
        <v>26</v>
      </c>
      <c r="D92" s="63"/>
      <c r="E92" s="63"/>
      <c r="F92" s="168" t="str">
        <f>E19</f>
        <v>Město Mohelnice, U Brány 916/2, 789 85 Mohelnice</v>
      </c>
      <c r="G92" s="63"/>
      <c r="H92" s="63"/>
      <c r="I92" s="169" t="s">
        <v>34</v>
      </c>
      <c r="J92" s="168" t="str">
        <f>E25</f>
        <v xml:space="preserve"> </v>
      </c>
      <c r="K92" s="63"/>
      <c r="L92" s="61"/>
    </row>
    <row r="93" spans="2:63" s="1" customFormat="1" ht="14.45" customHeight="1">
      <c r="B93" s="41"/>
      <c r="C93" s="65" t="s">
        <v>32</v>
      </c>
      <c r="D93" s="63"/>
      <c r="E93" s="63"/>
      <c r="F93" s="168" t="str">
        <f>IF(E22="","",E22)</f>
        <v/>
      </c>
      <c r="G93" s="63"/>
      <c r="H93" s="63"/>
      <c r="I93" s="165"/>
      <c r="J93" s="63"/>
      <c r="K93" s="63"/>
      <c r="L93" s="61"/>
    </row>
    <row r="94" spans="2:63" s="1" customFormat="1" ht="10.35" customHeight="1">
      <c r="B94" s="41"/>
      <c r="C94" s="63"/>
      <c r="D94" s="63"/>
      <c r="E94" s="63"/>
      <c r="F94" s="63"/>
      <c r="G94" s="63"/>
      <c r="H94" s="63"/>
      <c r="I94" s="165"/>
      <c r="J94" s="63"/>
      <c r="K94" s="63"/>
      <c r="L94" s="61"/>
    </row>
    <row r="95" spans="2:63" s="9" customFormat="1" ht="29.25" customHeight="1">
      <c r="B95" s="170"/>
      <c r="C95" s="171" t="s">
        <v>179</v>
      </c>
      <c r="D95" s="172" t="s">
        <v>57</v>
      </c>
      <c r="E95" s="172" t="s">
        <v>53</v>
      </c>
      <c r="F95" s="172" t="s">
        <v>180</v>
      </c>
      <c r="G95" s="172" t="s">
        <v>181</v>
      </c>
      <c r="H95" s="172" t="s">
        <v>182</v>
      </c>
      <c r="I95" s="173" t="s">
        <v>183</v>
      </c>
      <c r="J95" s="172" t="s">
        <v>173</v>
      </c>
      <c r="K95" s="174" t="s">
        <v>184</v>
      </c>
      <c r="L95" s="175"/>
      <c r="M95" s="81" t="s">
        <v>185</v>
      </c>
      <c r="N95" s="82" t="s">
        <v>42</v>
      </c>
      <c r="O95" s="82" t="s">
        <v>186</v>
      </c>
      <c r="P95" s="82" t="s">
        <v>187</v>
      </c>
      <c r="Q95" s="82" t="s">
        <v>188</v>
      </c>
      <c r="R95" s="82" t="s">
        <v>189</v>
      </c>
      <c r="S95" s="82" t="s">
        <v>190</v>
      </c>
      <c r="T95" s="83" t="s">
        <v>191</v>
      </c>
    </row>
    <row r="96" spans="2:63" s="1" customFormat="1" ht="29.25" customHeight="1">
      <c r="B96" s="41"/>
      <c r="C96" s="87" t="s">
        <v>174</v>
      </c>
      <c r="D96" s="63"/>
      <c r="E96" s="63"/>
      <c r="F96" s="63"/>
      <c r="G96" s="63"/>
      <c r="H96" s="63"/>
      <c r="I96" s="165"/>
      <c r="J96" s="176">
        <f>BK96</f>
        <v>0</v>
      </c>
      <c r="K96" s="63"/>
      <c r="L96" s="61"/>
      <c r="M96" s="84"/>
      <c r="N96" s="85"/>
      <c r="O96" s="85"/>
      <c r="P96" s="177">
        <f>P97+P132+P219+P290+P301+P364+P395+P628</f>
        <v>0</v>
      </c>
      <c r="Q96" s="85"/>
      <c r="R96" s="177">
        <f>R97+R132+R219+R290+R301+R364+R395+R628</f>
        <v>0</v>
      </c>
      <c r="S96" s="85"/>
      <c r="T96" s="178">
        <f>T97+T132+T219+T290+T301+T364+T395+T628</f>
        <v>0</v>
      </c>
      <c r="AT96" s="24" t="s">
        <v>71</v>
      </c>
      <c r="AU96" s="24" t="s">
        <v>175</v>
      </c>
      <c r="BK96" s="179">
        <f>BK97+BK132+BK219+BK290+BK301+BK364+BK395+BK628</f>
        <v>0</v>
      </c>
    </row>
    <row r="97" spans="2:65" s="10" customFormat="1" ht="37.35" customHeight="1">
      <c r="B97" s="180"/>
      <c r="C97" s="181"/>
      <c r="D97" s="182" t="s">
        <v>71</v>
      </c>
      <c r="E97" s="183" t="s">
        <v>72</v>
      </c>
      <c r="F97" s="183" t="s">
        <v>1296</v>
      </c>
      <c r="G97" s="181"/>
      <c r="H97" s="181"/>
      <c r="I97" s="184"/>
      <c r="J97" s="185">
        <f>BK97</f>
        <v>0</v>
      </c>
      <c r="K97" s="181"/>
      <c r="L97" s="186"/>
      <c r="M97" s="187"/>
      <c r="N97" s="188"/>
      <c r="O97" s="188"/>
      <c r="P97" s="189">
        <f>SUM(P98:P131)</f>
        <v>0</v>
      </c>
      <c r="Q97" s="188"/>
      <c r="R97" s="189">
        <f>SUM(R98:R131)</f>
        <v>0</v>
      </c>
      <c r="S97" s="188"/>
      <c r="T97" s="190">
        <f>SUM(T98:T131)</f>
        <v>0</v>
      </c>
      <c r="AR97" s="191" t="s">
        <v>86</v>
      </c>
      <c r="AT97" s="192" t="s">
        <v>71</v>
      </c>
      <c r="AU97" s="192" t="s">
        <v>72</v>
      </c>
      <c r="AY97" s="191" t="s">
        <v>195</v>
      </c>
      <c r="BK97" s="193">
        <f>SUM(BK98:BK131)</f>
        <v>0</v>
      </c>
    </row>
    <row r="98" spans="2:65" s="1" customFormat="1" ht="22.5" customHeight="1">
      <c r="B98" s="41"/>
      <c r="C98" s="238" t="s">
        <v>79</v>
      </c>
      <c r="D98" s="238" t="s">
        <v>1041</v>
      </c>
      <c r="E98" s="239" t="s">
        <v>79</v>
      </c>
      <c r="F98" s="240" t="s">
        <v>1297</v>
      </c>
      <c r="G98" s="241" t="s">
        <v>504</v>
      </c>
      <c r="H98" s="242">
        <v>1</v>
      </c>
      <c r="I98" s="243"/>
      <c r="J98" s="242">
        <f>ROUND(I98*H98,1)</f>
        <v>0</v>
      </c>
      <c r="K98" s="240" t="s">
        <v>1298</v>
      </c>
      <c r="L98" s="244"/>
      <c r="M98" s="245" t="s">
        <v>20</v>
      </c>
      <c r="N98" s="246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799</v>
      </c>
      <c r="AT98" s="24" t="s">
        <v>1041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474</v>
      </c>
      <c r="BM98" s="24" t="s">
        <v>81</v>
      </c>
    </row>
    <row r="99" spans="2:65" s="1" customFormat="1" ht="13.5">
      <c r="B99" s="41"/>
      <c r="C99" s="63"/>
      <c r="D99" s="205" t="s">
        <v>202</v>
      </c>
      <c r="E99" s="63"/>
      <c r="F99" s="206" t="s">
        <v>1297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238" t="s">
        <v>81</v>
      </c>
      <c r="D100" s="238" t="s">
        <v>1041</v>
      </c>
      <c r="E100" s="239" t="s">
        <v>81</v>
      </c>
      <c r="F100" s="240" t="s">
        <v>1299</v>
      </c>
      <c r="G100" s="241" t="s">
        <v>1300</v>
      </c>
      <c r="H100" s="242">
        <v>1</v>
      </c>
      <c r="I100" s="243"/>
      <c r="J100" s="242">
        <f>ROUND(I100*H100,1)</f>
        <v>0</v>
      </c>
      <c r="K100" s="240" t="s">
        <v>1298</v>
      </c>
      <c r="L100" s="244"/>
      <c r="M100" s="245" t="s">
        <v>20</v>
      </c>
      <c r="N100" s="246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799</v>
      </c>
      <c r="AT100" s="24" t="s">
        <v>1041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474</v>
      </c>
      <c r="BM100" s="24" t="s">
        <v>194</v>
      </c>
    </row>
    <row r="101" spans="2:65" s="1" customFormat="1" ht="13.5">
      <c r="B101" s="41"/>
      <c r="C101" s="63"/>
      <c r="D101" s="205" t="s">
        <v>202</v>
      </c>
      <c r="E101" s="63"/>
      <c r="F101" s="206" t="s">
        <v>1301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238" t="s">
        <v>86</v>
      </c>
      <c r="D102" s="238" t="s">
        <v>1041</v>
      </c>
      <c r="E102" s="239" t="s">
        <v>86</v>
      </c>
      <c r="F102" s="240" t="s">
        <v>1302</v>
      </c>
      <c r="G102" s="241" t="s">
        <v>504</v>
      </c>
      <c r="H102" s="242">
        <v>1</v>
      </c>
      <c r="I102" s="243"/>
      <c r="J102" s="242">
        <f>ROUND(I102*H102,1)</f>
        <v>0</v>
      </c>
      <c r="K102" s="240" t="s">
        <v>1298</v>
      </c>
      <c r="L102" s="244"/>
      <c r="M102" s="245" t="s">
        <v>20</v>
      </c>
      <c r="N102" s="246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799</v>
      </c>
      <c r="AT102" s="24" t="s">
        <v>1041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474</v>
      </c>
      <c r="BM102" s="24" t="s">
        <v>217</v>
      </c>
    </row>
    <row r="103" spans="2:65" s="1" customFormat="1" ht="13.5">
      <c r="B103" s="41"/>
      <c r="C103" s="63"/>
      <c r="D103" s="205" t="s">
        <v>202</v>
      </c>
      <c r="E103" s="63"/>
      <c r="F103" s="206" t="s">
        <v>1302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238" t="s">
        <v>194</v>
      </c>
      <c r="D104" s="238" t="s">
        <v>1041</v>
      </c>
      <c r="E104" s="239" t="s">
        <v>194</v>
      </c>
      <c r="F104" s="240" t="s">
        <v>1303</v>
      </c>
      <c r="G104" s="241" t="s">
        <v>504</v>
      </c>
      <c r="H104" s="242">
        <v>1</v>
      </c>
      <c r="I104" s="243"/>
      <c r="J104" s="242">
        <f>ROUND(I104*H104,1)</f>
        <v>0</v>
      </c>
      <c r="K104" s="240" t="s">
        <v>1298</v>
      </c>
      <c r="L104" s="244"/>
      <c r="M104" s="245" t="s">
        <v>20</v>
      </c>
      <c r="N104" s="246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799</v>
      </c>
      <c r="AT104" s="24" t="s">
        <v>1041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474</v>
      </c>
      <c r="BM104" s="24" t="s">
        <v>225</v>
      </c>
    </row>
    <row r="105" spans="2:65" s="1" customFormat="1" ht="13.5">
      <c r="B105" s="41"/>
      <c r="C105" s="63"/>
      <c r="D105" s="205" t="s">
        <v>202</v>
      </c>
      <c r="E105" s="63"/>
      <c r="F105" s="206" t="s">
        <v>1303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238" t="s">
        <v>213</v>
      </c>
      <c r="D106" s="238" t="s">
        <v>1041</v>
      </c>
      <c r="E106" s="239" t="s">
        <v>213</v>
      </c>
      <c r="F106" s="240" t="s">
        <v>1304</v>
      </c>
      <c r="G106" s="241" t="s">
        <v>504</v>
      </c>
      <c r="H106" s="242">
        <v>1</v>
      </c>
      <c r="I106" s="243"/>
      <c r="J106" s="242">
        <f>ROUND(I106*H106,1)</f>
        <v>0</v>
      </c>
      <c r="K106" s="240" t="s">
        <v>1298</v>
      </c>
      <c r="L106" s="244"/>
      <c r="M106" s="245" t="s">
        <v>20</v>
      </c>
      <c r="N106" s="246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799</v>
      </c>
      <c r="AT106" s="24" t="s">
        <v>1041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474</v>
      </c>
      <c r="BM106" s="24" t="s">
        <v>226</v>
      </c>
    </row>
    <row r="107" spans="2:65" s="1" customFormat="1" ht="13.5">
      <c r="B107" s="41"/>
      <c r="C107" s="63"/>
      <c r="D107" s="205" t="s">
        <v>202</v>
      </c>
      <c r="E107" s="63"/>
      <c r="F107" s="206" t="s">
        <v>1304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238" t="s">
        <v>217</v>
      </c>
      <c r="D108" s="238" t="s">
        <v>1041</v>
      </c>
      <c r="E108" s="239" t="s">
        <v>217</v>
      </c>
      <c r="F108" s="240" t="s">
        <v>1305</v>
      </c>
      <c r="G108" s="241" t="s">
        <v>504</v>
      </c>
      <c r="H108" s="242">
        <v>1</v>
      </c>
      <c r="I108" s="243"/>
      <c r="J108" s="242">
        <f>ROUND(I108*H108,1)</f>
        <v>0</v>
      </c>
      <c r="K108" s="240" t="s">
        <v>1298</v>
      </c>
      <c r="L108" s="244"/>
      <c r="M108" s="245" t="s">
        <v>20</v>
      </c>
      <c r="N108" s="246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799</v>
      </c>
      <c r="AT108" s="24" t="s">
        <v>1041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474</v>
      </c>
      <c r="BM108" s="24" t="s">
        <v>240</v>
      </c>
    </row>
    <row r="109" spans="2:65" s="1" customFormat="1" ht="13.5">
      <c r="B109" s="41"/>
      <c r="C109" s="63"/>
      <c r="D109" s="205" t="s">
        <v>202</v>
      </c>
      <c r="E109" s="63"/>
      <c r="F109" s="206" t="s">
        <v>1305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238" t="s">
        <v>221</v>
      </c>
      <c r="D110" s="238" t="s">
        <v>1041</v>
      </c>
      <c r="E110" s="239" t="s">
        <v>221</v>
      </c>
      <c r="F110" s="240" t="s">
        <v>1306</v>
      </c>
      <c r="G110" s="241" t="s">
        <v>504</v>
      </c>
      <c r="H110" s="242">
        <v>1</v>
      </c>
      <c r="I110" s="243"/>
      <c r="J110" s="242">
        <f>ROUND(I110*H110,1)</f>
        <v>0</v>
      </c>
      <c r="K110" s="240" t="s">
        <v>1298</v>
      </c>
      <c r="L110" s="244"/>
      <c r="M110" s="245" t="s">
        <v>20</v>
      </c>
      <c r="N110" s="246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799</v>
      </c>
      <c r="AT110" s="24" t="s">
        <v>1041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474</v>
      </c>
      <c r="BM110" s="24" t="s">
        <v>248</v>
      </c>
    </row>
    <row r="111" spans="2:65" s="1" customFormat="1" ht="13.5">
      <c r="B111" s="41"/>
      <c r="C111" s="63"/>
      <c r="D111" s="205" t="s">
        <v>202</v>
      </c>
      <c r="E111" s="63"/>
      <c r="F111" s="206" t="s">
        <v>1306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238" t="s">
        <v>225</v>
      </c>
      <c r="D112" s="238" t="s">
        <v>1041</v>
      </c>
      <c r="E112" s="239" t="s">
        <v>225</v>
      </c>
      <c r="F112" s="240" t="s">
        <v>1307</v>
      </c>
      <c r="G112" s="241" t="s">
        <v>504</v>
      </c>
      <c r="H112" s="242">
        <v>1</v>
      </c>
      <c r="I112" s="243"/>
      <c r="J112" s="242">
        <f>ROUND(I112*H112,1)</f>
        <v>0</v>
      </c>
      <c r="K112" s="240" t="s">
        <v>1298</v>
      </c>
      <c r="L112" s="244"/>
      <c r="M112" s="245" t="s">
        <v>20</v>
      </c>
      <c r="N112" s="246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799</v>
      </c>
      <c r="AT112" s="24" t="s">
        <v>1041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474</v>
      </c>
      <c r="BM112" s="24" t="s">
        <v>255</v>
      </c>
    </row>
    <row r="113" spans="2:65" s="1" customFormat="1" ht="13.5">
      <c r="B113" s="41"/>
      <c r="C113" s="63"/>
      <c r="D113" s="205" t="s">
        <v>202</v>
      </c>
      <c r="E113" s="63"/>
      <c r="F113" s="206" t="s">
        <v>1308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238" t="s">
        <v>230</v>
      </c>
      <c r="D114" s="238" t="s">
        <v>1041</v>
      </c>
      <c r="E114" s="239" t="s">
        <v>230</v>
      </c>
      <c r="F114" s="240" t="s">
        <v>1309</v>
      </c>
      <c r="G114" s="241" t="s">
        <v>504</v>
      </c>
      <c r="H114" s="242">
        <v>1</v>
      </c>
      <c r="I114" s="243"/>
      <c r="J114" s="242">
        <f>ROUND(I114*H114,1)</f>
        <v>0</v>
      </c>
      <c r="K114" s="240" t="s">
        <v>1298</v>
      </c>
      <c r="L114" s="244"/>
      <c r="M114" s="245" t="s">
        <v>20</v>
      </c>
      <c r="N114" s="246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799</v>
      </c>
      <c r="AT114" s="24" t="s">
        <v>1041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474</v>
      </c>
      <c r="BM114" s="24" t="s">
        <v>264</v>
      </c>
    </row>
    <row r="115" spans="2:65" s="1" customFormat="1" ht="13.5">
      <c r="B115" s="41"/>
      <c r="C115" s="63"/>
      <c r="D115" s="205" t="s">
        <v>202</v>
      </c>
      <c r="E115" s="63"/>
      <c r="F115" s="206" t="s">
        <v>1310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238" t="s">
        <v>226</v>
      </c>
      <c r="D116" s="238" t="s">
        <v>1041</v>
      </c>
      <c r="E116" s="239" t="s">
        <v>226</v>
      </c>
      <c r="F116" s="240" t="s">
        <v>1311</v>
      </c>
      <c r="G116" s="241" t="s">
        <v>504</v>
      </c>
      <c r="H116" s="242">
        <v>2</v>
      </c>
      <c r="I116" s="243"/>
      <c r="J116" s="242">
        <f>ROUND(I116*H116,1)</f>
        <v>0</v>
      </c>
      <c r="K116" s="240" t="s">
        <v>1298</v>
      </c>
      <c r="L116" s="244"/>
      <c r="M116" s="245" t="s">
        <v>20</v>
      </c>
      <c r="N116" s="246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799</v>
      </c>
      <c r="AT116" s="24" t="s">
        <v>1041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474</v>
      </c>
      <c r="BM116" s="24" t="s">
        <v>271</v>
      </c>
    </row>
    <row r="117" spans="2:65" s="1" customFormat="1" ht="13.5">
      <c r="B117" s="41"/>
      <c r="C117" s="63"/>
      <c r="D117" s="205" t="s">
        <v>202</v>
      </c>
      <c r="E117" s="63"/>
      <c r="F117" s="206" t="s">
        <v>1312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22.5" customHeight="1">
      <c r="B118" s="41"/>
      <c r="C118" s="238" t="s">
        <v>231</v>
      </c>
      <c r="D118" s="238" t="s">
        <v>1041</v>
      </c>
      <c r="E118" s="239" t="s">
        <v>231</v>
      </c>
      <c r="F118" s="240" t="s">
        <v>1313</v>
      </c>
      <c r="G118" s="241" t="s">
        <v>504</v>
      </c>
      <c r="H118" s="242">
        <v>1</v>
      </c>
      <c r="I118" s="243"/>
      <c r="J118" s="242">
        <f>ROUND(I118*H118,1)</f>
        <v>0</v>
      </c>
      <c r="K118" s="240" t="s">
        <v>1298</v>
      </c>
      <c r="L118" s="244"/>
      <c r="M118" s="245" t="s">
        <v>20</v>
      </c>
      <c r="N118" s="246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799</v>
      </c>
      <c r="AT118" s="24" t="s">
        <v>1041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474</v>
      </c>
      <c r="BM118" s="24" t="s">
        <v>278</v>
      </c>
    </row>
    <row r="119" spans="2:65" s="1" customFormat="1" ht="13.5">
      <c r="B119" s="41"/>
      <c r="C119" s="63"/>
      <c r="D119" s="205" t="s">
        <v>202</v>
      </c>
      <c r="E119" s="63"/>
      <c r="F119" s="206" t="s">
        <v>1314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22.5" customHeight="1">
      <c r="B120" s="41"/>
      <c r="C120" s="238" t="s">
        <v>240</v>
      </c>
      <c r="D120" s="238" t="s">
        <v>1041</v>
      </c>
      <c r="E120" s="239" t="s">
        <v>240</v>
      </c>
      <c r="F120" s="240" t="s">
        <v>1315</v>
      </c>
      <c r="G120" s="241" t="s">
        <v>504</v>
      </c>
      <c r="H120" s="242">
        <v>1</v>
      </c>
      <c r="I120" s="243"/>
      <c r="J120" s="242">
        <f>ROUND(I120*H120,1)</f>
        <v>0</v>
      </c>
      <c r="K120" s="240" t="s">
        <v>1298</v>
      </c>
      <c r="L120" s="244"/>
      <c r="M120" s="245" t="s">
        <v>20</v>
      </c>
      <c r="N120" s="246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799</v>
      </c>
      <c r="AT120" s="24" t="s">
        <v>1041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474</v>
      </c>
      <c r="BM120" s="24" t="s">
        <v>286</v>
      </c>
    </row>
    <row r="121" spans="2:65" s="1" customFormat="1" ht="13.5">
      <c r="B121" s="41"/>
      <c r="C121" s="63"/>
      <c r="D121" s="205" t="s">
        <v>202</v>
      </c>
      <c r="E121" s="63"/>
      <c r="F121" s="206" t="s">
        <v>1316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22.5" customHeight="1">
      <c r="B122" s="41"/>
      <c r="C122" s="238" t="s">
        <v>244</v>
      </c>
      <c r="D122" s="238" t="s">
        <v>1041</v>
      </c>
      <c r="E122" s="239" t="s">
        <v>244</v>
      </c>
      <c r="F122" s="240" t="s">
        <v>1317</v>
      </c>
      <c r="G122" s="241" t="s">
        <v>504</v>
      </c>
      <c r="H122" s="242">
        <v>2</v>
      </c>
      <c r="I122" s="243"/>
      <c r="J122" s="242">
        <f>ROUND(I122*H122,1)</f>
        <v>0</v>
      </c>
      <c r="K122" s="240" t="s">
        <v>1298</v>
      </c>
      <c r="L122" s="244"/>
      <c r="M122" s="245" t="s">
        <v>20</v>
      </c>
      <c r="N122" s="246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799</v>
      </c>
      <c r="AT122" s="24" t="s">
        <v>1041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474</v>
      </c>
      <c r="BM122" s="24" t="s">
        <v>294</v>
      </c>
    </row>
    <row r="123" spans="2:65" s="1" customFormat="1" ht="13.5">
      <c r="B123" s="41"/>
      <c r="C123" s="63"/>
      <c r="D123" s="205" t="s">
        <v>202</v>
      </c>
      <c r="E123" s="63"/>
      <c r="F123" s="206" t="s">
        <v>1317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238" t="s">
        <v>248</v>
      </c>
      <c r="D124" s="238" t="s">
        <v>1041</v>
      </c>
      <c r="E124" s="239" t="s">
        <v>248</v>
      </c>
      <c r="F124" s="240" t="s">
        <v>1318</v>
      </c>
      <c r="G124" s="241" t="s">
        <v>504</v>
      </c>
      <c r="H124" s="242">
        <v>1</v>
      </c>
      <c r="I124" s="243"/>
      <c r="J124" s="242">
        <f>ROUND(I124*H124,1)</f>
        <v>0</v>
      </c>
      <c r="K124" s="240" t="s">
        <v>1298</v>
      </c>
      <c r="L124" s="244"/>
      <c r="M124" s="245" t="s">
        <v>20</v>
      </c>
      <c r="N124" s="246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799</v>
      </c>
      <c r="AT124" s="24" t="s">
        <v>1041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474</v>
      </c>
      <c r="BM124" s="24" t="s">
        <v>303</v>
      </c>
    </row>
    <row r="125" spans="2:65" s="1" customFormat="1" ht="13.5">
      <c r="B125" s="41"/>
      <c r="C125" s="63"/>
      <c r="D125" s="205" t="s">
        <v>202</v>
      </c>
      <c r="E125" s="63"/>
      <c r="F125" s="206" t="s">
        <v>1319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238" t="s">
        <v>10</v>
      </c>
      <c r="D126" s="238" t="s">
        <v>1041</v>
      </c>
      <c r="E126" s="239" t="s">
        <v>10</v>
      </c>
      <c r="F126" s="240" t="s">
        <v>1320</v>
      </c>
      <c r="G126" s="241" t="s">
        <v>504</v>
      </c>
      <c r="H126" s="242">
        <v>1</v>
      </c>
      <c r="I126" s="243"/>
      <c r="J126" s="242">
        <f>ROUND(I126*H126,1)</f>
        <v>0</v>
      </c>
      <c r="K126" s="240" t="s">
        <v>1298</v>
      </c>
      <c r="L126" s="244"/>
      <c r="M126" s="245" t="s">
        <v>20</v>
      </c>
      <c r="N126" s="246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799</v>
      </c>
      <c r="AT126" s="24" t="s">
        <v>1041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474</v>
      </c>
      <c r="BM126" s="24" t="s">
        <v>309</v>
      </c>
    </row>
    <row r="127" spans="2:65" s="1" customFormat="1" ht="13.5">
      <c r="B127" s="41"/>
      <c r="C127" s="63"/>
      <c r="D127" s="205" t="s">
        <v>202</v>
      </c>
      <c r="E127" s="63"/>
      <c r="F127" s="206" t="s">
        <v>1321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238" t="s">
        <v>255</v>
      </c>
      <c r="D128" s="238" t="s">
        <v>1041</v>
      </c>
      <c r="E128" s="239" t="s">
        <v>255</v>
      </c>
      <c r="F128" s="240" t="s">
        <v>1322</v>
      </c>
      <c r="G128" s="241" t="s">
        <v>504</v>
      </c>
      <c r="H128" s="242">
        <v>1</v>
      </c>
      <c r="I128" s="243"/>
      <c r="J128" s="242">
        <f>ROUND(I128*H128,1)</f>
        <v>0</v>
      </c>
      <c r="K128" s="240" t="s">
        <v>1298</v>
      </c>
      <c r="L128" s="244"/>
      <c r="M128" s="245" t="s">
        <v>20</v>
      </c>
      <c r="N128" s="246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799</v>
      </c>
      <c r="AT128" s="24" t="s">
        <v>1041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474</v>
      </c>
      <c r="BM128" s="24" t="s">
        <v>315</v>
      </c>
    </row>
    <row r="129" spans="2:65" s="1" customFormat="1" ht="13.5">
      <c r="B129" s="41"/>
      <c r="C129" s="63"/>
      <c r="D129" s="205" t="s">
        <v>202</v>
      </c>
      <c r="E129" s="63"/>
      <c r="F129" s="206" t="s">
        <v>1323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238" t="s">
        <v>260</v>
      </c>
      <c r="D130" s="238" t="s">
        <v>1041</v>
      </c>
      <c r="E130" s="239" t="s">
        <v>260</v>
      </c>
      <c r="F130" s="240" t="s">
        <v>1324</v>
      </c>
      <c r="G130" s="241" t="s">
        <v>1300</v>
      </c>
      <c r="H130" s="242">
        <v>1</v>
      </c>
      <c r="I130" s="243"/>
      <c r="J130" s="242">
        <f>ROUND(I130*H130,1)</f>
        <v>0</v>
      </c>
      <c r="K130" s="240" t="s">
        <v>1298</v>
      </c>
      <c r="L130" s="244"/>
      <c r="M130" s="245" t="s">
        <v>20</v>
      </c>
      <c r="N130" s="246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799</v>
      </c>
      <c r="AT130" s="24" t="s">
        <v>1041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474</v>
      </c>
      <c r="BM130" s="24" t="s">
        <v>321</v>
      </c>
    </row>
    <row r="131" spans="2:65" s="1" customFormat="1" ht="13.5">
      <c r="B131" s="41"/>
      <c r="C131" s="63"/>
      <c r="D131" s="208" t="s">
        <v>202</v>
      </c>
      <c r="E131" s="63"/>
      <c r="F131" s="209" t="s">
        <v>1324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0" customFormat="1" ht="37.35" customHeight="1">
      <c r="B132" s="180"/>
      <c r="C132" s="181"/>
      <c r="D132" s="182" t="s">
        <v>71</v>
      </c>
      <c r="E132" s="183" t="s">
        <v>1231</v>
      </c>
      <c r="F132" s="183" t="s">
        <v>1325</v>
      </c>
      <c r="G132" s="181"/>
      <c r="H132" s="181"/>
      <c r="I132" s="184"/>
      <c r="J132" s="185">
        <f>BK132</f>
        <v>0</v>
      </c>
      <c r="K132" s="181"/>
      <c r="L132" s="186"/>
      <c r="M132" s="187"/>
      <c r="N132" s="188"/>
      <c r="O132" s="188"/>
      <c r="P132" s="189">
        <f>SUM(P133:P218)</f>
        <v>0</v>
      </c>
      <c r="Q132" s="188"/>
      <c r="R132" s="189">
        <f>SUM(R133:R218)</f>
        <v>0</v>
      </c>
      <c r="S132" s="188"/>
      <c r="T132" s="190">
        <f>SUM(T133:T218)</f>
        <v>0</v>
      </c>
      <c r="AR132" s="191" t="s">
        <v>86</v>
      </c>
      <c r="AT132" s="192" t="s">
        <v>71</v>
      </c>
      <c r="AU132" s="192" t="s">
        <v>72</v>
      </c>
      <c r="AY132" s="191" t="s">
        <v>195</v>
      </c>
      <c r="BK132" s="193">
        <f>SUM(BK133:BK218)</f>
        <v>0</v>
      </c>
    </row>
    <row r="133" spans="2:65" s="1" customFormat="1" ht="22.5" customHeight="1">
      <c r="B133" s="41"/>
      <c r="C133" s="238" t="s">
        <v>264</v>
      </c>
      <c r="D133" s="238" t="s">
        <v>1041</v>
      </c>
      <c r="E133" s="239" t="s">
        <v>1326</v>
      </c>
      <c r="F133" s="240" t="s">
        <v>1327</v>
      </c>
      <c r="G133" s="241" t="s">
        <v>504</v>
      </c>
      <c r="H133" s="242">
        <v>1</v>
      </c>
      <c r="I133" s="243"/>
      <c r="J133" s="242">
        <f>ROUND(I133*H133,1)</f>
        <v>0</v>
      </c>
      <c r="K133" s="240" t="s">
        <v>1298</v>
      </c>
      <c r="L133" s="244"/>
      <c r="M133" s="245" t="s">
        <v>20</v>
      </c>
      <c r="N133" s="246" t="s">
        <v>43</v>
      </c>
      <c r="O133" s="4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AR133" s="24" t="s">
        <v>799</v>
      </c>
      <c r="AT133" s="24" t="s">
        <v>1041</v>
      </c>
      <c r="AU133" s="24" t="s">
        <v>79</v>
      </c>
      <c r="AY133" s="24" t="s">
        <v>195</v>
      </c>
      <c r="BE133" s="204">
        <f>IF(N133="základní",J133,0)</f>
        <v>0</v>
      </c>
      <c r="BF133" s="204">
        <f>IF(N133="snížená",J133,0)</f>
        <v>0</v>
      </c>
      <c r="BG133" s="204">
        <f>IF(N133="zákl. přenesená",J133,0)</f>
        <v>0</v>
      </c>
      <c r="BH133" s="204">
        <f>IF(N133="sníž. přenesená",J133,0)</f>
        <v>0</v>
      </c>
      <c r="BI133" s="204">
        <f>IF(N133="nulová",J133,0)</f>
        <v>0</v>
      </c>
      <c r="BJ133" s="24" t="s">
        <v>79</v>
      </c>
      <c r="BK133" s="204">
        <f>ROUND(I133*H133,1)</f>
        <v>0</v>
      </c>
      <c r="BL133" s="24" t="s">
        <v>474</v>
      </c>
      <c r="BM133" s="24" t="s">
        <v>330</v>
      </c>
    </row>
    <row r="134" spans="2:65" s="1" customFormat="1" ht="13.5">
      <c r="B134" s="41"/>
      <c r="C134" s="63"/>
      <c r="D134" s="205" t="s">
        <v>202</v>
      </c>
      <c r="E134" s="63"/>
      <c r="F134" s="206" t="s">
        <v>1327</v>
      </c>
      <c r="G134" s="63"/>
      <c r="H134" s="63"/>
      <c r="I134" s="165"/>
      <c r="J134" s="63"/>
      <c r="K134" s="63"/>
      <c r="L134" s="61"/>
      <c r="M134" s="207"/>
      <c r="N134" s="42"/>
      <c r="O134" s="42"/>
      <c r="P134" s="42"/>
      <c r="Q134" s="42"/>
      <c r="R134" s="42"/>
      <c r="S134" s="42"/>
      <c r="T134" s="78"/>
      <c r="AT134" s="24" t="s">
        <v>202</v>
      </c>
      <c r="AU134" s="24" t="s">
        <v>79</v>
      </c>
    </row>
    <row r="135" spans="2:65" s="1" customFormat="1" ht="22.5" customHeight="1">
      <c r="B135" s="41"/>
      <c r="C135" s="238" t="s">
        <v>268</v>
      </c>
      <c r="D135" s="238" t="s">
        <v>1041</v>
      </c>
      <c r="E135" s="239" t="s">
        <v>479</v>
      </c>
      <c r="F135" s="240" t="s">
        <v>1328</v>
      </c>
      <c r="G135" s="241" t="s">
        <v>504</v>
      </c>
      <c r="H135" s="242">
        <v>1</v>
      </c>
      <c r="I135" s="243"/>
      <c r="J135" s="242">
        <f>ROUND(I135*H135,1)</f>
        <v>0</v>
      </c>
      <c r="K135" s="240" t="s">
        <v>1298</v>
      </c>
      <c r="L135" s="244"/>
      <c r="M135" s="245" t="s">
        <v>20</v>
      </c>
      <c r="N135" s="246" t="s">
        <v>43</v>
      </c>
      <c r="O135" s="42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AR135" s="24" t="s">
        <v>799</v>
      </c>
      <c r="AT135" s="24" t="s">
        <v>1041</v>
      </c>
      <c r="AU135" s="24" t="s">
        <v>79</v>
      </c>
      <c r="AY135" s="24" t="s">
        <v>195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24" t="s">
        <v>79</v>
      </c>
      <c r="BK135" s="204">
        <f>ROUND(I135*H135,1)</f>
        <v>0</v>
      </c>
      <c r="BL135" s="24" t="s">
        <v>474</v>
      </c>
      <c r="BM135" s="24" t="s">
        <v>338</v>
      </c>
    </row>
    <row r="136" spans="2:65" s="1" customFormat="1" ht="13.5">
      <c r="B136" s="41"/>
      <c r="C136" s="63"/>
      <c r="D136" s="205" t="s">
        <v>202</v>
      </c>
      <c r="E136" s="63"/>
      <c r="F136" s="206" t="s">
        <v>1328</v>
      </c>
      <c r="G136" s="63"/>
      <c r="H136" s="63"/>
      <c r="I136" s="165"/>
      <c r="J136" s="63"/>
      <c r="K136" s="63"/>
      <c r="L136" s="61"/>
      <c r="M136" s="207"/>
      <c r="N136" s="42"/>
      <c r="O136" s="42"/>
      <c r="P136" s="42"/>
      <c r="Q136" s="42"/>
      <c r="R136" s="42"/>
      <c r="S136" s="42"/>
      <c r="T136" s="78"/>
      <c r="AT136" s="24" t="s">
        <v>202</v>
      </c>
      <c r="AU136" s="24" t="s">
        <v>79</v>
      </c>
    </row>
    <row r="137" spans="2:65" s="1" customFormat="1" ht="22.5" customHeight="1">
      <c r="B137" s="41"/>
      <c r="C137" s="238" t="s">
        <v>271</v>
      </c>
      <c r="D137" s="238" t="s">
        <v>1041</v>
      </c>
      <c r="E137" s="239" t="s">
        <v>1329</v>
      </c>
      <c r="F137" s="240" t="s">
        <v>1330</v>
      </c>
      <c r="G137" s="241" t="s">
        <v>504</v>
      </c>
      <c r="H137" s="242">
        <v>3</v>
      </c>
      <c r="I137" s="243"/>
      <c r="J137" s="242">
        <f>ROUND(I137*H137,1)</f>
        <v>0</v>
      </c>
      <c r="K137" s="240" t="s">
        <v>1298</v>
      </c>
      <c r="L137" s="244"/>
      <c r="M137" s="245" t="s">
        <v>20</v>
      </c>
      <c r="N137" s="246" t="s">
        <v>43</v>
      </c>
      <c r="O137" s="4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AR137" s="24" t="s">
        <v>799</v>
      </c>
      <c r="AT137" s="24" t="s">
        <v>1041</v>
      </c>
      <c r="AU137" s="24" t="s">
        <v>79</v>
      </c>
      <c r="AY137" s="24" t="s">
        <v>195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24" t="s">
        <v>79</v>
      </c>
      <c r="BK137" s="204">
        <f>ROUND(I137*H137,1)</f>
        <v>0</v>
      </c>
      <c r="BL137" s="24" t="s">
        <v>474</v>
      </c>
      <c r="BM137" s="24" t="s">
        <v>346</v>
      </c>
    </row>
    <row r="138" spans="2:65" s="1" customFormat="1" ht="13.5">
      <c r="B138" s="41"/>
      <c r="C138" s="63"/>
      <c r="D138" s="205" t="s">
        <v>202</v>
      </c>
      <c r="E138" s="63"/>
      <c r="F138" s="206" t="s">
        <v>1330</v>
      </c>
      <c r="G138" s="63"/>
      <c r="H138" s="63"/>
      <c r="I138" s="165"/>
      <c r="J138" s="63"/>
      <c r="K138" s="63"/>
      <c r="L138" s="61"/>
      <c r="M138" s="207"/>
      <c r="N138" s="42"/>
      <c r="O138" s="42"/>
      <c r="P138" s="42"/>
      <c r="Q138" s="42"/>
      <c r="R138" s="42"/>
      <c r="S138" s="42"/>
      <c r="T138" s="78"/>
      <c r="AT138" s="24" t="s">
        <v>202</v>
      </c>
      <c r="AU138" s="24" t="s">
        <v>79</v>
      </c>
    </row>
    <row r="139" spans="2:65" s="1" customFormat="1" ht="22.5" customHeight="1">
      <c r="B139" s="41"/>
      <c r="C139" s="238" t="s">
        <v>9</v>
      </c>
      <c r="D139" s="238" t="s">
        <v>1041</v>
      </c>
      <c r="E139" s="239" t="s">
        <v>1331</v>
      </c>
      <c r="F139" s="240" t="s">
        <v>1332</v>
      </c>
      <c r="G139" s="241" t="s">
        <v>504</v>
      </c>
      <c r="H139" s="242">
        <v>1</v>
      </c>
      <c r="I139" s="243"/>
      <c r="J139" s="242">
        <f>ROUND(I139*H139,1)</f>
        <v>0</v>
      </c>
      <c r="K139" s="240" t="s">
        <v>1298</v>
      </c>
      <c r="L139" s="244"/>
      <c r="M139" s="245" t="s">
        <v>20</v>
      </c>
      <c r="N139" s="246" t="s">
        <v>43</v>
      </c>
      <c r="O139" s="42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AR139" s="24" t="s">
        <v>799</v>
      </c>
      <c r="AT139" s="24" t="s">
        <v>1041</v>
      </c>
      <c r="AU139" s="24" t="s">
        <v>79</v>
      </c>
      <c r="AY139" s="24" t="s">
        <v>195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24" t="s">
        <v>79</v>
      </c>
      <c r="BK139" s="204">
        <f>ROUND(I139*H139,1)</f>
        <v>0</v>
      </c>
      <c r="BL139" s="24" t="s">
        <v>474</v>
      </c>
      <c r="BM139" s="24" t="s">
        <v>441</v>
      </c>
    </row>
    <row r="140" spans="2:65" s="1" customFormat="1" ht="13.5">
      <c r="B140" s="41"/>
      <c r="C140" s="63"/>
      <c r="D140" s="205" t="s">
        <v>202</v>
      </c>
      <c r="E140" s="63"/>
      <c r="F140" s="206" t="s">
        <v>1332</v>
      </c>
      <c r="G140" s="63"/>
      <c r="H140" s="63"/>
      <c r="I140" s="165"/>
      <c r="J140" s="63"/>
      <c r="K140" s="63"/>
      <c r="L140" s="61"/>
      <c r="M140" s="207"/>
      <c r="N140" s="42"/>
      <c r="O140" s="42"/>
      <c r="P140" s="42"/>
      <c r="Q140" s="42"/>
      <c r="R140" s="42"/>
      <c r="S140" s="42"/>
      <c r="T140" s="78"/>
      <c r="AT140" s="24" t="s">
        <v>202</v>
      </c>
      <c r="AU140" s="24" t="s">
        <v>79</v>
      </c>
    </row>
    <row r="141" spans="2:65" s="1" customFormat="1" ht="22.5" customHeight="1">
      <c r="B141" s="41"/>
      <c r="C141" s="238" t="s">
        <v>278</v>
      </c>
      <c r="D141" s="238" t="s">
        <v>1041</v>
      </c>
      <c r="E141" s="239" t="s">
        <v>1333</v>
      </c>
      <c r="F141" s="240" t="s">
        <v>1334</v>
      </c>
      <c r="G141" s="241" t="s">
        <v>504</v>
      </c>
      <c r="H141" s="242">
        <v>1</v>
      </c>
      <c r="I141" s="243"/>
      <c r="J141" s="242">
        <f>ROUND(I141*H141,1)</f>
        <v>0</v>
      </c>
      <c r="K141" s="240" t="s">
        <v>1298</v>
      </c>
      <c r="L141" s="244"/>
      <c r="M141" s="245" t="s">
        <v>20</v>
      </c>
      <c r="N141" s="246" t="s">
        <v>43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799</v>
      </c>
      <c r="AT141" s="24" t="s">
        <v>1041</v>
      </c>
      <c r="AU141" s="24" t="s">
        <v>79</v>
      </c>
      <c r="AY141" s="24" t="s">
        <v>195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79</v>
      </c>
      <c r="BK141" s="204">
        <f>ROUND(I141*H141,1)</f>
        <v>0</v>
      </c>
      <c r="BL141" s="24" t="s">
        <v>474</v>
      </c>
      <c r="BM141" s="24" t="s">
        <v>444</v>
      </c>
    </row>
    <row r="142" spans="2:65" s="1" customFormat="1" ht="13.5">
      <c r="B142" s="41"/>
      <c r="C142" s="63"/>
      <c r="D142" s="205" t="s">
        <v>202</v>
      </c>
      <c r="E142" s="63"/>
      <c r="F142" s="206" t="s">
        <v>1334</v>
      </c>
      <c r="G142" s="63"/>
      <c r="H142" s="63"/>
      <c r="I142" s="165"/>
      <c r="J142" s="63"/>
      <c r="K142" s="63"/>
      <c r="L142" s="61"/>
      <c r="M142" s="207"/>
      <c r="N142" s="42"/>
      <c r="O142" s="42"/>
      <c r="P142" s="42"/>
      <c r="Q142" s="42"/>
      <c r="R142" s="42"/>
      <c r="S142" s="42"/>
      <c r="T142" s="78"/>
      <c r="AT142" s="24" t="s">
        <v>202</v>
      </c>
      <c r="AU142" s="24" t="s">
        <v>79</v>
      </c>
    </row>
    <row r="143" spans="2:65" s="1" customFormat="1" ht="22.5" customHeight="1">
      <c r="B143" s="41"/>
      <c r="C143" s="238" t="s">
        <v>282</v>
      </c>
      <c r="D143" s="238" t="s">
        <v>1041</v>
      </c>
      <c r="E143" s="239" t="s">
        <v>1335</v>
      </c>
      <c r="F143" s="240" t="s">
        <v>1336</v>
      </c>
      <c r="G143" s="241" t="s">
        <v>504</v>
      </c>
      <c r="H143" s="242">
        <v>2</v>
      </c>
      <c r="I143" s="243"/>
      <c r="J143" s="242">
        <f>ROUND(I143*H143,1)</f>
        <v>0</v>
      </c>
      <c r="K143" s="240" t="s">
        <v>1298</v>
      </c>
      <c r="L143" s="244"/>
      <c r="M143" s="245" t="s">
        <v>20</v>
      </c>
      <c r="N143" s="246" t="s">
        <v>43</v>
      </c>
      <c r="O143" s="42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AR143" s="24" t="s">
        <v>799</v>
      </c>
      <c r="AT143" s="24" t="s">
        <v>1041</v>
      </c>
      <c r="AU143" s="24" t="s">
        <v>79</v>
      </c>
      <c r="AY143" s="24" t="s">
        <v>195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24" t="s">
        <v>79</v>
      </c>
      <c r="BK143" s="204">
        <f>ROUND(I143*H143,1)</f>
        <v>0</v>
      </c>
      <c r="BL143" s="24" t="s">
        <v>474</v>
      </c>
      <c r="BM143" s="24" t="s">
        <v>447</v>
      </c>
    </row>
    <row r="144" spans="2:65" s="1" customFormat="1" ht="13.5">
      <c r="B144" s="41"/>
      <c r="C144" s="63"/>
      <c r="D144" s="205" t="s">
        <v>202</v>
      </c>
      <c r="E144" s="63"/>
      <c r="F144" s="206" t="s">
        <v>1336</v>
      </c>
      <c r="G144" s="63"/>
      <c r="H144" s="63"/>
      <c r="I144" s="165"/>
      <c r="J144" s="63"/>
      <c r="K144" s="63"/>
      <c r="L144" s="61"/>
      <c r="M144" s="207"/>
      <c r="N144" s="42"/>
      <c r="O144" s="42"/>
      <c r="P144" s="42"/>
      <c r="Q144" s="42"/>
      <c r="R144" s="42"/>
      <c r="S144" s="42"/>
      <c r="T144" s="78"/>
      <c r="AT144" s="24" t="s">
        <v>202</v>
      </c>
      <c r="AU144" s="24" t="s">
        <v>79</v>
      </c>
    </row>
    <row r="145" spans="2:65" s="1" customFormat="1" ht="22.5" customHeight="1">
      <c r="B145" s="41"/>
      <c r="C145" s="238" t="s">
        <v>286</v>
      </c>
      <c r="D145" s="238" t="s">
        <v>1041</v>
      </c>
      <c r="E145" s="239" t="s">
        <v>1337</v>
      </c>
      <c r="F145" s="240" t="s">
        <v>1338</v>
      </c>
      <c r="G145" s="241" t="s">
        <v>504</v>
      </c>
      <c r="H145" s="242">
        <v>2</v>
      </c>
      <c r="I145" s="243"/>
      <c r="J145" s="242">
        <f>ROUND(I145*H145,1)</f>
        <v>0</v>
      </c>
      <c r="K145" s="240" t="s">
        <v>1298</v>
      </c>
      <c r="L145" s="244"/>
      <c r="M145" s="245" t="s">
        <v>20</v>
      </c>
      <c r="N145" s="246" t="s">
        <v>43</v>
      </c>
      <c r="O145" s="42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AR145" s="24" t="s">
        <v>799</v>
      </c>
      <c r="AT145" s="24" t="s">
        <v>1041</v>
      </c>
      <c r="AU145" s="24" t="s">
        <v>79</v>
      </c>
      <c r="AY145" s="24" t="s">
        <v>195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79</v>
      </c>
      <c r="BK145" s="204">
        <f>ROUND(I145*H145,1)</f>
        <v>0</v>
      </c>
      <c r="BL145" s="24" t="s">
        <v>474</v>
      </c>
      <c r="BM145" s="24" t="s">
        <v>450</v>
      </c>
    </row>
    <row r="146" spans="2:65" s="1" customFormat="1" ht="13.5">
      <c r="B146" s="41"/>
      <c r="C146" s="63"/>
      <c r="D146" s="205" t="s">
        <v>202</v>
      </c>
      <c r="E146" s="63"/>
      <c r="F146" s="206" t="s">
        <v>1338</v>
      </c>
      <c r="G146" s="63"/>
      <c r="H146" s="63"/>
      <c r="I146" s="165"/>
      <c r="J146" s="63"/>
      <c r="K146" s="63"/>
      <c r="L146" s="61"/>
      <c r="M146" s="207"/>
      <c r="N146" s="42"/>
      <c r="O146" s="42"/>
      <c r="P146" s="42"/>
      <c r="Q146" s="42"/>
      <c r="R146" s="42"/>
      <c r="S146" s="42"/>
      <c r="T146" s="78"/>
      <c r="AT146" s="24" t="s">
        <v>202</v>
      </c>
      <c r="AU146" s="24" t="s">
        <v>79</v>
      </c>
    </row>
    <row r="147" spans="2:65" s="1" customFormat="1" ht="31.5" customHeight="1">
      <c r="B147" s="41"/>
      <c r="C147" s="238" t="s">
        <v>290</v>
      </c>
      <c r="D147" s="238" t="s">
        <v>1041</v>
      </c>
      <c r="E147" s="239" t="s">
        <v>1339</v>
      </c>
      <c r="F147" s="240" t="s">
        <v>1340</v>
      </c>
      <c r="G147" s="241" t="s">
        <v>504</v>
      </c>
      <c r="H147" s="242">
        <v>5</v>
      </c>
      <c r="I147" s="243"/>
      <c r="J147" s="242">
        <f>ROUND(I147*H147,1)</f>
        <v>0</v>
      </c>
      <c r="K147" s="240" t="s">
        <v>1298</v>
      </c>
      <c r="L147" s="244"/>
      <c r="M147" s="245" t="s">
        <v>20</v>
      </c>
      <c r="N147" s="246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799</v>
      </c>
      <c r="AT147" s="24" t="s">
        <v>1041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474</v>
      </c>
      <c r="BM147" s="24" t="s">
        <v>453</v>
      </c>
    </row>
    <row r="148" spans="2:65" s="1" customFormat="1" ht="27">
      <c r="B148" s="41"/>
      <c r="C148" s="63"/>
      <c r="D148" s="205" t="s">
        <v>202</v>
      </c>
      <c r="E148" s="63"/>
      <c r="F148" s="206" t="s">
        <v>1340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31.5" customHeight="1">
      <c r="B149" s="41"/>
      <c r="C149" s="238" t="s">
        <v>294</v>
      </c>
      <c r="D149" s="238" t="s">
        <v>1041</v>
      </c>
      <c r="E149" s="239" t="s">
        <v>1341</v>
      </c>
      <c r="F149" s="240" t="s">
        <v>1342</v>
      </c>
      <c r="G149" s="241" t="s">
        <v>504</v>
      </c>
      <c r="H149" s="242">
        <v>3</v>
      </c>
      <c r="I149" s="243"/>
      <c r="J149" s="242">
        <f>ROUND(I149*H149,1)</f>
        <v>0</v>
      </c>
      <c r="K149" s="240" t="s">
        <v>1298</v>
      </c>
      <c r="L149" s="244"/>
      <c r="M149" s="245" t="s">
        <v>20</v>
      </c>
      <c r="N149" s="246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799</v>
      </c>
      <c r="AT149" s="24" t="s">
        <v>1041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474</v>
      </c>
      <c r="BM149" s="24" t="s">
        <v>456</v>
      </c>
    </row>
    <row r="150" spans="2:65" s="1" customFormat="1" ht="27">
      <c r="B150" s="41"/>
      <c r="C150" s="63"/>
      <c r="D150" s="205" t="s">
        <v>202</v>
      </c>
      <c r="E150" s="63"/>
      <c r="F150" s="206" t="s">
        <v>1342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238" t="s">
        <v>298</v>
      </c>
      <c r="D151" s="238" t="s">
        <v>1041</v>
      </c>
      <c r="E151" s="239" t="s">
        <v>1343</v>
      </c>
      <c r="F151" s="240" t="s">
        <v>1344</v>
      </c>
      <c r="G151" s="241" t="s">
        <v>504</v>
      </c>
      <c r="H151" s="242">
        <v>1</v>
      </c>
      <c r="I151" s="243"/>
      <c r="J151" s="242">
        <f>ROUND(I151*H151,1)</f>
        <v>0</v>
      </c>
      <c r="K151" s="240" t="s">
        <v>1298</v>
      </c>
      <c r="L151" s="244"/>
      <c r="M151" s="245" t="s">
        <v>20</v>
      </c>
      <c r="N151" s="246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799</v>
      </c>
      <c r="AT151" s="24" t="s">
        <v>1041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474</v>
      </c>
      <c r="BM151" s="24" t="s">
        <v>459</v>
      </c>
    </row>
    <row r="152" spans="2:65" s="1" customFormat="1" ht="13.5">
      <c r="B152" s="41"/>
      <c r="C152" s="63"/>
      <c r="D152" s="205" t="s">
        <v>202</v>
      </c>
      <c r="E152" s="63"/>
      <c r="F152" s="206" t="s">
        <v>1344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238" t="s">
        <v>303</v>
      </c>
      <c r="D153" s="238" t="s">
        <v>1041</v>
      </c>
      <c r="E153" s="239" t="s">
        <v>1345</v>
      </c>
      <c r="F153" s="240" t="s">
        <v>1346</v>
      </c>
      <c r="G153" s="241" t="s">
        <v>504</v>
      </c>
      <c r="H153" s="242">
        <v>2</v>
      </c>
      <c r="I153" s="243"/>
      <c r="J153" s="242">
        <f>ROUND(I153*H153,1)</f>
        <v>0</v>
      </c>
      <c r="K153" s="240" t="s">
        <v>1298</v>
      </c>
      <c r="L153" s="244"/>
      <c r="M153" s="245" t="s">
        <v>20</v>
      </c>
      <c r="N153" s="246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799</v>
      </c>
      <c r="AT153" s="24" t="s">
        <v>1041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474</v>
      </c>
      <c r="BM153" s="24" t="s">
        <v>462</v>
      </c>
    </row>
    <row r="154" spans="2:65" s="1" customFormat="1" ht="13.5">
      <c r="B154" s="41"/>
      <c r="C154" s="63"/>
      <c r="D154" s="205" t="s">
        <v>202</v>
      </c>
      <c r="E154" s="63"/>
      <c r="F154" s="206" t="s">
        <v>1346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238" t="s">
        <v>306</v>
      </c>
      <c r="D155" s="238" t="s">
        <v>1041</v>
      </c>
      <c r="E155" s="239" t="s">
        <v>1347</v>
      </c>
      <c r="F155" s="240" t="s">
        <v>1348</v>
      </c>
      <c r="G155" s="241" t="s">
        <v>504</v>
      </c>
      <c r="H155" s="242">
        <v>3</v>
      </c>
      <c r="I155" s="243"/>
      <c r="J155" s="242">
        <f>ROUND(I155*H155,1)</f>
        <v>0</v>
      </c>
      <c r="K155" s="240" t="s">
        <v>1298</v>
      </c>
      <c r="L155" s="244"/>
      <c r="M155" s="245" t="s">
        <v>20</v>
      </c>
      <c r="N155" s="246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799</v>
      </c>
      <c r="AT155" s="24" t="s">
        <v>1041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474</v>
      </c>
      <c r="BM155" s="24" t="s">
        <v>465</v>
      </c>
    </row>
    <row r="156" spans="2:65" s="1" customFormat="1" ht="13.5">
      <c r="B156" s="41"/>
      <c r="C156" s="63"/>
      <c r="D156" s="205" t="s">
        <v>202</v>
      </c>
      <c r="E156" s="63"/>
      <c r="F156" s="206" t="s">
        <v>1348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" customFormat="1" ht="22.5" customHeight="1">
      <c r="B157" s="41"/>
      <c r="C157" s="238" t="s">
        <v>309</v>
      </c>
      <c r="D157" s="238" t="s">
        <v>1041</v>
      </c>
      <c r="E157" s="239" t="s">
        <v>1349</v>
      </c>
      <c r="F157" s="240" t="s">
        <v>1350</v>
      </c>
      <c r="G157" s="241" t="s">
        <v>504</v>
      </c>
      <c r="H157" s="242">
        <v>1</v>
      </c>
      <c r="I157" s="243"/>
      <c r="J157" s="242">
        <f>ROUND(I157*H157,1)</f>
        <v>0</v>
      </c>
      <c r="K157" s="240" t="s">
        <v>1298</v>
      </c>
      <c r="L157" s="244"/>
      <c r="M157" s="245" t="s">
        <v>20</v>
      </c>
      <c r="N157" s="246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799</v>
      </c>
      <c r="AT157" s="24" t="s">
        <v>1041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474</v>
      </c>
      <c r="BM157" s="24" t="s">
        <v>468</v>
      </c>
    </row>
    <row r="158" spans="2:65" s="1" customFormat="1" ht="13.5">
      <c r="B158" s="41"/>
      <c r="C158" s="63"/>
      <c r="D158" s="205" t="s">
        <v>202</v>
      </c>
      <c r="E158" s="63"/>
      <c r="F158" s="206" t="s">
        <v>1350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238" t="s">
        <v>312</v>
      </c>
      <c r="D159" s="238" t="s">
        <v>1041</v>
      </c>
      <c r="E159" s="239" t="s">
        <v>1351</v>
      </c>
      <c r="F159" s="240" t="s">
        <v>1352</v>
      </c>
      <c r="G159" s="241" t="s">
        <v>504</v>
      </c>
      <c r="H159" s="242">
        <v>1</v>
      </c>
      <c r="I159" s="243"/>
      <c r="J159" s="242">
        <f>ROUND(I159*H159,1)</f>
        <v>0</v>
      </c>
      <c r="K159" s="240" t="s">
        <v>1298</v>
      </c>
      <c r="L159" s="244"/>
      <c r="M159" s="245" t="s">
        <v>20</v>
      </c>
      <c r="N159" s="246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799</v>
      </c>
      <c r="AT159" s="24" t="s">
        <v>1041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474</v>
      </c>
      <c r="BM159" s="24" t="s">
        <v>471</v>
      </c>
    </row>
    <row r="160" spans="2:65" s="1" customFormat="1" ht="13.5">
      <c r="B160" s="41"/>
      <c r="C160" s="63"/>
      <c r="D160" s="205" t="s">
        <v>202</v>
      </c>
      <c r="E160" s="63"/>
      <c r="F160" s="206" t="s">
        <v>1352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31.5" customHeight="1">
      <c r="B161" s="41"/>
      <c r="C161" s="238" t="s">
        <v>315</v>
      </c>
      <c r="D161" s="238" t="s">
        <v>1041</v>
      </c>
      <c r="E161" s="239" t="s">
        <v>1353</v>
      </c>
      <c r="F161" s="240" t="s">
        <v>1354</v>
      </c>
      <c r="G161" s="241" t="s">
        <v>504</v>
      </c>
      <c r="H161" s="242">
        <v>17</v>
      </c>
      <c r="I161" s="243"/>
      <c r="J161" s="242">
        <f>ROUND(I161*H161,1)</f>
        <v>0</v>
      </c>
      <c r="K161" s="240" t="s">
        <v>1298</v>
      </c>
      <c r="L161" s="244"/>
      <c r="M161" s="245" t="s">
        <v>20</v>
      </c>
      <c r="N161" s="246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799</v>
      </c>
      <c r="AT161" s="24" t="s">
        <v>1041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474</v>
      </c>
      <c r="BM161" s="24" t="s">
        <v>474</v>
      </c>
    </row>
    <row r="162" spans="2:65" s="1" customFormat="1" ht="27">
      <c r="B162" s="41"/>
      <c r="C162" s="63"/>
      <c r="D162" s="205" t="s">
        <v>202</v>
      </c>
      <c r="E162" s="63"/>
      <c r="F162" s="206" t="s">
        <v>1354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31.5" customHeight="1">
      <c r="B163" s="41"/>
      <c r="C163" s="238" t="s">
        <v>318</v>
      </c>
      <c r="D163" s="238" t="s">
        <v>1041</v>
      </c>
      <c r="E163" s="239" t="s">
        <v>1355</v>
      </c>
      <c r="F163" s="240" t="s">
        <v>1356</v>
      </c>
      <c r="G163" s="241" t="s">
        <v>504</v>
      </c>
      <c r="H163" s="242">
        <v>3</v>
      </c>
      <c r="I163" s="243"/>
      <c r="J163" s="242">
        <f>ROUND(I163*H163,1)</f>
        <v>0</v>
      </c>
      <c r="K163" s="240" t="s">
        <v>1298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799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474</v>
      </c>
      <c r="BM163" s="24" t="s">
        <v>477</v>
      </c>
    </row>
    <row r="164" spans="2:65" s="1" customFormat="1" ht="27">
      <c r="B164" s="41"/>
      <c r="C164" s="63"/>
      <c r="D164" s="205" t="s">
        <v>202</v>
      </c>
      <c r="E164" s="63"/>
      <c r="F164" s="206" t="s">
        <v>1356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238" t="s">
        <v>321</v>
      </c>
      <c r="D165" s="238" t="s">
        <v>1041</v>
      </c>
      <c r="E165" s="239" t="s">
        <v>1357</v>
      </c>
      <c r="F165" s="240" t="s">
        <v>1358</v>
      </c>
      <c r="G165" s="241" t="s">
        <v>504</v>
      </c>
      <c r="H165" s="242">
        <v>1</v>
      </c>
      <c r="I165" s="243"/>
      <c r="J165" s="242">
        <f>ROUND(I165*H165,1)</f>
        <v>0</v>
      </c>
      <c r="K165" s="240" t="s">
        <v>1298</v>
      </c>
      <c r="L165" s="244"/>
      <c r="M165" s="245" t="s">
        <v>20</v>
      </c>
      <c r="N165" s="246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799</v>
      </c>
      <c r="AT165" s="24" t="s">
        <v>1041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474</v>
      </c>
      <c r="BM165" s="24" t="s">
        <v>481</v>
      </c>
    </row>
    <row r="166" spans="2:65" s="1" customFormat="1" ht="13.5">
      <c r="B166" s="41"/>
      <c r="C166" s="63"/>
      <c r="D166" s="205" t="s">
        <v>202</v>
      </c>
      <c r="E166" s="63"/>
      <c r="F166" s="206" t="s">
        <v>1358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" customFormat="1" ht="22.5" customHeight="1">
      <c r="B167" s="41"/>
      <c r="C167" s="238" t="s">
        <v>326</v>
      </c>
      <c r="D167" s="238" t="s">
        <v>1041</v>
      </c>
      <c r="E167" s="239" t="s">
        <v>264</v>
      </c>
      <c r="F167" s="240" t="s">
        <v>1359</v>
      </c>
      <c r="G167" s="241" t="s">
        <v>504</v>
      </c>
      <c r="H167" s="242">
        <v>1</v>
      </c>
      <c r="I167" s="243"/>
      <c r="J167" s="242">
        <f>ROUND(I167*H167,1)</f>
        <v>0</v>
      </c>
      <c r="K167" s="240" t="s">
        <v>1298</v>
      </c>
      <c r="L167" s="244"/>
      <c r="M167" s="245" t="s">
        <v>20</v>
      </c>
      <c r="N167" s="246" t="s">
        <v>43</v>
      </c>
      <c r="O167" s="42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4" t="s">
        <v>799</v>
      </c>
      <c r="AT167" s="24" t="s">
        <v>1041</v>
      </c>
      <c r="AU167" s="24" t="s">
        <v>79</v>
      </c>
      <c r="AY167" s="24" t="s">
        <v>195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4" t="s">
        <v>79</v>
      </c>
      <c r="BK167" s="204">
        <f>ROUND(I167*H167,1)</f>
        <v>0</v>
      </c>
      <c r="BL167" s="24" t="s">
        <v>474</v>
      </c>
      <c r="BM167" s="24" t="s">
        <v>484</v>
      </c>
    </row>
    <row r="168" spans="2:65" s="1" customFormat="1" ht="13.5">
      <c r="B168" s="41"/>
      <c r="C168" s="63"/>
      <c r="D168" s="205" t="s">
        <v>202</v>
      </c>
      <c r="E168" s="63"/>
      <c r="F168" s="206" t="s">
        <v>1359</v>
      </c>
      <c r="G168" s="63"/>
      <c r="H168" s="63"/>
      <c r="I168" s="165"/>
      <c r="J168" s="63"/>
      <c r="K168" s="63"/>
      <c r="L168" s="61"/>
      <c r="M168" s="207"/>
      <c r="N168" s="42"/>
      <c r="O168" s="42"/>
      <c r="P168" s="42"/>
      <c r="Q168" s="42"/>
      <c r="R168" s="42"/>
      <c r="S168" s="42"/>
      <c r="T168" s="78"/>
      <c r="AT168" s="24" t="s">
        <v>202</v>
      </c>
      <c r="AU168" s="24" t="s">
        <v>79</v>
      </c>
    </row>
    <row r="169" spans="2:65" s="1" customFormat="1" ht="22.5" customHeight="1">
      <c r="B169" s="41"/>
      <c r="C169" s="238" t="s">
        <v>330</v>
      </c>
      <c r="D169" s="238" t="s">
        <v>1041</v>
      </c>
      <c r="E169" s="239" t="s">
        <v>268</v>
      </c>
      <c r="F169" s="240" t="s">
        <v>1360</v>
      </c>
      <c r="G169" s="241" t="s">
        <v>504</v>
      </c>
      <c r="H169" s="242">
        <v>1</v>
      </c>
      <c r="I169" s="243"/>
      <c r="J169" s="242">
        <f>ROUND(I169*H169,1)</f>
        <v>0</v>
      </c>
      <c r="K169" s="240" t="s">
        <v>1298</v>
      </c>
      <c r="L169" s="244"/>
      <c r="M169" s="245" t="s">
        <v>20</v>
      </c>
      <c r="N169" s="246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799</v>
      </c>
      <c r="AT169" s="24" t="s">
        <v>1041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474</v>
      </c>
      <c r="BM169" s="24" t="s">
        <v>487</v>
      </c>
    </row>
    <row r="170" spans="2:65" s="1" customFormat="1" ht="13.5">
      <c r="B170" s="41"/>
      <c r="C170" s="63"/>
      <c r="D170" s="205" t="s">
        <v>202</v>
      </c>
      <c r="E170" s="63"/>
      <c r="F170" s="206" t="s">
        <v>1360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238" t="s">
        <v>334</v>
      </c>
      <c r="D171" s="238" t="s">
        <v>1041</v>
      </c>
      <c r="E171" s="239" t="s">
        <v>271</v>
      </c>
      <c r="F171" s="240" t="s">
        <v>1361</v>
      </c>
      <c r="G171" s="241" t="s">
        <v>504</v>
      </c>
      <c r="H171" s="242">
        <v>1</v>
      </c>
      <c r="I171" s="243"/>
      <c r="J171" s="242">
        <f>ROUND(I171*H171,1)</f>
        <v>0</v>
      </c>
      <c r="K171" s="240" t="s">
        <v>1298</v>
      </c>
      <c r="L171" s="244"/>
      <c r="M171" s="245" t="s">
        <v>20</v>
      </c>
      <c r="N171" s="246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799</v>
      </c>
      <c r="AT171" s="24" t="s">
        <v>1041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474</v>
      </c>
      <c r="BM171" s="24" t="s">
        <v>491</v>
      </c>
    </row>
    <row r="172" spans="2:65" s="1" customFormat="1" ht="13.5">
      <c r="B172" s="41"/>
      <c r="C172" s="63"/>
      <c r="D172" s="205" t="s">
        <v>202</v>
      </c>
      <c r="E172" s="63"/>
      <c r="F172" s="206" t="s">
        <v>1361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238" t="s">
        <v>338</v>
      </c>
      <c r="D173" s="238" t="s">
        <v>1041</v>
      </c>
      <c r="E173" s="239" t="s">
        <v>9</v>
      </c>
      <c r="F173" s="240" t="s">
        <v>1362</v>
      </c>
      <c r="G173" s="241" t="s">
        <v>504</v>
      </c>
      <c r="H173" s="242">
        <v>1</v>
      </c>
      <c r="I173" s="243"/>
      <c r="J173" s="242">
        <f>ROUND(I173*H173,1)</f>
        <v>0</v>
      </c>
      <c r="K173" s="240" t="s">
        <v>1298</v>
      </c>
      <c r="L173" s="244"/>
      <c r="M173" s="245" t="s">
        <v>20</v>
      </c>
      <c r="N173" s="246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799</v>
      </c>
      <c r="AT173" s="24" t="s">
        <v>1041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474</v>
      </c>
      <c r="BM173" s="24" t="s">
        <v>494</v>
      </c>
    </row>
    <row r="174" spans="2:65" s="1" customFormat="1" ht="13.5">
      <c r="B174" s="41"/>
      <c r="C174" s="63"/>
      <c r="D174" s="205" t="s">
        <v>202</v>
      </c>
      <c r="E174" s="63"/>
      <c r="F174" s="206" t="s">
        <v>1362</v>
      </c>
      <c r="G174" s="63"/>
      <c r="H174" s="63"/>
      <c r="I174" s="165"/>
      <c r="J174" s="63"/>
      <c r="K174" s="63"/>
      <c r="L174" s="61"/>
      <c r="M174" s="207"/>
      <c r="N174" s="42"/>
      <c r="O174" s="42"/>
      <c r="P174" s="42"/>
      <c r="Q174" s="42"/>
      <c r="R174" s="42"/>
      <c r="S174" s="42"/>
      <c r="T174" s="78"/>
      <c r="AT174" s="24" t="s">
        <v>202</v>
      </c>
      <c r="AU174" s="24" t="s">
        <v>79</v>
      </c>
    </row>
    <row r="175" spans="2:65" s="1" customFormat="1" ht="22.5" customHeight="1">
      <c r="B175" s="41"/>
      <c r="C175" s="238" t="s">
        <v>342</v>
      </c>
      <c r="D175" s="238" t="s">
        <v>1041</v>
      </c>
      <c r="E175" s="239" t="s">
        <v>278</v>
      </c>
      <c r="F175" s="240" t="s">
        <v>1363</v>
      </c>
      <c r="G175" s="241" t="s">
        <v>504</v>
      </c>
      <c r="H175" s="242">
        <v>1</v>
      </c>
      <c r="I175" s="243"/>
      <c r="J175" s="242">
        <f>ROUND(I175*H175,1)</f>
        <v>0</v>
      </c>
      <c r="K175" s="240" t="s">
        <v>1298</v>
      </c>
      <c r="L175" s="244"/>
      <c r="M175" s="245" t="s">
        <v>20</v>
      </c>
      <c r="N175" s="246" t="s">
        <v>43</v>
      </c>
      <c r="O175" s="42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24" t="s">
        <v>799</v>
      </c>
      <c r="AT175" s="24" t="s">
        <v>1041</v>
      </c>
      <c r="AU175" s="24" t="s">
        <v>79</v>
      </c>
      <c r="AY175" s="24" t="s">
        <v>195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24" t="s">
        <v>79</v>
      </c>
      <c r="BK175" s="204">
        <f>ROUND(I175*H175,1)</f>
        <v>0</v>
      </c>
      <c r="BL175" s="24" t="s">
        <v>474</v>
      </c>
      <c r="BM175" s="24" t="s">
        <v>497</v>
      </c>
    </row>
    <row r="176" spans="2:65" s="1" customFormat="1" ht="13.5">
      <c r="B176" s="41"/>
      <c r="C176" s="63"/>
      <c r="D176" s="205" t="s">
        <v>202</v>
      </c>
      <c r="E176" s="63"/>
      <c r="F176" s="206" t="s">
        <v>1363</v>
      </c>
      <c r="G176" s="63"/>
      <c r="H176" s="63"/>
      <c r="I176" s="165"/>
      <c r="J176" s="63"/>
      <c r="K176" s="63"/>
      <c r="L176" s="61"/>
      <c r="M176" s="207"/>
      <c r="N176" s="42"/>
      <c r="O176" s="42"/>
      <c r="P176" s="42"/>
      <c r="Q176" s="42"/>
      <c r="R176" s="42"/>
      <c r="S176" s="42"/>
      <c r="T176" s="78"/>
      <c r="AT176" s="24" t="s">
        <v>202</v>
      </c>
      <c r="AU176" s="24" t="s">
        <v>79</v>
      </c>
    </row>
    <row r="177" spans="2:65" s="1" customFormat="1" ht="22.5" customHeight="1">
      <c r="B177" s="41"/>
      <c r="C177" s="238" t="s">
        <v>346</v>
      </c>
      <c r="D177" s="238" t="s">
        <v>1041</v>
      </c>
      <c r="E177" s="239" t="s">
        <v>282</v>
      </c>
      <c r="F177" s="240" t="s">
        <v>1364</v>
      </c>
      <c r="G177" s="241" t="s">
        <v>504</v>
      </c>
      <c r="H177" s="242">
        <v>1</v>
      </c>
      <c r="I177" s="243"/>
      <c r="J177" s="242">
        <f>ROUND(I177*H177,1)</f>
        <v>0</v>
      </c>
      <c r="K177" s="240" t="s">
        <v>1298</v>
      </c>
      <c r="L177" s="244"/>
      <c r="M177" s="245" t="s">
        <v>20</v>
      </c>
      <c r="N177" s="246" t="s">
        <v>43</v>
      </c>
      <c r="O177" s="4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24" t="s">
        <v>799</v>
      </c>
      <c r="AT177" s="24" t="s">
        <v>1041</v>
      </c>
      <c r="AU177" s="24" t="s">
        <v>79</v>
      </c>
      <c r="AY177" s="24" t="s">
        <v>195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24" t="s">
        <v>79</v>
      </c>
      <c r="BK177" s="204">
        <f>ROUND(I177*H177,1)</f>
        <v>0</v>
      </c>
      <c r="BL177" s="24" t="s">
        <v>474</v>
      </c>
      <c r="BM177" s="24" t="s">
        <v>501</v>
      </c>
    </row>
    <row r="178" spans="2:65" s="1" customFormat="1" ht="13.5">
      <c r="B178" s="41"/>
      <c r="C178" s="63"/>
      <c r="D178" s="205" t="s">
        <v>202</v>
      </c>
      <c r="E178" s="63"/>
      <c r="F178" s="206" t="s">
        <v>1364</v>
      </c>
      <c r="G178" s="63"/>
      <c r="H178" s="63"/>
      <c r="I178" s="165"/>
      <c r="J178" s="63"/>
      <c r="K178" s="63"/>
      <c r="L178" s="61"/>
      <c r="M178" s="207"/>
      <c r="N178" s="42"/>
      <c r="O178" s="42"/>
      <c r="P178" s="42"/>
      <c r="Q178" s="42"/>
      <c r="R178" s="42"/>
      <c r="S178" s="42"/>
      <c r="T178" s="78"/>
      <c r="AT178" s="24" t="s">
        <v>202</v>
      </c>
      <c r="AU178" s="24" t="s">
        <v>79</v>
      </c>
    </row>
    <row r="179" spans="2:65" s="1" customFormat="1" ht="22.5" customHeight="1">
      <c r="B179" s="41"/>
      <c r="C179" s="238" t="s">
        <v>350</v>
      </c>
      <c r="D179" s="238" t="s">
        <v>1041</v>
      </c>
      <c r="E179" s="239" t="s">
        <v>286</v>
      </c>
      <c r="F179" s="240" t="s">
        <v>1365</v>
      </c>
      <c r="G179" s="241" t="s">
        <v>504</v>
      </c>
      <c r="H179" s="242">
        <v>1</v>
      </c>
      <c r="I179" s="243"/>
      <c r="J179" s="242">
        <f>ROUND(I179*H179,1)</f>
        <v>0</v>
      </c>
      <c r="K179" s="240" t="s">
        <v>1298</v>
      </c>
      <c r="L179" s="244"/>
      <c r="M179" s="245" t="s">
        <v>20</v>
      </c>
      <c r="N179" s="246" t="s">
        <v>43</v>
      </c>
      <c r="O179" s="42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AR179" s="24" t="s">
        <v>799</v>
      </c>
      <c r="AT179" s="24" t="s">
        <v>1041</v>
      </c>
      <c r="AU179" s="24" t="s">
        <v>79</v>
      </c>
      <c r="AY179" s="24" t="s">
        <v>195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24" t="s">
        <v>79</v>
      </c>
      <c r="BK179" s="204">
        <f>ROUND(I179*H179,1)</f>
        <v>0</v>
      </c>
      <c r="BL179" s="24" t="s">
        <v>474</v>
      </c>
      <c r="BM179" s="24" t="s">
        <v>505</v>
      </c>
    </row>
    <row r="180" spans="2:65" s="1" customFormat="1" ht="13.5">
      <c r="B180" s="41"/>
      <c r="C180" s="63"/>
      <c r="D180" s="205" t="s">
        <v>202</v>
      </c>
      <c r="E180" s="63"/>
      <c r="F180" s="206" t="s">
        <v>1365</v>
      </c>
      <c r="G180" s="63"/>
      <c r="H180" s="63"/>
      <c r="I180" s="165"/>
      <c r="J180" s="63"/>
      <c r="K180" s="63"/>
      <c r="L180" s="61"/>
      <c r="M180" s="207"/>
      <c r="N180" s="42"/>
      <c r="O180" s="42"/>
      <c r="P180" s="42"/>
      <c r="Q180" s="42"/>
      <c r="R180" s="42"/>
      <c r="S180" s="42"/>
      <c r="T180" s="78"/>
      <c r="AT180" s="24" t="s">
        <v>202</v>
      </c>
      <c r="AU180" s="24" t="s">
        <v>79</v>
      </c>
    </row>
    <row r="181" spans="2:65" s="1" customFormat="1" ht="31.5" customHeight="1">
      <c r="B181" s="41"/>
      <c r="C181" s="238" t="s">
        <v>441</v>
      </c>
      <c r="D181" s="238" t="s">
        <v>1041</v>
      </c>
      <c r="E181" s="239" t="s">
        <v>290</v>
      </c>
      <c r="F181" s="240" t="s">
        <v>1366</v>
      </c>
      <c r="G181" s="241" t="s">
        <v>504</v>
      </c>
      <c r="H181" s="242">
        <v>5</v>
      </c>
      <c r="I181" s="243"/>
      <c r="J181" s="242">
        <f>ROUND(I181*H181,1)</f>
        <v>0</v>
      </c>
      <c r="K181" s="240" t="s">
        <v>1298</v>
      </c>
      <c r="L181" s="244"/>
      <c r="M181" s="245" t="s">
        <v>20</v>
      </c>
      <c r="N181" s="246" t="s">
        <v>43</v>
      </c>
      <c r="O181" s="42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AR181" s="24" t="s">
        <v>799</v>
      </c>
      <c r="AT181" s="24" t="s">
        <v>1041</v>
      </c>
      <c r="AU181" s="24" t="s">
        <v>79</v>
      </c>
      <c r="AY181" s="24" t="s">
        <v>195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24" t="s">
        <v>79</v>
      </c>
      <c r="BK181" s="204">
        <f>ROUND(I181*H181,1)</f>
        <v>0</v>
      </c>
      <c r="BL181" s="24" t="s">
        <v>474</v>
      </c>
      <c r="BM181" s="24" t="s">
        <v>508</v>
      </c>
    </row>
    <row r="182" spans="2:65" s="1" customFormat="1" ht="13.5">
      <c r="B182" s="41"/>
      <c r="C182" s="63"/>
      <c r="D182" s="205" t="s">
        <v>202</v>
      </c>
      <c r="E182" s="63"/>
      <c r="F182" s="206" t="s">
        <v>1366</v>
      </c>
      <c r="G182" s="63"/>
      <c r="H182" s="63"/>
      <c r="I182" s="165"/>
      <c r="J182" s="63"/>
      <c r="K182" s="63"/>
      <c r="L182" s="61"/>
      <c r="M182" s="207"/>
      <c r="N182" s="42"/>
      <c r="O182" s="42"/>
      <c r="P182" s="42"/>
      <c r="Q182" s="42"/>
      <c r="R182" s="42"/>
      <c r="S182" s="42"/>
      <c r="T182" s="78"/>
      <c r="AT182" s="24" t="s">
        <v>202</v>
      </c>
      <c r="AU182" s="24" t="s">
        <v>79</v>
      </c>
    </row>
    <row r="183" spans="2:65" s="1" customFormat="1" ht="31.5" customHeight="1">
      <c r="B183" s="41"/>
      <c r="C183" s="238" t="s">
        <v>509</v>
      </c>
      <c r="D183" s="238" t="s">
        <v>1041</v>
      </c>
      <c r="E183" s="239" t="s">
        <v>294</v>
      </c>
      <c r="F183" s="240" t="s">
        <v>1367</v>
      </c>
      <c r="G183" s="241" t="s">
        <v>504</v>
      </c>
      <c r="H183" s="242">
        <v>1</v>
      </c>
      <c r="I183" s="243"/>
      <c r="J183" s="242">
        <f>ROUND(I183*H183,1)</f>
        <v>0</v>
      </c>
      <c r="K183" s="240" t="s">
        <v>1298</v>
      </c>
      <c r="L183" s="244"/>
      <c r="M183" s="245" t="s">
        <v>20</v>
      </c>
      <c r="N183" s="246" t="s">
        <v>43</v>
      </c>
      <c r="O183" s="42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AR183" s="24" t="s">
        <v>799</v>
      </c>
      <c r="AT183" s="24" t="s">
        <v>1041</v>
      </c>
      <c r="AU183" s="24" t="s">
        <v>79</v>
      </c>
      <c r="AY183" s="24" t="s">
        <v>195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24" t="s">
        <v>79</v>
      </c>
      <c r="BK183" s="204">
        <f>ROUND(I183*H183,1)</f>
        <v>0</v>
      </c>
      <c r="BL183" s="24" t="s">
        <v>474</v>
      </c>
      <c r="BM183" s="24" t="s">
        <v>512</v>
      </c>
    </row>
    <row r="184" spans="2:65" s="1" customFormat="1" ht="13.5">
      <c r="B184" s="41"/>
      <c r="C184" s="63"/>
      <c r="D184" s="205" t="s">
        <v>202</v>
      </c>
      <c r="E184" s="63"/>
      <c r="F184" s="206" t="s">
        <v>1367</v>
      </c>
      <c r="G184" s="63"/>
      <c r="H184" s="63"/>
      <c r="I184" s="165"/>
      <c r="J184" s="63"/>
      <c r="K184" s="63"/>
      <c r="L184" s="61"/>
      <c r="M184" s="207"/>
      <c r="N184" s="42"/>
      <c r="O184" s="42"/>
      <c r="P184" s="42"/>
      <c r="Q184" s="42"/>
      <c r="R184" s="42"/>
      <c r="S184" s="42"/>
      <c r="T184" s="78"/>
      <c r="AT184" s="24" t="s">
        <v>202</v>
      </c>
      <c r="AU184" s="24" t="s">
        <v>79</v>
      </c>
    </row>
    <row r="185" spans="2:65" s="1" customFormat="1" ht="22.5" customHeight="1">
      <c r="B185" s="41"/>
      <c r="C185" s="238" t="s">
        <v>444</v>
      </c>
      <c r="D185" s="238" t="s">
        <v>1041</v>
      </c>
      <c r="E185" s="239" t="s">
        <v>298</v>
      </c>
      <c r="F185" s="240" t="s">
        <v>1368</v>
      </c>
      <c r="G185" s="241" t="s">
        <v>1300</v>
      </c>
      <c r="H185" s="242">
        <v>1</v>
      </c>
      <c r="I185" s="243"/>
      <c r="J185" s="242">
        <f>ROUND(I185*H185,1)</f>
        <v>0</v>
      </c>
      <c r="K185" s="240" t="s">
        <v>1298</v>
      </c>
      <c r="L185" s="244"/>
      <c r="M185" s="245" t="s">
        <v>20</v>
      </c>
      <c r="N185" s="246" t="s">
        <v>43</v>
      </c>
      <c r="O185" s="42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AR185" s="24" t="s">
        <v>799</v>
      </c>
      <c r="AT185" s="24" t="s">
        <v>1041</v>
      </c>
      <c r="AU185" s="24" t="s">
        <v>79</v>
      </c>
      <c r="AY185" s="24" t="s">
        <v>195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24" t="s">
        <v>79</v>
      </c>
      <c r="BK185" s="204">
        <f>ROUND(I185*H185,1)</f>
        <v>0</v>
      </c>
      <c r="BL185" s="24" t="s">
        <v>474</v>
      </c>
      <c r="BM185" s="24" t="s">
        <v>515</v>
      </c>
    </row>
    <row r="186" spans="2:65" s="1" customFormat="1" ht="13.5">
      <c r="B186" s="41"/>
      <c r="C186" s="63"/>
      <c r="D186" s="205" t="s">
        <v>202</v>
      </c>
      <c r="E186" s="63"/>
      <c r="F186" s="206" t="s">
        <v>1368</v>
      </c>
      <c r="G186" s="63"/>
      <c r="H186" s="63"/>
      <c r="I186" s="165"/>
      <c r="J186" s="63"/>
      <c r="K186" s="63"/>
      <c r="L186" s="61"/>
      <c r="M186" s="207"/>
      <c r="N186" s="42"/>
      <c r="O186" s="42"/>
      <c r="P186" s="42"/>
      <c r="Q186" s="42"/>
      <c r="R186" s="42"/>
      <c r="S186" s="42"/>
      <c r="T186" s="78"/>
      <c r="AT186" s="24" t="s">
        <v>202</v>
      </c>
      <c r="AU186" s="24" t="s">
        <v>79</v>
      </c>
    </row>
    <row r="187" spans="2:65" s="1" customFormat="1" ht="22.5" customHeight="1">
      <c r="B187" s="41"/>
      <c r="C187" s="238" t="s">
        <v>516</v>
      </c>
      <c r="D187" s="238" t="s">
        <v>1041</v>
      </c>
      <c r="E187" s="239" t="s">
        <v>303</v>
      </c>
      <c r="F187" s="240" t="s">
        <v>1369</v>
      </c>
      <c r="G187" s="241" t="s">
        <v>1300</v>
      </c>
      <c r="H187" s="242">
        <v>1</v>
      </c>
      <c r="I187" s="243"/>
      <c r="J187" s="242">
        <f>ROUND(I187*H187,1)</f>
        <v>0</v>
      </c>
      <c r="K187" s="240" t="s">
        <v>1298</v>
      </c>
      <c r="L187" s="244"/>
      <c r="M187" s="245" t="s">
        <v>20</v>
      </c>
      <c r="N187" s="246" t="s">
        <v>43</v>
      </c>
      <c r="O187" s="4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AR187" s="24" t="s">
        <v>799</v>
      </c>
      <c r="AT187" s="24" t="s">
        <v>1041</v>
      </c>
      <c r="AU187" s="24" t="s">
        <v>79</v>
      </c>
      <c r="AY187" s="24" t="s">
        <v>195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24" t="s">
        <v>79</v>
      </c>
      <c r="BK187" s="204">
        <f>ROUND(I187*H187,1)</f>
        <v>0</v>
      </c>
      <c r="BL187" s="24" t="s">
        <v>474</v>
      </c>
      <c r="BM187" s="24" t="s">
        <v>519</v>
      </c>
    </row>
    <row r="188" spans="2:65" s="1" customFormat="1" ht="13.5">
      <c r="B188" s="41"/>
      <c r="C188" s="63"/>
      <c r="D188" s="205" t="s">
        <v>202</v>
      </c>
      <c r="E188" s="63"/>
      <c r="F188" s="206" t="s">
        <v>1369</v>
      </c>
      <c r="G188" s="63"/>
      <c r="H188" s="63"/>
      <c r="I188" s="165"/>
      <c r="J188" s="63"/>
      <c r="K188" s="63"/>
      <c r="L188" s="61"/>
      <c r="M188" s="207"/>
      <c r="N188" s="42"/>
      <c r="O188" s="42"/>
      <c r="P188" s="42"/>
      <c r="Q188" s="42"/>
      <c r="R188" s="42"/>
      <c r="S188" s="42"/>
      <c r="T188" s="78"/>
      <c r="AT188" s="24" t="s">
        <v>202</v>
      </c>
      <c r="AU188" s="24" t="s">
        <v>79</v>
      </c>
    </row>
    <row r="189" spans="2:65" s="1" customFormat="1" ht="22.5" customHeight="1">
      <c r="B189" s="41"/>
      <c r="C189" s="238" t="s">
        <v>447</v>
      </c>
      <c r="D189" s="238" t="s">
        <v>1041</v>
      </c>
      <c r="E189" s="239" t="s">
        <v>306</v>
      </c>
      <c r="F189" s="240" t="s">
        <v>1370</v>
      </c>
      <c r="G189" s="241" t="s">
        <v>504</v>
      </c>
      <c r="H189" s="242">
        <v>1</v>
      </c>
      <c r="I189" s="243"/>
      <c r="J189" s="242">
        <f>ROUND(I189*H189,1)</f>
        <v>0</v>
      </c>
      <c r="K189" s="240" t="s">
        <v>1298</v>
      </c>
      <c r="L189" s="244"/>
      <c r="M189" s="245" t="s">
        <v>20</v>
      </c>
      <c r="N189" s="246" t="s">
        <v>43</v>
      </c>
      <c r="O189" s="42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AR189" s="24" t="s">
        <v>799</v>
      </c>
      <c r="AT189" s="24" t="s">
        <v>1041</v>
      </c>
      <c r="AU189" s="24" t="s">
        <v>79</v>
      </c>
      <c r="AY189" s="24" t="s">
        <v>195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24" t="s">
        <v>79</v>
      </c>
      <c r="BK189" s="204">
        <f>ROUND(I189*H189,1)</f>
        <v>0</v>
      </c>
      <c r="BL189" s="24" t="s">
        <v>474</v>
      </c>
      <c r="BM189" s="24" t="s">
        <v>522</v>
      </c>
    </row>
    <row r="190" spans="2:65" s="1" customFormat="1" ht="13.5">
      <c r="B190" s="41"/>
      <c r="C190" s="63"/>
      <c r="D190" s="205" t="s">
        <v>202</v>
      </c>
      <c r="E190" s="63"/>
      <c r="F190" s="206" t="s">
        <v>1370</v>
      </c>
      <c r="G190" s="63"/>
      <c r="H190" s="63"/>
      <c r="I190" s="165"/>
      <c r="J190" s="63"/>
      <c r="K190" s="63"/>
      <c r="L190" s="61"/>
      <c r="M190" s="207"/>
      <c r="N190" s="42"/>
      <c r="O190" s="42"/>
      <c r="P190" s="42"/>
      <c r="Q190" s="42"/>
      <c r="R190" s="42"/>
      <c r="S190" s="42"/>
      <c r="T190" s="78"/>
      <c r="AT190" s="24" t="s">
        <v>202</v>
      </c>
      <c r="AU190" s="24" t="s">
        <v>79</v>
      </c>
    </row>
    <row r="191" spans="2:65" s="1" customFormat="1" ht="22.5" customHeight="1">
      <c r="B191" s="41"/>
      <c r="C191" s="238" t="s">
        <v>523</v>
      </c>
      <c r="D191" s="238" t="s">
        <v>1041</v>
      </c>
      <c r="E191" s="239" t="s">
        <v>309</v>
      </c>
      <c r="F191" s="240" t="s">
        <v>1371</v>
      </c>
      <c r="G191" s="241" t="s">
        <v>1300</v>
      </c>
      <c r="H191" s="242">
        <v>1</v>
      </c>
      <c r="I191" s="243"/>
      <c r="J191" s="242">
        <f>ROUND(I191*H191,1)</f>
        <v>0</v>
      </c>
      <c r="K191" s="240" t="s">
        <v>1298</v>
      </c>
      <c r="L191" s="244"/>
      <c r="M191" s="245" t="s">
        <v>20</v>
      </c>
      <c r="N191" s="246" t="s">
        <v>43</v>
      </c>
      <c r="O191" s="42"/>
      <c r="P191" s="202">
        <f>O191*H191</f>
        <v>0</v>
      </c>
      <c r="Q191" s="202">
        <v>0</v>
      </c>
      <c r="R191" s="202">
        <f>Q191*H191</f>
        <v>0</v>
      </c>
      <c r="S191" s="202">
        <v>0</v>
      </c>
      <c r="T191" s="203">
        <f>S191*H191</f>
        <v>0</v>
      </c>
      <c r="AR191" s="24" t="s">
        <v>799</v>
      </c>
      <c r="AT191" s="24" t="s">
        <v>1041</v>
      </c>
      <c r="AU191" s="24" t="s">
        <v>79</v>
      </c>
      <c r="AY191" s="24" t="s">
        <v>195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24" t="s">
        <v>79</v>
      </c>
      <c r="BK191" s="204">
        <f>ROUND(I191*H191,1)</f>
        <v>0</v>
      </c>
      <c r="BL191" s="24" t="s">
        <v>474</v>
      </c>
      <c r="BM191" s="24" t="s">
        <v>526</v>
      </c>
    </row>
    <row r="192" spans="2:65" s="1" customFormat="1" ht="13.5">
      <c r="B192" s="41"/>
      <c r="C192" s="63"/>
      <c r="D192" s="205" t="s">
        <v>202</v>
      </c>
      <c r="E192" s="63"/>
      <c r="F192" s="206" t="s">
        <v>1371</v>
      </c>
      <c r="G192" s="63"/>
      <c r="H192" s="63"/>
      <c r="I192" s="165"/>
      <c r="J192" s="63"/>
      <c r="K192" s="63"/>
      <c r="L192" s="61"/>
      <c r="M192" s="207"/>
      <c r="N192" s="42"/>
      <c r="O192" s="42"/>
      <c r="P192" s="42"/>
      <c r="Q192" s="42"/>
      <c r="R192" s="42"/>
      <c r="S192" s="42"/>
      <c r="T192" s="78"/>
      <c r="AT192" s="24" t="s">
        <v>202</v>
      </c>
      <c r="AU192" s="24" t="s">
        <v>79</v>
      </c>
    </row>
    <row r="193" spans="2:65" s="1" customFormat="1" ht="22.5" customHeight="1">
      <c r="B193" s="41"/>
      <c r="C193" s="238" t="s">
        <v>450</v>
      </c>
      <c r="D193" s="238" t="s">
        <v>1041</v>
      </c>
      <c r="E193" s="239" t="s">
        <v>312</v>
      </c>
      <c r="F193" s="240" t="s">
        <v>1372</v>
      </c>
      <c r="G193" s="241" t="s">
        <v>504</v>
      </c>
      <c r="H193" s="242">
        <v>1</v>
      </c>
      <c r="I193" s="243"/>
      <c r="J193" s="242">
        <f>ROUND(I193*H193,1)</f>
        <v>0</v>
      </c>
      <c r="K193" s="240" t="s">
        <v>1298</v>
      </c>
      <c r="L193" s="244"/>
      <c r="M193" s="245" t="s">
        <v>20</v>
      </c>
      <c r="N193" s="246" t="s">
        <v>43</v>
      </c>
      <c r="O193" s="42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AR193" s="24" t="s">
        <v>799</v>
      </c>
      <c r="AT193" s="24" t="s">
        <v>1041</v>
      </c>
      <c r="AU193" s="24" t="s">
        <v>79</v>
      </c>
      <c r="AY193" s="24" t="s">
        <v>195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24" t="s">
        <v>79</v>
      </c>
      <c r="BK193" s="204">
        <f>ROUND(I193*H193,1)</f>
        <v>0</v>
      </c>
      <c r="BL193" s="24" t="s">
        <v>474</v>
      </c>
      <c r="BM193" s="24" t="s">
        <v>529</v>
      </c>
    </row>
    <row r="194" spans="2:65" s="1" customFormat="1" ht="13.5">
      <c r="B194" s="41"/>
      <c r="C194" s="63"/>
      <c r="D194" s="205" t="s">
        <v>202</v>
      </c>
      <c r="E194" s="63"/>
      <c r="F194" s="206" t="s">
        <v>1372</v>
      </c>
      <c r="G194" s="63"/>
      <c r="H194" s="63"/>
      <c r="I194" s="165"/>
      <c r="J194" s="63"/>
      <c r="K194" s="63"/>
      <c r="L194" s="61"/>
      <c r="M194" s="207"/>
      <c r="N194" s="42"/>
      <c r="O194" s="42"/>
      <c r="P194" s="42"/>
      <c r="Q194" s="42"/>
      <c r="R194" s="42"/>
      <c r="S194" s="42"/>
      <c r="T194" s="78"/>
      <c r="AT194" s="24" t="s">
        <v>202</v>
      </c>
      <c r="AU194" s="24" t="s">
        <v>79</v>
      </c>
    </row>
    <row r="195" spans="2:65" s="1" customFormat="1" ht="22.5" customHeight="1">
      <c r="B195" s="41"/>
      <c r="C195" s="238" t="s">
        <v>530</v>
      </c>
      <c r="D195" s="238" t="s">
        <v>1041</v>
      </c>
      <c r="E195" s="239" t="s">
        <v>315</v>
      </c>
      <c r="F195" s="240" t="s">
        <v>1373</v>
      </c>
      <c r="G195" s="241" t="s">
        <v>504</v>
      </c>
      <c r="H195" s="242">
        <v>1</v>
      </c>
      <c r="I195" s="243"/>
      <c r="J195" s="242">
        <f>ROUND(I195*H195,1)</f>
        <v>0</v>
      </c>
      <c r="K195" s="240" t="s">
        <v>1298</v>
      </c>
      <c r="L195" s="244"/>
      <c r="M195" s="245" t="s">
        <v>20</v>
      </c>
      <c r="N195" s="246" t="s">
        <v>43</v>
      </c>
      <c r="O195" s="42"/>
      <c r="P195" s="202">
        <f>O195*H195</f>
        <v>0</v>
      </c>
      <c r="Q195" s="202">
        <v>0</v>
      </c>
      <c r="R195" s="202">
        <f>Q195*H195</f>
        <v>0</v>
      </c>
      <c r="S195" s="202">
        <v>0</v>
      </c>
      <c r="T195" s="203">
        <f>S195*H195</f>
        <v>0</v>
      </c>
      <c r="AR195" s="24" t="s">
        <v>799</v>
      </c>
      <c r="AT195" s="24" t="s">
        <v>1041</v>
      </c>
      <c r="AU195" s="24" t="s">
        <v>79</v>
      </c>
      <c r="AY195" s="24" t="s">
        <v>195</v>
      </c>
      <c r="BE195" s="204">
        <f>IF(N195="základní",J195,0)</f>
        <v>0</v>
      </c>
      <c r="BF195" s="204">
        <f>IF(N195="snížená",J195,0)</f>
        <v>0</v>
      </c>
      <c r="BG195" s="204">
        <f>IF(N195="zákl. přenesená",J195,0)</f>
        <v>0</v>
      </c>
      <c r="BH195" s="204">
        <f>IF(N195="sníž. přenesená",J195,0)</f>
        <v>0</v>
      </c>
      <c r="BI195" s="204">
        <f>IF(N195="nulová",J195,0)</f>
        <v>0</v>
      </c>
      <c r="BJ195" s="24" t="s">
        <v>79</v>
      </c>
      <c r="BK195" s="204">
        <f>ROUND(I195*H195,1)</f>
        <v>0</v>
      </c>
      <c r="BL195" s="24" t="s">
        <v>474</v>
      </c>
      <c r="BM195" s="24" t="s">
        <v>533</v>
      </c>
    </row>
    <row r="196" spans="2:65" s="1" customFormat="1" ht="13.5">
      <c r="B196" s="41"/>
      <c r="C196" s="63"/>
      <c r="D196" s="205" t="s">
        <v>202</v>
      </c>
      <c r="E196" s="63"/>
      <c r="F196" s="206" t="s">
        <v>1373</v>
      </c>
      <c r="G196" s="63"/>
      <c r="H196" s="63"/>
      <c r="I196" s="165"/>
      <c r="J196" s="63"/>
      <c r="K196" s="63"/>
      <c r="L196" s="61"/>
      <c r="M196" s="207"/>
      <c r="N196" s="42"/>
      <c r="O196" s="42"/>
      <c r="P196" s="42"/>
      <c r="Q196" s="42"/>
      <c r="R196" s="42"/>
      <c r="S196" s="42"/>
      <c r="T196" s="78"/>
      <c r="AT196" s="24" t="s">
        <v>202</v>
      </c>
      <c r="AU196" s="24" t="s">
        <v>79</v>
      </c>
    </row>
    <row r="197" spans="2:65" s="1" customFormat="1" ht="22.5" customHeight="1">
      <c r="B197" s="41"/>
      <c r="C197" s="238" t="s">
        <v>453</v>
      </c>
      <c r="D197" s="238" t="s">
        <v>1041</v>
      </c>
      <c r="E197" s="239" t="s">
        <v>318</v>
      </c>
      <c r="F197" s="240" t="s">
        <v>1374</v>
      </c>
      <c r="G197" s="241" t="s">
        <v>504</v>
      </c>
      <c r="H197" s="242">
        <v>1</v>
      </c>
      <c r="I197" s="243"/>
      <c r="J197" s="242">
        <f>ROUND(I197*H197,1)</f>
        <v>0</v>
      </c>
      <c r="K197" s="240" t="s">
        <v>1298</v>
      </c>
      <c r="L197" s="244"/>
      <c r="M197" s="245" t="s">
        <v>20</v>
      </c>
      <c r="N197" s="246" t="s">
        <v>43</v>
      </c>
      <c r="O197" s="42"/>
      <c r="P197" s="202">
        <f>O197*H197</f>
        <v>0</v>
      </c>
      <c r="Q197" s="202">
        <v>0</v>
      </c>
      <c r="R197" s="202">
        <f>Q197*H197</f>
        <v>0</v>
      </c>
      <c r="S197" s="202">
        <v>0</v>
      </c>
      <c r="T197" s="203">
        <f>S197*H197</f>
        <v>0</v>
      </c>
      <c r="AR197" s="24" t="s">
        <v>799</v>
      </c>
      <c r="AT197" s="24" t="s">
        <v>1041</v>
      </c>
      <c r="AU197" s="24" t="s">
        <v>79</v>
      </c>
      <c r="AY197" s="24" t="s">
        <v>195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24" t="s">
        <v>79</v>
      </c>
      <c r="BK197" s="204">
        <f>ROUND(I197*H197,1)</f>
        <v>0</v>
      </c>
      <c r="BL197" s="24" t="s">
        <v>474</v>
      </c>
      <c r="BM197" s="24" t="s">
        <v>536</v>
      </c>
    </row>
    <row r="198" spans="2:65" s="1" customFormat="1" ht="13.5">
      <c r="B198" s="41"/>
      <c r="C198" s="63"/>
      <c r="D198" s="205" t="s">
        <v>202</v>
      </c>
      <c r="E198" s="63"/>
      <c r="F198" s="206" t="s">
        <v>1374</v>
      </c>
      <c r="G198" s="63"/>
      <c r="H198" s="63"/>
      <c r="I198" s="165"/>
      <c r="J198" s="63"/>
      <c r="K198" s="63"/>
      <c r="L198" s="61"/>
      <c r="M198" s="207"/>
      <c r="N198" s="42"/>
      <c r="O198" s="42"/>
      <c r="P198" s="42"/>
      <c r="Q198" s="42"/>
      <c r="R198" s="42"/>
      <c r="S198" s="42"/>
      <c r="T198" s="78"/>
      <c r="AT198" s="24" t="s">
        <v>202</v>
      </c>
      <c r="AU198" s="24" t="s">
        <v>79</v>
      </c>
    </row>
    <row r="199" spans="2:65" s="1" customFormat="1" ht="22.5" customHeight="1">
      <c r="B199" s="41"/>
      <c r="C199" s="238" t="s">
        <v>537</v>
      </c>
      <c r="D199" s="238" t="s">
        <v>1041</v>
      </c>
      <c r="E199" s="239" t="s">
        <v>321</v>
      </c>
      <c r="F199" s="240" t="s">
        <v>1375</v>
      </c>
      <c r="G199" s="241" t="s">
        <v>504</v>
      </c>
      <c r="H199" s="242">
        <v>5</v>
      </c>
      <c r="I199" s="243"/>
      <c r="J199" s="242">
        <f>ROUND(I199*H199,1)</f>
        <v>0</v>
      </c>
      <c r="K199" s="240" t="s">
        <v>1298</v>
      </c>
      <c r="L199" s="244"/>
      <c r="M199" s="245" t="s">
        <v>20</v>
      </c>
      <c r="N199" s="246" t="s">
        <v>43</v>
      </c>
      <c r="O199" s="42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AR199" s="24" t="s">
        <v>799</v>
      </c>
      <c r="AT199" s="24" t="s">
        <v>1041</v>
      </c>
      <c r="AU199" s="24" t="s">
        <v>79</v>
      </c>
      <c r="AY199" s="24" t="s">
        <v>195</v>
      </c>
      <c r="BE199" s="204">
        <f>IF(N199="základní",J199,0)</f>
        <v>0</v>
      </c>
      <c r="BF199" s="204">
        <f>IF(N199="snížená",J199,0)</f>
        <v>0</v>
      </c>
      <c r="BG199" s="204">
        <f>IF(N199="zákl. přenesená",J199,0)</f>
        <v>0</v>
      </c>
      <c r="BH199" s="204">
        <f>IF(N199="sníž. přenesená",J199,0)</f>
        <v>0</v>
      </c>
      <c r="BI199" s="204">
        <f>IF(N199="nulová",J199,0)</f>
        <v>0</v>
      </c>
      <c r="BJ199" s="24" t="s">
        <v>79</v>
      </c>
      <c r="BK199" s="204">
        <f>ROUND(I199*H199,1)</f>
        <v>0</v>
      </c>
      <c r="BL199" s="24" t="s">
        <v>474</v>
      </c>
      <c r="BM199" s="24" t="s">
        <v>541</v>
      </c>
    </row>
    <row r="200" spans="2:65" s="1" customFormat="1" ht="13.5">
      <c r="B200" s="41"/>
      <c r="C200" s="63"/>
      <c r="D200" s="205" t="s">
        <v>202</v>
      </c>
      <c r="E200" s="63"/>
      <c r="F200" s="206" t="s">
        <v>1375</v>
      </c>
      <c r="G200" s="63"/>
      <c r="H200" s="63"/>
      <c r="I200" s="165"/>
      <c r="J200" s="63"/>
      <c r="K200" s="63"/>
      <c r="L200" s="61"/>
      <c r="M200" s="207"/>
      <c r="N200" s="42"/>
      <c r="O200" s="42"/>
      <c r="P200" s="42"/>
      <c r="Q200" s="42"/>
      <c r="R200" s="42"/>
      <c r="S200" s="42"/>
      <c r="T200" s="78"/>
      <c r="AT200" s="24" t="s">
        <v>202</v>
      </c>
      <c r="AU200" s="24" t="s">
        <v>79</v>
      </c>
    </row>
    <row r="201" spans="2:65" s="1" customFormat="1" ht="22.5" customHeight="1">
      <c r="B201" s="41"/>
      <c r="C201" s="238" t="s">
        <v>456</v>
      </c>
      <c r="D201" s="238" t="s">
        <v>1041</v>
      </c>
      <c r="E201" s="239" t="s">
        <v>326</v>
      </c>
      <c r="F201" s="240" t="s">
        <v>1376</v>
      </c>
      <c r="G201" s="241" t="s">
        <v>504</v>
      </c>
      <c r="H201" s="242">
        <v>5</v>
      </c>
      <c r="I201" s="243"/>
      <c r="J201" s="242">
        <f>ROUND(I201*H201,1)</f>
        <v>0</v>
      </c>
      <c r="K201" s="240" t="s">
        <v>1298</v>
      </c>
      <c r="L201" s="244"/>
      <c r="M201" s="245" t="s">
        <v>20</v>
      </c>
      <c r="N201" s="246" t="s">
        <v>43</v>
      </c>
      <c r="O201" s="42"/>
      <c r="P201" s="202">
        <f>O201*H201</f>
        <v>0</v>
      </c>
      <c r="Q201" s="202">
        <v>0</v>
      </c>
      <c r="R201" s="202">
        <f>Q201*H201</f>
        <v>0</v>
      </c>
      <c r="S201" s="202">
        <v>0</v>
      </c>
      <c r="T201" s="203">
        <f>S201*H201</f>
        <v>0</v>
      </c>
      <c r="AR201" s="24" t="s">
        <v>799</v>
      </c>
      <c r="AT201" s="24" t="s">
        <v>1041</v>
      </c>
      <c r="AU201" s="24" t="s">
        <v>79</v>
      </c>
      <c r="AY201" s="24" t="s">
        <v>195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24" t="s">
        <v>79</v>
      </c>
      <c r="BK201" s="204">
        <f>ROUND(I201*H201,1)</f>
        <v>0</v>
      </c>
      <c r="BL201" s="24" t="s">
        <v>474</v>
      </c>
      <c r="BM201" s="24" t="s">
        <v>544</v>
      </c>
    </row>
    <row r="202" spans="2:65" s="1" customFormat="1" ht="13.5">
      <c r="B202" s="41"/>
      <c r="C202" s="63"/>
      <c r="D202" s="205" t="s">
        <v>202</v>
      </c>
      <c r="E202" s="63"/>
      <c r="F202" s="206" t="s">
        <v>1376</v>
      </c>
      <c r="G202" s="63"/>
      <c r="H202" s="63"/>
      <c r="I202" s="165"/>
      <c r="J202" s="63"/>
      <c r="K202" s="63"/>
      <c r="L202" s="61"/>
      <c r="M202" s="207"/>
      <c r="N202" s="42"/>
      <c r="O202" s="42"/>
      <c r="P202" s="42"/>
      <c r="Q202" s="42"/>
      <c r="R202" s="42"/>
      <c r="S202" s="42"/>
      <c r="T202" s="78"/>
      <c r="AT202" s="24" t="s">
        <v>202</v>
      </c>
      <c r="AU202" s="24" t="s">
        <v>79</v>
      </c>
    </row>
    <row r="203" spans="2:65" s="1" customFormat="1" ht="22.5" customHeight="1">
      <c r="B203" s="41"/>
      <c r="C203" s="238" t="s">
        <v>545</v>
      </c>
      <c r="D203" s="238" t="s">
        <v>1041</v>
      </c>
      <c r="E203" s="239" t="s">
        <v>330</v>
      </c>
      <c r="F203" s="240" t="s">
        <v>1377</v>
      </c>
      <c r="G203" s="241" t="s">
        <v>504</v>
      </c>
      <c r="H203" s="242">
        <v>5</v>
      </c>
      <c r="I203" s="243"/>
      <c r="J203" s="242">
        <f>ROUND(I203*H203,1)</f>
        <v>0</v>
      </c>
      <c r="K203" s="240" t="s">
        <v>1298</v>
      </c>
      <c r="L203" s="244"/>
      <c r="M203" s="245" t="s">
        <v>20</v>
      </c>
      <c r="N203" s="246" t="s">
        <v>43</v>
      </c>
      <c r="O203" s="42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AR203" s="24" t="s">
        <v>799</v>
      </c>
      <c r="AT203" s="24" t="s">
        <v>1041</v>
      </c>
      <c r="AU203" s="24" t="s">
        <v>79</v>
      </c>
      <c r="AY203" s="24" t="s">
        <v>195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24" t="s">
        <v>79</v>
      </c>
      <c r="BK203" s="204">
        <f>ROUND(I203*H203,1)</f>
        <v>0</v>
      </c>
      <c r="BL203" s="24" t="s">
        <v>474</v>
      </c>
      <c r="BM203" s="24" t="s">
        <v>548</v>
      </c>
    </row>
    <row r="204" spans="2:65" s="1" customFormat="1" ht="13.5">
      <c r="B204" s="41"/>
      <c r="C204" s="63"/>
      <c r="D204" s="205" t="s">
        <v>202</v>
      </c>
      <c r="E204" s="63"/>
      <c r="F204" s="206" t="s">
        <v>1377</v>
      </c>
      <c r="G204" s="63"/>
      <c r="H204" s="63"/>
      <c r="I204" s="165"/>
      <c r="J204" s="63"/>
      <c r="K204" s="63"/>
      <c r="L204" s="61"/>
      <c r="M204" s="207"/>
      <c r="N204" s="42"/>
      <c r="O204" s="42"/>
      <c r="P204" s="42"/>
      <c r="Q204" s="42"/>
      <c r="R204" s="42"/>
      <c r="S204" s="42"/>
      <c r="T204" s="78"/>
      <c r="AT204" s="24" t="s">
        <v>202</v>
      </c>
      <c r="AU204" s="24" t="s">
        <v>79</v>
      </c>
    </row>
    <row r="205" spans="2:65" s="1" customFormat="1" ht="22.5" customHeight="1">
      <c r="B205" s="41"/>
      <c r="C205" s="238" t="s">
        <v>459</v>
      </c>
      <c r="D205" s="238" t="s">
        <v>1041</v>
      </c>
      <c r="E205" s="239" t="s">
        <v>334</v>
      </c>
      <c r="F205" s="240" t="s">
        <v>1378</v>
      </c>
      <c r="G205" s="241" t="s">
        <v>504</v>
      </c>
      <c r="H205" s="242">
        <v>60</v>
      </c>
      <c r="I205" s="243"/>
      <c r="J205" s="242">
        <f>ROUND(I205*H205,1)</f>
        <v>0</v>
      </c>
      <c r="K205" s="240" t="s">
        <v>1298</v>
      </c>
      <c r="L205" s="244"/>
      <c r="M205" s="245" t="s">
        <v>20</v>
      </c>
      <c r="N205" s="246" t="s">
        <v>43</v>
      </c>
      <c r="O205" s="42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4" t="s">
        <v>799</v>
      </c>
      <c r="AT205" s="24" t="s">
        <v>1041</v>
      </c>
      <c r="AU205" s="24" t="s">
        <v>79</v>
      </c>
      <c r="AY205" s="24" t="s">
        <v>195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79</v>
      </c>
      <c r="BK205" s="204">
        <f>ROUND(I205*H205,1)</f>
        <v>0</v>
      </c>
      <c r="BL205" s="24" t="s">
        <v>474</v>
      </c>
      <c r="BM205" s="24" t="s">
        <v>551</v>
      </c>
    </row>
    <row r="206" spans="2:65" s="1" customFormat="1" ht="13.5">
      <c r="B206" s="41"/>
      <c r="C206" s="63"/>
      <c r="D206" s="205" t="s">
        <v>202</v>
      </c>
      <c r="E206" s="63"/>
      <c r="F206" s="206" t="s">
        <v>1378</v>
      </c>
      <c r="G206" s="63"/>
      <c r="H206" s="63"/>
      <c r="I206" s="165"/>
      <c r="J206" s="63"/>
      <c r="K206" s="63"/>
      <c r="L206" s="61"/>
      <c r="M206" s="207"/>
      <c r="N206" s="42"/>
      <c r="O206" s="42"/>
      <c r="P206" s="42"/>
      <c r="Q206" s="42"/>
      <c r="R206" s="42"/>
      <c r="S206" s="42"/>
      <c r="T206" s="78"/>
      <c r="AT206" s="24" t="s">
        <v>202</v>
      </c>
      <c r="AU206" s="24" t="s">
        <v>79</v>
      </c>
    </row>
    <row r="207" spans="2:65" s="1" customFormat="1" ht="22.5" customHeight="1">
      <c r="B207" s="41"/>
      <c r="C207" s="238" t="s">
        <v>552</v>
      </c>
      <c r="D207" s="238" t="s">
        <v>1041</v>
      </c>
      <c r="E207" s="239" t="s">
        <v>338</v>
      </c>
      <c r="F207" s="240" t="s">
        <v>1379</v>
      </c>
      <c r="G207" s="241" t="s">
        <v>504</v>
      </c>
      <c r="H207" s="242">
        <v>30</v>
      </c>
      <c r="I207" s="243"/>
      <c r="J207" s="242">
        <f>ROUND(I207*H207,1)</f>
        <v>0</v>
      </c>
      <c r="K207" s="240" t="s">
        <v>1298</v>
      </c>
      <c r="L207" s="244"/>
      <c r="M207" s="245" t="s">
        <v>20</v>
      </c>
      <c r="N207" s="246" t="s">
        <v>43</v>
      </c>
      <c r="O207" s="42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AR207" s="24" t="s">
        <v>799</v>
      </c>
      <c r="AT207" s="24" t="s">
        <v>1041</v>
      </c>
      <c r="AU207" s="24" t="s">
        <v>79</v>
      </c>
      <c r="AY207" s="24" t="s">
        <v>195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79</v>
      </c>
      <c r="BK207" s="204">
        <f>ROUND(I207*H207,1)</f>
        <v>0</v>
      </c>
      <c r="BL207" s="24" t="s">
        <v>474</v>
      </c>
      <c r="BM207" s="24" t="s">
        <v>234</v>
      </c>
    </row>
    <row r="208" spans="2:65" s="1" customFormat="1" ht="13.5">
      <c r="B208" s="41"/>
      <c r="C208" s="63"/>
      <c r="D208" s="205" t="s">
        <v>202</v>
      </c>
      <c r="E208" s="63"/>
      <c r="F208" s="206" t="s">
        <v>1379</v>
      </c>
      <c r="G208" s="63"/>
      <c r="H208" s="63"/>
      <c r="I208" s="165"/>
      <c r="J208" s="63"/>
      <c r="K208" s="63"/>
      <c r="L208" s="61"/>
      <c r="M208" s="207"/>
      <c r="N208" s="42"/>
      <c r="O208" s="42"/>
      <c r="P208" s="42"/>
      <c r="Q208" s="42"/>
      <c r="R208" s="42"/>
      <c r="S208" s="42"/>
      <c r="T208" s="78"/>
      <c r="AT208" s="24" t="s">
        <v>202</v>
      </c>
      <c r="AU208" s="24" t="s">
        <v>79</v>
      </c>
    </row>
    <row r="209" spans="2:65" s="1" customFormat="1" ht="22.5" customHeight="1">
      <c r="B209" s="41"/>
      <c r="C209" s="238" t="s">
        <v>462</v>
      </c>
      <c r="D209" s="238" t="s">
        <v>1041</v>
      </c>
      <c r="E209" s="239" t="s">
        <v>342</v>
      </c>
      <c r="F209" s="240" t="s">
        <v>1380</v>
      </c>
      <c r="G209" s="241" t="s">
        <v>504</v>
      </c>
      <c r="H209" s="242">
        <v>2</v>
      </c>
      <c r="I209" s="243"/>
      <c r="J209" s="242">
        <f>ROUND(I209*H209,1)</f>
        <v>0</v>
      </c>
      <c r="K209" s="240" t="s">
        <v>1298</v>
      </c>
      <c r="L209" s="244"/>
      <c r="M209" s="245" t="s">
        <v>20</v>
      </c>
      <c r="N209" s="246" t="s">
        <v>43</v>
      </c>
      <c r="O209" s="42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AR209" s="24" t="s">
        <v>799</v>
      </c>
      <c r="AT209" s="24" t="s">
        <v>1041</v>
      </c>
      <c r="AU209" s="24" t="s">
        <v>79</v>
      </c>
      <c r="AY209" s="24" t="s">
        <v>195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24" t="s">
        <v>79</v>
      </c>
      <c r="BK209" s="204">
        <f>ROUND(I209*H209,1)</f>
        <v>0</v>
      </c>
      <c r="BL209" s="24" t="s">
        <v>474</v>
      </c>
      <c r="BM209" s="24" t="s">
        <v>241</v>
      </c>
    </row>
    <row r="210" spans="2:65" s="1" customFormat="1" ht="13.5">
      <c r="B210" s="41"/>
      <c r="C210" s="63"/>
      <c r="D210" s="205" t="s">
        <v>202</v>
      </c>
      <c r="E210" s="63"/>
      <c r="F210" s="206" t="s">
        <v>1380</v>
      </c>
      <c r="G210" s="63"/>
      <c r="H210" s="63"/>
      <c r="I210" s="165"/>
      <c r="J210" s="63"/>
      <c r="K210" s="63"/>
      <c r="L210" s="61"/>
      <c r="M210" s="207"/>
      <c r="N210" s="42"/>
      <c r="O210" s="42"/>
      <c r="P210" s="42"/>
      <c r="Q210" s="42"/>
      <c r="R210" s="42"/>
      <c r="S210" s="42"/>
      <c r="T210" s="78"/>
      <c r="AT210" s="24" t="s">
        <v>202</v>
      </c>
      <c r="AU210" s="24" t="s">
        <v>79</v>
      </c>
    </row>
    <row r="211" spans="2:65" s="1" customFormat="1" ht="22.5" customHeight="1">
      <c r="B211" s="41"/>
      <c r="C211" s="238" t="s">
        <v>557</v>
      </c>
      <c r="D211" s="238" t="s">
        <v>1041</v>
      </c>
      <c r="E211" s="239" t="s">
        <v>346</v>
      </c>
      <c r="F211" s="240" t="s">
        <v>1381</v>
      </c>
      <c r="G211" s="241" t="s">
        <v>504</v>
      </c>
      <c r="H211" s="242">
        <v>1</v>
      </c>
      <c r="I211" s="243"/>
      <c r="J211" s="242">
        <f>ROUND(I211*H211,1)</f>
        <v>0</v>
      </c>
      <c r="K211" s="240" t="s">
        <v>1298</v>
      </c>
      <c r="L211" s="244"/>
      <c r="M211" s="245" t="s">
        <v>20</v>
      </c>
      <c r="N211" s="246" t="s">
        <v>43</v>
      </c>
      <c r="O211" s="42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AR211" s="24" t="s">
        <v>799</v>
      </c>
      <c r="AT211" s="24" t="s">
        <v>1041</v>
      </c>
      <c r="AU211" s="24" t="s">
        <v>79</v>
      </c>
      <c r="AY211" s="24" t="s">
        <v>195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24" t="s">
        <v>79</v>
      </c>
      <c r="BK211" s="204">
        <f>ROUND(I211*H211,1)</f>
        <v>0</v>
      </c>
      <c r="BL211" s="24" t="s">
        <v>474</v>
      </c>
      <c r="BM211" s="24" t="s">
        <v>560</v>
      </c>
    </row>
    <row r="212" spans="2:65" s="1" customFormat="1" ht="13.5">
      <c r="B212" s="41"/>
      <c r="C212" s="63"/>
      <c r="D212" s="205" t="s">
        <v>202</v>
      </c>
      <c r="E212" s="63"/>
      <c r="F212" s="206" t="s">
        <v>1381</v>
      </c>
      <c r="G212" s="63"/>
      <c r="H212" s="63"/>
      <c r="I212" s="165"/>
      <c r="J212" s="63"/>
      <c r="K212" s="63"/>
      <c r="L212" s="61"/>
      <c r="M212" s="207"/>
      <c r="N212" s="42"/>
      <c r="O212" s="42"/>
      <c r="P212" s="42"/>
      <c r="Q212" s="42"/>
      <c r="R212" s="42"/>
      <c r="S212" s="42"/>
      <c r="T212" s="78"/>
      <c r="AT212" s="24" t="s">
        <v>202</v>
      </c>
      <c r="AU212" s="24" t="s">
        <v>79</v>
      </c>
    </row>
    <row r="213" spans="2:65" s="1" customFormat="1" ht="22.5" customHeight="1">
      <c r="B213" s="41"/>
      <c r="C213" s="238" t="s">
        <v>465</v>
      </c>
      <c r="D213" s="238" t="s">
        <v>1041</v>
      </c>
      <c r="E213" s="239" t="s">
        <v>350</v>
      </c>
      <c r="F213" s="240" t="s">
        <v>1382</v>
      </c>
      <c r="G213" s="241" t="s">
        <v>504</v>
      </c>
      <c r="H213" s="242">
        <v>19</v>
      </c>
      <c r="I213" s="243"/>
      <c r="J213" s="242">
        <f>ROUND(I213*H213,1)</f>
        <v>0</v>
      </c>
      <c r="K213" s="240" t="s">
        <v>1298</v>
      </c>
      <c r="L213" s="244"/>
      <c r="M213" s="245" t="s">
        <v>20</v>
      </c>
      <c r="N213" s="246" t="s">
        <v>43</v>
      </c>
      <c r="O213" s="42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AR213" s="24" t="s">
        <v>799</v>
      </c>
      <c r="AT213" s="24" t="s">
        <v>1041</v>
      </c>
      <c r="AU213" s="24" t="s">
        <v>79</v>
      </c>
      <c r="AY213" s="24" t="s">
        <v>195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24" t="s">
        <v>79</v>
      </c>
      <c r="BK213" s="204">
        <f>ROUND(I213*H213,1)</f>
        <v>0</v>
      </c>
      <c r="BL213" s="24" t="s">
        <v>474</v>
      </c>
      <c r="BM213" s="24" t="s">
        <v>252</v>
      </c>
    </row>
    <row r="214" spans="2:65" s="1" customFormat="1" ht="13.5">
      <c r="B214" s="41"/>
      <c r="C214" s="63"/>
      <c r="D214" s="205" t="s">
        <v>202</v>
      </c>
      <c r="E214" s="63"/>
      <c r="F214" s="206" t="s">
        <v>1382</v>
      </c>
      <c r="G214" s="63"/>
      <c r="H214" s="63"/>
      <c r="I214" s="165"/>
      <c r="J214" s="63"/>
      <c r="K214" s="63"/>
      <c r="L214" s="61"/>
      <c r="M214" s="207"/>
      <c r="N214" s="42"/>
      <c r="O214" s="42"/>
      <c r="P214" s="42"/>
      <c r="Q214" s="42"/>
      <c r="R214" s="42"/>
      <c r="S214" s="42"/>
      <c r="T214" s="78"/>
      <c r="AT214" s="24" t="s">
        <v>202</v>
      </c>
      <c r="AU214" s="24" t="s">
        <v>79</v>
      </c>
    </row>
    <row r="215" spans="2:65" s="1" customFormat="1" ht="22.5" customHeight="1">
      <c r="B215" s="41"/>
      <c r="C215" s="238" t="s">
        <v>563</v>
      </c>
      <c r="D215" s="238" t="s">
        <v>1041</v>
      </c>
      <c r="E215" s="239" t="s">
        <v>441</v>
      </c>
      <c r="F215" s="240" t="s">
        <v>1383</v>
      </c>
      <c r="G215" s="241" t="s">
        <v>504</v>
      </c>
      <c r="H215" s="242">
        <v>12</v>
      </c>
      <c r="I215" s="243"/>
      <c r="J215" s="242">
        <f>ROUND(I215*H215,1)</f>
        <v>0</v>
      </c>
      <c r="K215" s="240" t="s">
        <v>1298</v>
      </c>
      <c r="L215" s="244"/>
      <c r="M215" s="245" t="s">
        <v>20</v>
      </c>
      <c r="N215" s="246" t="s">
        <v>43</v>
      </c>
      <c r="O215" s="42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AR215" s="24" t="s">
        <v>799</v>
      </c>
      <c r="AT215" s="24" t="s">
        <v>1041</v>
      </c>
      <c r="AU215" s="24" t="s">
        <v>79</v>
      </c>
      <c r="AY215" s="24" t="s">
        <v>195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24" t="s">
        <v>79</v>
      </c>
      <c r="BK215" s="204">
        <f>ROUND(I215*H215,1)</f>
        <v>0</v>
      </c>
      <c r="BL215" s="24" t="s">
        <v>474</v>
      </c>
      <c r="BM215" s="24" t="s">
        <v>261</v>
      </c>
    </row>
    <row r="216" spans="2:65" s="1" customFormat="1" ht="13.5">
      <c r="B216" s="41"/>
      <c r="C216" s="63"/>
      <c r="D216" s="205" t="s">
        <v>202</v>
      </c>
      <c r="E216" s="63"/>
      <c r="F216" s="206" t="s">
        <v>1383</v>
      </c>
      <c r="G216" s="63"/>
      <c r="H216" s="63"/>
      <c r="I216" s="165"/>
      <c r="J216" s="63"/>
      <c r="K216" s="63"/>
      <c r="L216" s="61"/>
      <c r="M216" s="207"/>
      <c r="N216" s="42"/>
      <c r="O216" s="42"/>
      <c r="P216" s="42"/>
      <c r="Q216" s="42"/>
      <c r="R216" s="42"/>
      <c r="S216" s="42"/>
      <c r="T216" s="78"/>
      <c r="AT216" s="24" t="s">
        <v>202</v>
      </c>
      <c r="AU216" s="24" t="s">
        <v>79</v>
      </c>
    </row>
    <row r="217" spans="2:65" s="1" customFormat="1" ht="22.5" customHeight="1">
      <c r="B217" s="41"/>
      <c r="C217" s="238" t="s">
        <v>468</v>
      </c>
      <c r="D217" s="238" t="s">
        <v>1041</v>
      </c>
      <c r="E217" s="239" t="s">
        <v>509</v>
      </c>
      <c r="F217" s="240" t="s">
        <v>1324</v>
      </c>
      <c r="G217" s="241" t="s">
        <v>1300</v>
      </c>
      <c r="H217" s="242">
        <v>1</v>
      </c>
      <c r="I217" s="243"/>
      <c r="J217" s="242">
        <f>ROUND(I217*H217,1)</f>
        <v>0</v>
      </c>
      <c r="K217" s="240" t="s">
        <v>1298</v>
      </c>
      <c r="L217" s="244"/>
      <c r="M217" s="245" t="s">
        <v>20</v>
      </c>
      <c r="N217" s="246" t="s">
        <v>43</v>
      </c>
      <c r="O217" s="42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AR217" s="24" t="s">
        <v>799</v>
      </c>
      <c r="AT217" s="24" t="s">
        <v>1041</v>
      </c>
      <c r="AU217" s="24" t="s">
        <v>79</v>
      </c>
      <c r="AY217" s="24" t="s">
        <v>195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24" t="s">
        <v>79</v>
      </c>
      <c r="BK217" s="204">
        <f>ROUND(I217*H217,1)</f>
        <v>0</v>
      </c>
      <c r="BL217" s="24" t="s">
        <v>474</v>
      </c>
      <c r="BM217" s="24" t="s">
        <v>568</v>
      </c>
    </row>
    <row r="218" spans="2:65" s="1" customFormat="1" ht="13.5">
      <c r="B218" s="41"/>
      <c r="C218" s="63"/>
      <c r="D218" s="208" t="s">
        <v>202</v>
      </c>
      <c r="E218" s="63"/>
      <c r="F218" s="209" t="s">
        <v>1324</v>
      </c>
      <c r="G218" s="63"/>
      <c r="H218" s="63"/>
      <c r="I218" s="165"/>
      <c r="J218" s="63"/>
      <c r="K218" s="63"/>
      <c r="L218" s="61"/>
      <c r="M218" s="207"/>
      <c r="N218" s="42"/>
      <c r="O218" s="42"/>
      <c r="P218" s="42"/>
      <c r="Q218" s="42"/>
      <c r="R218" s="42"/>
      <c r="S218" s="42"/>
      <c r="T218" s="78"/>
      <c r="AT218" s="24" t="s">
        <v>202</v>
      </c>
      <c r="AU218" s="24" t="s">
        <v>79</v>
      </c>
    </row>
    <row r="219" spans="2:65" s="10" customFormat="1" ht="37.35" customHeight="1">
      <c r="B219" s="180"/>
      <c r="C219" s="181"/>
      <c r="D219" s="182" t="s">
        <v>71</v>
      </c>
      <c r="E219" s="183" t="s">
        <v>1244</v>
      </c>
      <c r="F219" s="183" t="s">
        <v>1384</v>
      </c>
      <c r="G219" s="181"/>
      <c r="H219" s="181"/>
      <c r="I219" s="184"/>
      <c r="J219" s="185">
        <f>BK219</f>
        <v>0</v>
      </c>
      <c r="K219" s="181"/>
      <c r="L219" s="186"/>
      <c r="M219" s="187"/>
      <c r="N219" s="188"/>
      <c r="O219" s="188"/>
      <c r="P219" s="189">
        <f>SUM(P220:P289)</f>
        <v>0</v>
      </c>
      <c r="Q219" s="188"/>
      <c r="R219" s="189">
        <f>SUM(R220:R289)</f>
        <v>0</v>
      </c>
      <c r="S219" s="188"/>
      <c r="T219" s="190">
        <f>SUM(T220:T289)</f>
        <v>0</v>
      </c>
      <c r="AR219" s="191" t="s">
        <v>86</v>
      </c>
      <c r="AT219" s="192" t="s">
        <v>71</v>
      </c>
      <c r="AU219" s="192" t="s">
        <v>72</v>
      </c>
      <c r="AY219" s="191" t="s">
        <v>195</v>
      </c>
      <c r="BK219" s="193">
        <f>SUM(BK220:BK289)</f>
        <v>0</v>
      </c>
    </row>
    <row r="220" spans="2:65" s="1" customFormat="1" ht="22.5" customHeight="1">
      <c r="B220" s="41"/>
      <c r="C220" s="238" t="s">
        <v>569</v>
      </c>
      <c r="D220" s="238" t="s">
        <v>1041</v>
      </c>
      <c r="E220" s="239" t="s">
        <v>1385</v>
      </c>
      <c r="F220" s="240" t="s">
        <v>1386</v>
      </c>
      <c r="G220" s="241" t="s">
        <v>504</v>
      </c>
      <c r="H220" s="242">
        <v>1</v>
      </c>
      <c r="I220" s="243"/>
      <c r="J220" s="242">
        <f>ROUND(I220*H220,1)</f>
        <v>0</v>
      </c>
      <c r="K220" s="240" t="s">
        <v>1298</v>
      </c>
      <c r="L220" s="244"/>
      <c r="M220" s="245" t="s">
        <v>20</v>
      </c>
      <c r="N220" s="246" t="s">
        <v>43</v>
      </c>
      <c r="O220" s="42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AR220" s="24" t="s">
        <v>799</v>
      </c>
      <c r="AT220" s="24" t="s">
        <v>1041</v>
      </c>
      <c r="AU220" s="24" t="s">
        <v>79</v>
      </c>
      <c r="AY220" s="24" t="s">
        <v>195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4" t="s">
        <v>79</v>
      </c>
      <c r="BK220" s="204">
        <f>ROUND(I220*H220,1)</f>
        <v>0</v>
      </c>
      <c r="BL220" s="24" t="s">
        <v>474</v>
      </c>
      <c r="BM220" s="24" t="s">
        <v>275</v>
      </c>
    </row>
    <row r="221" spans="2:65" s="1" customFormat="1" ht="13.5">
      <c r="B221" s="41"/>
      <c r="C221" s="63"/>
      <c r="D221" s="205" t="s">
        <v>202</v>
      </c>
      <c r="E221" s="63"/>
      <c r="F221" s="206" t="s">
        <v>1386</v>
      </c>
      <c r="G221" s="63"/>
      <c r="H221" s="63"/>
      <c r="I221" s="165"/>
      <c r="J221" s="63"/>
      <c r="K221" s="63"/>
      <c r="L221" s="61"/>
      <c r="M221" s="207"/>
      <c r="N221" s="42"/>
      <c r="O221" s="42"/>
      <c r="P221" s="42"/>
      <c r="Q221" s="42"/>
      <c r="R221" s="42"/>
      <c r="S221" s="42"/>
      <c r="T221" s="78"/>
      <c r="AT221" s="24" t="s">
        <v>202</v>
      </c>
      <c r="AU221" s="24" t="s">
        <v>79</v>
      </c>
    </row>
    <row r="222" spans="2:65" s="1" customFormat="1" ht="22.5" customHeight="1">
      <c r="B222" s="41"/>
      <c r="C222" s="238" t="s">
        <v>471</v>
      </c>
      <c r="D222" s="238" t="s">
        <v>1041</v>
      </c>
      <c r="E222" s="239" t="s">
        <v>479</v>
      </c>
      <c r="F222" s="240" t="s">
        <v>1328</v>
      </c>
      <c r="G222" s="241" t="s">
        <v>504</v>
      </c>
      <c r="H222" s="242">
        <v>1</v>
      </c>
      <c r="I222" s="243"/>
      <c r="J222" s="242">
        <f>ROUND(I222*H222,1)</f>
        <v>0</v>
      </c>
      <c r="K222" s="240" t="s">
        <v>1298</v>
      </c>
      <c r="L222" s="244"/>
      <c r="M222" s="245" t="s">
        <v>20</v>
      </c>
      <c r="N222" s="246" t="s">
        <v>43</v>
      </c>
      <c r="O222" s="42"/>
      <c r="P222" s="202">
        <f>O222*H222</f>
        <v>0</v>
      </c>
      <c r="Q222" s="202">
        <v>0</v>
      </c>
      <c r="R222" s="202">
        <f>Q222*H222</f>
        <v>0</v>
      </c>
      <c r="S222" s="202">
        <v>0</v>
      </c>
      <c r="T222" s="203">
        <f>S222*H222</f>
        <v>0</v>
      </c>
      <c r="AR222" s="24" t="s">
        <v>799</v>
      </c>
      <c r="AT222" s="24" t="s">
        <v>1041</v>
      </c>
      <c r="AU222" s="24" t="s">
        <v>79</v>
      </c>
      <c r="AY222" s="24" t="s">
        <v>195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24" t="s">
        <v>79</v>
      </c>
      <c r="BK222" s="204">
        <f>ROUND(I222*H222,1)</f>
        <v>0</v>
      </c>
      <c r="BL222" s="24" t="s">
        <v>474</v>
      </c>
      <c r="BM222" s="24" t="s">
        <v>283</v>
      </c>
    </row>
    <row r="223" spans="2:65" s="1" customFormat="1" ht="13.5">
      <c r="B223" s="41"/>
      <c r="C223" s="63"/>
      <c r="D223" s="205" t="s">
        <v>202</v>
      </c>
      <c r="E223" s="63"/>
      <c r="F223" s="206" t="s">
        <v>1328</v>
      </c>
      <c r="G223" s="63"/>
      <c r="H223" s="63"/>
      <c r="I223" s="165"/>
      <c r="J223" s="63"/>
      <c r="K223" s="63"/>
      <c r="L223" s="61"/>
      <c r="M223" s="207"/>
      <c r="N223" s="42"/>
      <c r="O223" s="42"/>
      <c r="P223" s="42"/>
      <c r="Q223" s="42"/>
      <c r="R223" s="42"/>
      <c r="S223" s="42"/>
      <c r="T223" s="78"/>
      <c r="AT223" s="24" t="s">
        <v>202</v>
      </c>
      <c r="AU223" s="24" t="s">
        <v>79</v>
      </c>
    </row>
    <row r="224" spans="2:65" s="1" customFormat="1" ht="22.5" customHeight="1">
      <c r="B224" s="41"/>
      <c r="C224" s="238" t="s">
        <v>574</v>
      </c>
      <c r="D224" s="238" t="s">
        <v>1041</v>
      </c>
      <c r="E224" s="239" t="s">
        <v>1329</v>
      </c>
      <c r="F224" s="240" t="s">
        <v>1330</v>
      </c>
      <c r="G224" s="241" t="s">
        <v>504</v>
      </c>
      <c r="H224" s="242">
        <v>3</v>
      </c>
      <c r="I224" s="243"/>
      <c r="J224" s="242">
        <f>ROUND(I224*H224,1)</f>
        <v>0</v>
      </c>
      <c r="K224" s="240" t="s">
        <v>1298</v>
      </c>
      <c r="L224" s="244"/>
      <c r="M224" s="245" t="s">
        <v>20</v>
      </c>
      <c r="N224" s="246" t="s">
        <v>43</v>
      </c>
      <c r="O224" s="42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AR224" s="24" t="s">
        <v>799</v>
      </c>
      <c r="AT224" s="24" t="s">
        <v>1041</v>
      </c>
      <c r="AU224" s="24" t="s">
        <v>79</v>
      </c>
      <c r="AY224" s="24" t="s">
        <v>195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24" t="s">
        <v>79</v>
      </c>
      <c r="BK224" s="204">
        <f>ROUND(I224*H224,1)</f>
        <v>0</v>
      </c>
      <c r="BL224" s="24" t="s">
        <v>474</v>
      </c>
      <c r="BM224" s="24" t="s">
        <v>291</v>
      </c>
    </row>
    <row r="225" spans="2:65" s="1" customFormat="1" ht="13.5">
      <c r="B225" s="41"/>
      <c r="C225" s="63"/>
      <c r="D225" s="205" t="s">
        <v>202</v>
      </c>
      <c r="E225" s="63"/>
      <c r="F225" s="206" t="s">
        <v>1330</v>
      </c>
      <c r="G225" s="63"/>
      <c r="H225" s="63"/>
      <c r="I225" s="165"/>
      <c r="J225" s="63"/>
      <c r="K225" s="63"/>
      <c r="L225" s="61"/>
      <c r="M225" s="207"/>
      <c r="N225" s="42"/>
      <c r="O225" s="42"/>
      <c r="P225" s="42"/>
      <c r="Q225" s="42"/>
      <c r="R225" s="42"/>
      <c r="S225" s="42"/>
      <c r="T225" s="78"/>
      <c r="AT225" s="24" t="s">
        <v>202</v>
      </c>
      <c r="AU225" s="24" t="s">
        <v>79</v>
      </c>
    </row>
    <row r="226" spans="2:65" s="1" customFormat="1" ht="22.5" customHeight="1">
      <c r="B226" s="41"/>
      <c r="C226" s="238" t="s">
        <v>474</v>
      </c>
      <c r="D226" s="238" t="s">
        <v>1041</v>
      </c>
      <c r="E226" s="239" t="s">
        <v>1331</v>
      </c>
      <c r="F226" s="240" t="s">
        <v>1332</v>
      </c>
      <c r="G226" s="241" t="s">
        <v>504</v>
      </c>
      <c r="H226" s="242">
        <v>1</v>
      </c>
      <c r="I226" s="243"/>
      <c r="J226" s="242">
        <f>ROUND(I226*H226,1)</f>
        <v>0</v>
      </c>
      <c r="K226" s="240" t="s">
        <v>1298</v>
      </c>
      <c r="L226" s="244"/>
      <c r="M226" s="245" t="s">
        <v>20</v>
      </c>
      <c r="N226" s="246" t="s">
        <v>43</v>
      </c>
      <c r="O226" s="42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AR226" s="24" t="s">
        <v>799</v>
      </c>
      <c r="AT226" s="24" t="s">
        <v>1041</v>
      </c>
      <c r="AU226" s="24" t="s">
        <v>79</v>
      </c>
      <c r="AY226" s="24" t="s">
        <v>195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24" t="s">
        <v>79</v>
      </c>
      <c r="BK226" s="204">
        <f>ROUND(I226*H226,1)</f>
        <v>0</v>
      </c>
      <c r="BL226" s="24" t="s">
        <v>474</v>
      </c>
      <c r="BM226" s="24" t="s">
        <v>299</v>
      </c>
    </row>
    <row r="227" spans="2:65" s="1" customFormat="1" ht="13.5">
      <c r="B227" s="41"/>
      <c r="C227" s="63"/>
      <c r="D227" s="205" t="s">
        <v>202</v>
      </c>
      <c r="E227" s="63"/>
      <c r="F227" s="206" t="s">
        <v>1332</v>
      </c>
      <c r="G227" s="63"/>
      <c r="H227" s="63"/>
      <c r="I227" s="165"/>
      <c r="J227" s="63"/>
      <c r="K227" s="63"/>
      <c r="L227" s="61"/>
      <c r="M227" s="207"/>
      <c r="N227" s="42"/>
      <c r="O227" s="42"/>
      <c r="P227" s="42"/>
      <c r="Q227" s="42"/>
      <c r="R227" s="42"/>
      <c r="S227" s="42"/>
      <c r="T227" s="78"/>
      <c r="AT227" s="24" t="s">
        <v>202</v>
      </c>
      <c r="AU227" s="24" t="s">
        <v>79</v>
      </c>
    </row>
    <row r="228" spans="2:65" s="1" customFormat="1" ht="22.5" customHeight="1">
      <c r="B228" s="41"/>
      <c r="C228" s="238" t="s">
        <v>580</v>
      </c>
      <c r="D228" s="238" t="s">
        <v>1041</v>
      </c>
      <c r="E228" s="239" t="s">
        <v>1387</v>
      </c>
      <c r="F228" s="240" t="s">
        <v>1388</v>
      </c>
      <c r="G228" s="241" t="s">
        <v>504</v>
      </c>
      <c r="H228" s="242">
        <v>1</v>
      </c>
      <c r="I228" s="243"/>
      <c r="J228" s="242">
        <f>ROUND(I228*H228,1)</f>
        <v>0</v>
      </c>
      <c r="K228" s="240" t="s">
        <v>1298</v>
      </c>
      <c r="L228" s="244"/>
      <c r="M228" s="245" t="s">
        <v>20</v>
      </c>
      <c r="N228" s="246" t="s">
        <v>43</v>
      </c>
      <c r="O228" s="42"/>
      <c r="P228" s="202">
        <f>O228*H228</f>
        <v>0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AR228" s="24" t="s">
        <v>799</v>
      </c>
      <c r="AT228" s="24" t="s">
        <v>1041</v>
      </c>
      <c r="AU228" s="24" t="s">
        <v>79</v>
      </c>
      <c r="AY228" s="24" t="s">
        <v>195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24" t="s">
        <v>79</v>
      </c>
      <c r="BK228" s="204">
        <f>ROUND(I228*H228,1)</f>
        <v>0</v>
      </c>
      <c r="BL228" s="24" t="s">
        <v>474</v>
      </c>
      <c r="BM228" s="24" t="s">
        <v>583</v>
      </c>
    </row>
    <row r="229" spans="2:65" s="1" customFormat="1" ht="13.5">
      <c r="B229" s="41"/>
      <c r="C229" s="63"/>
      <c r="D229" s="205" t="s">
        <v>202</v>
      </c>
      <c r="E229" s="63"/>
      <c r="F229" s="206" t="s">
        <v>1388</v>
      </c>
      <c r="G229" s="63"/>
      <c r="H229" s="63"/>
      <c r="I229" s="165"/>
      <c r="J229" s="63"/>
      <c r="K229" s="63"/>
      <c r="L229" s="61"/>
      <c r="M229" s="207"/>
      <c r="N229" s="42"/>
      <c r="O229" s="42"/>
      <c r="P229" s="42"/>
      <c r="Q229" s="42"/>
      <c r="R229" s="42"/>
      <c r="S229" s="42"/>
      <c r="T229" s="78"/>
      <c r="AT229" s="24" t="s">
        <v>202</v>
      </c>
      <c r="AU229" s="24" t="s">
        <v>79</v>
      </c>
    </row>
    <row r="230" spans="2:65" s="1" customFormat="1" ht="22.5" customHeight="1">
      <c r="B230" s="41"/>
      <c r="C230" s="238" t="s">
        <v>477</v>
      </c>
      <c r="D230" s="238" t="s">
        <v>1041</v>
      </c>
      <c r="E230" s="239" t="s">
        <v>1389</v>
      </c>
      <c r="F230" s="240" t="s">
        <v>1390</v>
      </c>
      <c r="G230" s="241" t="s">
        <v>504</v>
      </c>
      <c r="H230" s="242">
        <v>1</v>
      </c>
      <c r="I230" s="243"/>
      <c r="J230" s="242">
        <f>ROUND(I230*H230,1)</f>
        <v>0</v>
      </c>
      <c r="K230" s="240" t="s">
        <v>1298</v>
      </c>
      <c r="L230" s="244"/>
      <c r="M230" s="245" t="s">
        <v>20</v>
      </c>
      <c r="N230" s="246" t="s">
        <v>43</v>
      </c>
      <c r="O230" s="42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AR230" s="24" t="s">
        <v>799</v>
      </c>
      <c r="AT230" s="24" t="s">
        <v>1041</v>
      </c>
      <c r="AU230" s="24" t="s">
        <v>79</v>
      </c>
      <c r="AY230" s="24" t="s">
        <v>195</v>
      </c>
      <c r="BE230" s="204">
        <f>IF(N230="základní",J230,0)</f>
        <v>0</v>
      </c>
      <c r="BF230" s="204">
        <f>IF(N230="snížená",J230,0)</f>
        <v>0</v>
      </c>
      <c r="BG230" s="204">
        <f>IF(N230="zákl. přenesená",J230,0)</f>
        <v>0</v>
      </c>
      <c r="BH230" s="204">
        <f>IF(N230="sníž. přenesená",J230,0)</f>
        <v>0</v>
      </c>
      <c r="BI230" s="204">
        <f>IF(N230="nulová",J230,0)</f>
        <v>0</v>
      </c>
      <c r="BJ230" s="24" t="s">
        <v>79</v>
      </c>
      <c r="BK230" s="204">
        <f>ROUND(I230*H230,1)</f>
        <v>0</v>
      </c>
      <c r="BL230" s="24" t="s">
        <v>474</v>
      </c>
      <c r="BM230" s="24" t="s">
        <v>586</v>
      </c>
    </row>
    <row r="231" spans="2:65" s="1" customFormat="1" ht="13.5">
      <c r="B231" s="41"/>
      <c r="C231" s="63"/>
      <c r="D231" s="205" t="s">
        <v>202</v>
      </c>
      <c r="E231" s="63"/>
      <c r="F231" s="206" t="s">
        <v>1390</v>
      </c>
      <c r="G231" s="63"/>
      <c r="H231" s="63"/>
      <c r="I231" s="165"/>
      <c r="J231" s="63"/>
      <c r="K231" s="63"/>
      <c r="L231" s="61"/>
      <c r="M231" s="207"/>
      <c r="N231" s="42"/>
      <c r="O231" s="42"/>
      <c r="P231" s="42"/>
      <c r="Q231" s="42"/>
      <c r="R231" s="42"/>
      <c r="S231" s="42"/>
      <c r="T231" s="78"/>
      <c r="AT231" s="24" t="s">
        <v>202</v>
      </c>
      <c r="AU231" s="24" t="s">
        <v>79</v>
      </c>
    </row>
    <row r="232" spans="2:65" s="1" customFormat="1" ht="22.5" customHeight="1">
      <c r="B232" s="41"/>
      <c r="C232" s="238" t="s">
        <v>587</v>
      </c>
      <c r="D232" s="238" t="s">
        <v>1041</v>
      </c>
      <c r="E232" s="239" t="s">
        <v>1391</v>
      </c>
      <c r="F232" s="240" t="s">
        <v>1392</v>
      </c>
      <c r="G232" s="241" t="s">
        <v>504</v>
      </c>
      <c r="H232" s="242">
        <v>1</v>
      </c>
      <c r="I232" s="243"/>
      <c r="J232" s="242">
        <f>ROUND(I232*H232,1)</f>
        <v>0</v>
      </c>
      <c r="K232" s="240" t="s">
        <v>1298</v>
      </c>
      <c r="L232" s="244"/>
      <c r="M232" s="245" t="s">
        <v>20</v>
      </c>
      <c r="N232" s="246" t="s">
        <v>43</v>
      </c>
      <c r="O232" s="42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AR232" s="24" t="s">
        <v>799</v>
      </c>
      <c r="AT232" s="24" t="s">
        <v>1041</v>
      </c>
      <c r="AU232" s="24" t="s">
        <v>79</v>
      </c>
      <c r="AY232" s="24" t="s">
        <v>195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24" t="s">
        <v>79</v>
      </c>
      <c r="BK232" s="204">
        <f>ROUND(I232*H232,1)</f>
        <v>0</v>
      </c>
      <c r="BL232" s="24" t="s">
        <v>474</v>
      </c>
      <c r="BM232" s="24" t="s">
        <v>590</v>
      </c>
    </row>
    <row r="233" spans="2:65" s="1" customFormat="1" ht="13.5">
      <c r="B233" s="41"/>
      <c r="C233" s="63"/>
      <c r="D233" s="205" t="s">
        <v>202</v>
      </c>
      <c r="E233" s="63"/>
      <c r="F233" s="206" t="s">
        <v>1392</v>
      </c>
      <c r="G233" s="63"/>
      <c r="H233" s="63"/>
      <c r="I233" s="165"/>
      <c r="J233" s="63"/>
      <c r="K233" s="63"/>
      <c r="L233" s="61"/>
      <c r="M233" s="207"/>
      <c r="N233" s="42"/>
      <c r="O233" s="42"/>
      <c r="P233" s="42"/>
      <c r="Q233" s="42"/>
      <c r="R233" s="42"/>
      <c r="S233" s="42"/>
      <c r="T233" s="78"/>
      <c r="AT233" s="24" t="s">
        <v>202</v>
      </c>
      <c r="AU233" s="24" t="s">
        <v>79</v>
      </c>
    </row>
    <row r="234" spans="2:65" s="1" customFormat="1" ht="31.5" customHeight="1">
      <c r="B234" s="41"/>
      <c r="C234" s="238" t="s">
        <v>481</v>
      </c>
      <c r="D234" s="238" t="s">
        <v>1041</v>
      </c>
      <c r="E234" s="239" t="s">
        <v>1393</v>
      </c>
      <c r="F234" s="240" t="s">
        <v>1394</v>
      </c>
      <c r="G234" s="241" t="s">
        <v>504</v>
      </c>
      <c r="H234" s="242">
        <v>3</v>
      </c>
      <c r="I234" s="243"/>
      <c r="J234" s="242">
        <f>ROUND(I234*H234,1)</f>
        <v>0</v>
      </c>
      <c r="K234" s="240" t="s">
        <v>1298</v>
      </c>
      <c r="L234" s="244"/>
      <c r="M234" s="245" t="s">
        <v>20</v>
      </c>
      <c r="N234" s="246" t="s">
        <v>43</v>
      </c>
      <c r="O234" s="42"/>
      <c r="P234" s="202">
        <f>O234*H234</f>
        <v>0</v>
      </c>
      <c r="Q234" s="202">
        <v>0</v>
      </c>
      <c r="R234" s="202">
        <f>Q234*H234</f>
        <v>0</v>
      </c>
      <c r="S234" s="202">
        <v>0</v>
      </c>
      <c r="T234" s="203">
        <f>S234*H234</f>
        <v>0</v>
      </c>
      <c r="AR234" s="24" t="s">
        <v>799</v>
      </c>
      <c r="AT234" s="24" t="s">
        <v>1041</v>
      </c>
      <c r="AU234" s="24" t="s">
        <v>79</v>
      </c>
      <c r="AY234" s="24" t="s">
        <v>195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24" t="s">
        <v>79</v>
      </c>
      <c r="BK234" s="204">
        <f>ROUND(I234*H234,1)</f>
        <v>0</v>
      </c>
      <c r="BL234" s="24" t="s">
        <v>474</v>
      </c>
      <c r="BM234" s="24" t="s">
        <v>593</v>
      </c>
    </row>
    <row r="235" spans="2:65" s="1" customFormat="1" ht="27">
      <c r="B235" s="41"/>
      <c r="C235" s="63"/>
      <c r="D235" s="205" t="s">
        <v>202</v>
      </c>
      <c r="E235" s="63"/>
      <c r="F235" s="206" t="s">
        <v>1394</v>
      </c>
      <c r="G235" s="63"/>
      <c r="H235" s="63"/>
      <c r="I235" s="165"/>
      <c r="J235" s="63"/>
      <c r="K235" s="63"/>
      <c r="L235" s="61"/>
      <c r="M235" s="207"/>
      <c r="N235" s="42"/>
      <c r="O235" s="42"/>
      <c r="P235" s="42"/>
      <c r="Q235" s="42"/>
      <c r="R235" s="42"/>
      <c r="S235" s="42"/>
      <c r="T235" s="78"/>
      <c r="AT235" s="24" t="s">
        <v>202</v>
      </c>
      <c r="AU235" s="24" t="s">
        <v>79</v>
      </c>
    </row>
    <row r="236" spans="2:65" s="1" customFormat="1" ht="31.5" customHeight="1">
      <c r="B236" s="41"/>
      <c r="C236" s="238" t="s">
        <v>594</v>
      </c>
      <c r="D236" s="238" t="s">
        <v>1041</v>
      </c>
      <c r="E236" s="239" t="s">
        <v>1395</v>
      </c>
      <c r="F236" s="240" t="s">
        <v>1396</v>
      </c>
      <c r="G236" s="241" t="s">
        <v>504</v>
      </c>
      <c r="H236" s="242">
        <v>2</v>
      </c>
      <c r="I236" s="243"/>
      <c r="J236" s="242">
        <f>ROUND(I236*H236,1)</f>
        <v>0</v>
      </c>
      <c r="K236" s="240" t="s">
        <v>1298</v>
      </c>
      <c r="L236" s="244"/>
      <c r="M236" s="245" t="s">
        <v>20</v>
      </c>
      <c r="N236" s="246" t="s">
        <v>43</v>
      </c>
      <c r="O236" s="42"/>
      <c r="P236" s="202">
        <f>O236*H236</f>
        <v>0</v>
      </c>
      <c r="Q236" s="202">
        <v>0</v>
      </c>
      <c r="R236" s="202">
        <f>Q236*H236</f>
        <v>0</v>
      </c>
      <c r="S236" s="202">
        <v>0</v>
      </c>
      <c r="T236" s="203">
        <f>S236*H236</f>
        <v>0</v>
      </c>
      <c r="AR236" s="24" t="s">
        <v>799</v>
      </c>
      <c r="AT236" s="24" t="s">
        <v>1041</v>
      </c>
      <c r="AU236" s="24" t="s">
        <v>79</v>
      </c>
      <c r="AY236" s="24" t="s">
        <v>195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24" t="s">
        <v>79</v>
      </c>
      <c r="BK236" s="204">
        <f>ROUND(I236*H236,1)</f>
        <v>0</v>
      </c>
      <c r="BL236" s="24" t="s">
        <v>474</v>
      </c>
      <c r="BM236" s="24" t="s">
        <v>597</v>
      </c>
    </row>
    <row r="237" spans="2:65" s="1" customFormat="1" ht="27">
      <c r="B237" s="41"/>
      <c r="C237" s="63"/>
      <c r="D237" s="205" t="s">
        <v>202</v>
      </c>
      <c r="E237" s="63"/>
      <c r="F237" s="206" t="s">
        <v>1396</v>
      </c>
      <c r="G237" s="63"/>
      <c r="H237" s="63"/>
      <c r="I237" s="165"/>
      <c r="J237" s="63"/>
      <c r="K237" s="63"/>
      <c r="L237" s="61"/>
      <c r="M237" s="207"/>
      <c r="N237" s="42"/>
      <c r="O237" s="42"/>
      <c r="P237" s="42"/>
      <c r="Q237" s="42"/>
      <c r="R237" s="42"/>
      <c r="S237" s="42"/>
      <c r="T237" s="78"/>
      <c r="AT237" s="24" t="s">
        <v>202</v>
      </c>
      <c r="AU237" s="24" t="s">
        <v>79</v>
      </c>
    </row>
    <row r="238" spans="2:65" s="1" customFormat="1" ht="31.5" customHeight="1">
      <c r="B238" s="41"/>
      <c r="C238" s="238" t="s">
        <v>484</v>
      </c>
      <c r="D238" s="238" t="s">
        <v>1041</v>
      </c>
      <c r="E238" s="239" t="s">
        <v>1397</v>
      </c>
      <c r="F238" s="240" t="s">
        <v>1398</v>
      </c>
      <c r="G238" s="241" t="s">
        <v>504</v>
      </c>
      <c r="H238" s="242">
        <v>1</v>
      </c>
      <c r="I238" s="243"/>
      <c r="J238" s="242">
        <f>ROUND(I238*H238,1)</f>
        <v>0</v>
      </c>
      <c r="K238" s="240" t="s">
        <v>1298</v>
      </c>
      <c r="L238" s="244"/>
      <c r="M238" s="245" t="s">
        <v>20</v>
      </c>
      <c r="N238" s="246" t="s">
        <v>43</v>
      </c>
      <c r="O238" s="42"/>
      <c r="P238" s="202">
        <f>O238*H238</f>
        <v>0</v>
      </c>
      <c r="Q238" s="202">
        <v>0</v>
      </c>
      <c r="R238" s="202">
        <f>Q238*H238</f>
        <v>0</v>
      </c>
      <c r="S238" s="202">
        <v>0</v>
      </c>
      <c r="T238" s="203">
        <f>S238*H238</f>
        <v>0</v>
      </c>
      <c r="AR238" s="24" t="s">
        <v>799</v>
      </c>
      <c r="AT238" s="24" t="s">
        <v>1041</v>
      </c>
      <c r="AU238" s="24" t="s">
        <v>79</v>
      </c>
      <c r="AY238" s="24" t="s">
        <v>195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24" t="s">
        <v>79</v>
      </c>
      <c r="BK238" s="204">
        <f>ROUND(I238*H238,1)</f>
        <v>0</v>
      </c>
      <c r="BL238" s="24" t="s">
        <v>474</v>
      </c>
      <c r="BM238" s="24" t="s">
        <v>600</v>
      </c>
    </row>
    <row r="239" spans="2:65" s="1" customFormat="1" ht="13.5">
      <c r="B239" s="41"/>
      <c r="C239" s="63"/>
      <c r="D239" s="205" t="s">
        <v>202</v>
      </c>
      <c r="E239" s="63"/>
      <c r="F239" s="206" t="s">
        <v>1398</v>
      </c>
      <c r="G239" s="63"/>
      <c r="H239" s="63"/>
      <c r="I239" s="165"/>
      <c r="J239" s="63"/>
      <c r="K239" s="63"/>
      <c r="L239" s="61"/>
      <c r="M239" s="207"/>
      <c r="N239" s="42"/>
      <c r="O239" s="42"/>
      <c r="P239" s="42"/>
      <c r="Q239" s="42"/>
      <c r="R239" s="42"/>
      <c r="S239" s="42"/>
      <c r="T239" s="78"/>
      <c r="AT239" s="24" t="s">
        <v>202</v>
      </c>
      <c r="AU239" s="24" t="s">
        <v>79</v>
      </c>
    </row>
    <row r="240" spans="2:65" s="1" customFormat="1" ht="22.5" customHeight="1">
      <c r="B240" s="41"/>
      <c r="C240" s="238" t="s">
        <v>601</v>
      </c>
      <c r="D240" s="238" t="s">
        <v>1041</v>
      </c>
      <c r="E240" s="239" t="s">
        <v>1399</v>
      </c>
      <c r="F240" s="240" t="s">
        <v>1400</v>
      </c>
      <c r="G240" s="241" t="s">
        <v>504</v>
      </c>
      <c r="H240" s="242">
        <v>2</v>
      </c>
      <c r="I240" s="243"/>
      <c r="J240" s="242">
        <f>ROUND(I240*H240,1)</f>
        <v>0</v>
      </c>
      <c r="K240" s="240" t="s">
        <v>1298</v>
      </c>
      <c r="L240" s="244"/>
      <c r="M240" s="245" t="s">
        <v>20</v>
      </c>
      <c r="N240" s="246" t="s">
        <v>43</v>
      </c>
      <c r="O240" s="42"/>
      <c r="P240" s="202">
        <f>O240*H240</f>
        <v>0</v>
      </c>
      <c r="Q240" s="202">
        <v>0</v>
      </c>
      <c r="R240" s="202">
        <f>Q240*H240</f>
        <v>0</v>
      </c>
      <c r="S240" s="202">
        <v>0</v>
      </c>
      <c r="T240" s="203">
        <f>S240*H240</f>
        <v>0</v>
      </c>
      <c r="AR240" s="24" t="s">
        <v>799</v>
      </c>
      <c r="AT240" s="24" t="s">
        <v>1041</v>
      </c>
      <c r="AU240" s="24" t="s">
        <v>79</v>
      </c>
      <c r="AY240" s="24" t="s">
        <v>195</v>
      </c>
      <c r="BE240" s="204">
        <f>IF(N240="základní",J240,0)</f>
        <v>0</v>
      </c>
      <c r="BF240" s="204">
        <f>IF(N240="snížená",J240,0)</f>
        <v>0</v>
      </c>
      <c r="BG240" s="204">
        <f>IF(N240="zákl. přenesená",J240,0)</f>
        <v>0</v>
      </c>
      <c r="BH240" s="204">
        <f>IF(N240="sníž. přenesená",J240,0)</f>
        <v>0</v>
      </c>
      <c r="BI240" s="204">
        <f>IF(N240="nulová",J240,0)</f>
        <v>0</v>
      </c>
      <c r="BJ240" s="24" t="s">
        <v>79</v>
      </c>
      <c r="BK240" s="204">
        <f>ROUND(I240*H240,1)</f>
        <v>0</v>
      </c>
      <c r="BL240" s="24" t="s">
        <v>474</v>
      </c>
      <c r="BM240" s="24" t="s">
        <v>604</v>
      </c>
    </row>
    <row r="241" spans="2:65" s="1" customFormat="1" ht="13.5">
      <c r="B241" s="41"/>
      <c r="C241" s="63"/>
      <c r="D241" s="205" t="s">
        <v>202</v>
      </c>
      <c r="E241" s="63"/>
      <c r="F241" s="206" t="s">
        <v>1400</v>
      </c>
      <c r="G241" s="63"/>
      <c r="H241" s="63"/>
      <c r="I241" s="165"/>
      <c r="J241" s="63"/>
      <c r="K241" s="63"/>
      <c r="L241" s="61"/>
      <c r="M241" s="207"/>
      <c r="N241" s="42"/>
      <c r="O241" s="42"/>
      <c r="P241" s="42"/>
      <c r="Q241" s="42"/>
      <c r="R241" s="42"/>
      <c r="S241" s="42"/>
      <c r="T241" s="78"/>
      <c r="AT241" s="24" t="s">
        <v>202</v>
      </c>
      <c r="AU241" s="24" t="s">
        <v>79</v>
      </c>
    </row>
    <row r="242" spans="2:65" s="1" customFormat="1" ht="22.5" customHeight="1">
      <c r="B242" s="41"/>
      <c r="C242" s="238" t="s">
        <v>487</v>
      </c>
      <c r="D242" s="238" t="s">
        <v>1041</v>
      </c>
      <c r="E242" s="239" t="s">
        <v>1401</v>
      </c>
      <c r="F242" s="240" t="s">
        <v>1402</v>
      </c>
      <c r="G242" s="241" t="s">
        <v>504</v>
      </c>
      <c r="H242" s="242">
        <v>2</v>
      </c>
      <c r="I242" s="243"/>
      <c r="J242" s="242">
        <f>ROUND(I242*H242,1)</f>
        <v>0</v>
      </c>
      <c r="K242" s="240" t="s">
        <v>1298</v>
      </c>
      <c r="L242" s="244"/>
      <c r="M242" s="245" t="s">
        <v>20</v>
      </c>
      <c r="N242" s="246" t="s">
        <v>43</v>
      </c>
      <c r="O242" s="42"/>
      <c r="P242" s="202">
        <f>O242*H242</f>
        <v>0</v>
      </c>
      <c r="Q242" s="202">
        <v>0</v>
      </c>
      <c r="R242" s="202">
        <f>Q242*H242</f>
        <v>0</v>
      </c>
      <c r="S242" s="202">
        <v>0</v>
      </c>
      <c r="T242" s="203">
        <f>S242*H242</f>
        <v>0</v>
      </c>
      <c r="AR242" s="24" t="s">
        <v>799</v>
      </c>
      <c r="AT242" s="24" t="s">
        <v>1041</v>
      </c>
      <c r="AU242" s="24" t="s">
        <v>79</v>
      </c>
      <c r="AY242" s="24" t="s">
        <v>195</v>
      </c>
      <c r="BE242" s="204">
        <f>IF(N242="základní",J242,0)</f>
        <v>0</v>
      </c>
      <c r="BF242" s="204">
        <f>IF(N242="snížená",J242,0)</f>
        <v>0</v>
      </c>
      <c r="BG242" s="204">
        <f>IF(N242="zákl. přenesená",J242,0)</f>
        <v>0</v>
      </c>
      <c r="BH242" s="204">
        <f>IF(N242="sníž. přenesená",J242,0)</f>
        <v>0</v>
      </c>
      <c r="BI242" s="204">
        <f>IF(N242="nulová",J242,0)</f>
        <v>0</v>
      </c>
      <c r="BJ242" s="24" t="s">
        <v>79</v>
      </c>
      <c r="BK242" s="204">
        <f>ROUND(I242*H242,1)</f>
        <v>0</v>
      </c>
      <c r="BL242" s="24" t="s">
        <v>474</v>
      </c>
      <c r="BM242" s="24" t="s">
        <v>607</v>
      </c>
    </row>
    <row r="243" spans="2:65" s="1" customFormat="1" ht="13.5">
      <c r="B243" s="41"/>
      <c r="C243" s="63"/>
      <c r="D243" s="205" t="s">
        <v>202</v>
      </c>
      <c r="E243" s="63"/>
      <c r="F243" s="206" t="s">
        <v>1402</v>
      </c>
      <c r="G243" s="63"/>
      <c r="H243" s="63"/>
      <c r="I243" s="165"/>
      <c r="J243" s="63"/>
      <c r="K243" s="63"/>
      <c r="L243" s="61"/>
      <c r="M243" s="207"/>
      <c r="N243" s="42"/>
      <c r="O243" s="42"/>
      <c r="P243" s="42"/>
      <c r="Q243" s="42"/>
      <c r="R243" s="42"/>
      <c r="S243" s="42"/>
      <c r="T243" s="78"/>
      <c r="AT243" s="24" t="s">
        <v>202</v>
      </c>
      <c r="AU243" s="24" t="s">
        <v>79</v>
      </c>
    </row>
    <row r="244" spans="2:65" s="1" customFormat="1" ht="22.5" customHeight="1">
      <c r="B244" s="41"/>
      <c r="C244" s="238" t="s">
        <v>608</v>
      </c>
      <c r="D244" s="238" t="s">
        <v>1041</v>
      </c>
      <c r="E244" s="239" t="s">
        <v>1403</v>
      </c>
      <c r="F244" s="240" t="s">
        <v>1404</v>
      </c>
      <c r="G244" s="241" t="s">
        <v>504</v>
      </c>
      <c r="H244" s="242">
        <v>2</v>
      </c>
      <c r="I244" s="243"/>
      <c r="J244" s="242">
        <f>ROUND(I244*H244,1)</f>
        <v>0</v>
      </c>
      <c r="K244" s="240" t="s">
        <v>1298</v>
      </c>
      <c r="L244" s="244"/>
      <c r="M244" s="245" t="s">
        <v>20</v>
      </c>
      <c r="N244" s="246" t="s">
        <v>43</v>
      </c>
      <c r="O244" s="42"/>
      <c r="P244" s="202">
        <f>O244*H244</f>
        <v>0</v>
      </c>
      <c r="Q244" s="202">
        <v>0</v>
      </c>
      <c r="R244" s="202">
        <f>Q244*H244</f>
        <v>0</v>
      </c>
      <c r="S244" s="202">
        <v>0</v>
      </c>
      <c r="T244" s="203">
        <f>S244*H244</f>
        <v>0</v>
      </c>
      <c r="AR244" s="24" t="s">
        <v>799</v>
      </c>
      <c r="AT244" s="24" t="s">
        <v>1041</v>
      </c>
      <c r="AU244" s="24" t="s">
        <v>79</v>
      </c>
      <c r="AY244" s="24" t="s">
        <v>195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24" t="s">
        <v>79</v>
      </c>
      <c r="BK244" s="204">
        <f>ROUND(I244*H244,1)</f>
        <v>0</v>
      </c>
      <c r="BL244" s="24" t="s">
        <v>474</v>
      </c>
      <c r="BM244" s="24" t="s">
        <v>611</v>
      </c>
    </row>
    <row r="245" spans="2:65" s="1" customFormat="1" ht="13.5">
      <c r="B245" s="41"/>
      <c r="C245" s="63"/>
      <c r="D245" s="205" t="s">
        <v>202</v>
      </c>
      <c r="E245" s="63"/>
      <c r="F245" s="206" t="s">
        <v>1404</v>
      </c>
      <c r="G245" s="63"/>
      <c r="H245" s="63"/>
      <c r="I245" s="165"/>
      <c r="J245" s="63"/>
      <c r="K245" s="63"/>
      <c r="L245" s="61"/>
      <c r="M245" s="207"/>
      <c r="N245" s="42"/>
      <c r="O245" s="42"/>
      <c r="P245" s="42"/>
      <c r="Q245" s="42"/>
      <c r="R245" s="42"/>
      <c r="S245" s="42"/>
      <c r="T245" s="78"/>
      <c r="AT245" s="24" t="s">
        <v>202</v>
      </c>
      <c r="AU245" s="24" t="s">
        <v>79</v>
      </c>
    </row>
    <row r="246" spans="2:65" s="1" customFormat="1" ht="22.5" customHeight="1">
      <c r="B246" s="41"/>
      <c r="C246" s="238" t="s">
        <v>491</v>
      </c>
      <c r="D246" s="238" t="s">
        <v>1041</v>
      </c>
      <c r="E246" s="239" t="s">
        <v>1405</v>
      </c>
      <c r="F246" s="240" t="s">
        <v>1406</v>
      </c>
      <c r="G246" s="241" t="s">
        <v>504</v>
      </c>
      <c r="H246" s="242">
        <v>1</v>
      </c>
      <c r="I246" s="243"/>
      <c r="J246" s="242">
        <f>ROUND(I246*H246,1)</f>
        <v>0</v>
      </c>
      <c r="K246" s="240" t="s">
        <v>1298</v>
      </c>
      <c r="L246" s="244"/>
      <c r="M246" s="245" t="s">
        <v>20</v>
      </c>
      <c r="N246" s="246" t="s">
        <v>43</v>
      </c>
      <c r="O246" s="42"/>
      <c r="P246" s="202">
        <f>O246*H246</f>
        <v>0</v>
      </c>
      <c r="Q246" s="202">
        <v>0</v>
      </c>
      <c r="R246" s="202">
        <f>Q246*H246</f>
        <v>0</v>
      </c>
      <c r="S246" s="202">
        <v>0</v>
      </c>
      <c r="T246" s="203">
        <f>S246*H246</f>
        <v>0</v>
      </c>
      <c r="AR246" s="24" t="s">
        <v>799</v>
      </c>
      <c r="AT246" s="24" t="s">
        <v>1041</v>
      </c>
      <c r="AU246" s="24" t="s">
        <v>79</v>
      </c>
      <c r="AY246" s="24" t="s">
        <v>195</v>
      </c>
      <c r="BE246" s="204">
        <f>IF(N246="základní",J246,0)</f>
        <v>0</v>
      </c>
      <c r="BF246" s="204">
        <f>IF(N246="snížená",J246,0)</f>
        <v>0</v>
      </c>
      <c r="BG246" s="204">
        <f>IF(N246="zákl. přenesená",J246,0)</f>
        <v>0</v>
      </c>
      <c r="BH246" s="204">
        <f>IF(N246="sníž. přenesená",J246,0)</f>
        <v>0</v>
      </c>
      <c r="BI246" s="204">
        <f>IF(N246="nulová",J246,0)</f>
        <v>0</v>
      </c>
      <c r="BJ246" s="24" t="s">
        <v>79</v>
      </c>
      <c r="BK246" s="204">
        <f>ROUND(I246*H246,1)</f>
        <v>0</v>
      </c>
      <c r="BL246" s="24" t="s">
        <v>474</v>
      </c>
      <c r="BM246" s="24" t="s">
        <v>614</v>
      </c>
    </row>
    <row r="247" spans="2:65" s="1" customFormat="1" ht="13.5">
      <c r="B247" s="41"/>
      <c r="C247" s="63"/>
      <c r="D247" s="205" t="s">
        <v>202</v>
      </c>
      <c r="E247" s="63"/>
      <c r="F247" s="206" t="s">
        <v>1406</v>
      </c>
      <c r="G247" s="63"/>
      <c r="H247" s="63"/>
      <c r="I247" s="165"/>
      <c r="J247" s="63"/>
      <c r="K247" s="63"/>
      <c r="L247" s="61"/>
      <c r="M247" s="207"/>
      <c r="N247" s="42"/>
      <c r="O247" s="42"/>
      <c r="P247" s="42"/>
      <c r="Q247" s="42"/>
      <c r="R247" s="42"/>
      <c r="S247" s="42"/>
      <c r="T247" s="78"/>
      <c r="AT247" s="24" t="s">
        <v>202</v>
      </c>
      <c r="AU247" s="24" t="s">
        <v>79</v>
      </c>
    </row>
    <row r="248" spans="2:65" s="1" customFormat="1" ht="22.5" customHeight="1">
      <c r="B248" s="41"/>
      <c r="C248" s="238" t="s">
        <v>615</v>
      </c>
      <c r="D248" s="238" t="s">
        <v>1041</v>
      </c>
      <c r="E248" s="239" t="s">
        <v>1407</v>
      </c>
      <c r="F248" s="240" t="s">
        <v>1408</v>
      </c>
      <c r="G248" s="241" t="s">
        <v>504</v>
      </c>
      <c r="H248" s="242">
        <v>1</v>
      </c>
      <c r="I248" s="243"/>
      <c r="J248" s="242">
        <f>ROUND(I248*H248,1)</f>
        <v>0</v>
      </c>
      <c r="K248" s="240" t="s">
        <v>1298</v>
      </c>
      <c r="L248" s="244"/>
      <c r="M248" s="245" t="s">
        <v>20</v>
      </c>
      <c r="N248" s="246" t="s">
        <v>43</v>
      </c>
      <c r="O248" s="42"/>
      <c r="P248" s="202">
        <f>O248*H248</f>
        <v>0</v>
      </c>
      <c r="Q248" s="202">
        <v>0</v>
      </c>
      <c r="R248" s="202">
        <f>Q248*H248</f>
        <v>0</v>
      </c>
      <c r="S248" s="202">
        <v>0</v>
      </c>
      <c r="T248" s="203">
        <f>S248*H248</f>
        <v>0</v>
      </c>
      <c r="AR248" s="24" t="s">
        <v>799</v>
      </c>
      <c r="AT248" s="24" t="s">
        <v>1041</v>
      </c>
      <c r="AU248" s="24" t="s">
        <v>79</v>
      </c>
      <c r="AY248" s="24" t="s">
        <v>195</v>
      </c>
      <c r="BE248" s="204">
        <f>IF(N248="základní",J248,0)</f>
        <v>0</v>
      </c>
      <c r="BF248" s="204">
        <f>IF(N248="snížená",J248,0)</f>
        <v>0</v>
      </c>
      <c r="BG248" s="204">
        <f>IF(N248="zákl. přenesená",J248,0)</f>
        <v>0</v>
      </c>
      <c r="BH248" s="204">
        <f>IF(N248="sníž. přenesená",J248,0)</f>
        <v>0</v>
      </c>
      <c r="BI248" s="204">
        <f>IF(N248="nulová",J248,0)</f>
        <v>0</v>
      </c>
      <c r="BJ248" s="24" t="s">
        <v>79</v>
      </c>
      <c r="BK248" s="204">
        <f>ROUND(I248*H248,1)</f>
        <v>0</v>
      </c>
      <c r="BL248" s="24" t="s">
        <v>474</v>
      </c>
      <c r="BM248" s="24" t="s">
        <v>618</v>
      </c>
    </row>
    <row r="249" spans="2:65" s="1" customFormat="1" ht="13.5">
      <c r="B249" s="41"/>
      <c r="C249" s="63"/>
      <c r="D249" s="205" t="s">
        <v>202</v>
      </c>
      <c r="E249" s="63"/>
      <c r="F249" s="206" t="s">
        <v>1408</v>
      </c>
      <c r="G249" s="63"/>
      <c r="H249" s="63"/>
      <c r="I249" s="165"/>
      <c r="J249" s="63"/>
      <c r="K249" s="63"/>
      <c r="L249" s="61"/>
      <c r="M249" s="207"/>
      <c r="N249" s="42"/>
      <c r="O249" s="42"/>
      <c r="P249" s="42"/>
      <c r="Q249" s="42"/>
      <c r="R249" s="42"/>
      <c r="S249" s="42"/>
      <c r="T249" s="78"/>
      <c r="AT249" s="24" t="s">
        <v>202</v>
      </c>
      <c r="AU249" s="24" t="s">
        <v>79</v>
      </c>
    </row>
    <row r="250" spans="2:65" s="1" customFormat="1" ht="22.5" customHeight="1">
      <c r="B250" s="41"/>
      <c r="C250" s="238" t="s">
        <v>494</v>
      </c>
      <c r="D250" s="238" t="s">
        <v>1041</v>
      </c>
      <c r="E250" s="239" t="s">
        <v>1409</v>
      </c>
      <c r="F250" s="240" t="s">
        <v>1410</v>
      </c>
      <c r="G250" s="241" t="s">
        <v>504</v>
      </c>
      <c r="H250" s="242">
        <v>1</v>
      </c>
      <c r="I250" s="243"/>
      <c r="J250" s="242">
        <f>ROUND(I250*H250,1)</f>
        <v>0</v>
      </c>
      <c r="K250" s="240" t="s">
        <v>1298</v>
      </c>
      <c r="L250" s="244"/>
      <c r="M250" s="245" t="s">
        <v>20</v>
      </c>
      <c r="N250" s="246" t="s">
        <v>43</v>
      </c>
      <c r="O250" s="42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AR250" s="24" t="s">
        <v>799</v>
      </c>
      <c r="AT250" s="24" t="s">
        <v>1041</v>
      </c>
      <c r="AU250" s="24" t="s">
        <v>79</v>
      </c>
      <c r="AY250" s="24" t="s">
        <v>195</v>
      </c>
      <c r="BE250" s="204">
        <f>IF(N250="základní",J250,0)</f>
        <v>0</v>
      </c>
      <c r="BF250" s="204">
        <f>IF(N250="snížená",J250,0)</f>
        <v>0</v>
      </c>
      <c r="BG250" s="204">
        <f>IF(N250="zákl. přenesená",J250,0)</f>
        <v>0</v>
      </c>
      <c r="BH250" s="204">
        <f>IF(N250="sníž. přenesená",J250,0)</f>
        <v>0</v>
      </c>
      <c r="BI250" s="204">
        <f>IF(N250="nulová",J250,0)</f>
        <v>0</v>
      </c>
      <c r="BJ250" s="24" t="s">
        <v>79</v>
      </c>
      <c r="BK250" s="204">
        <f>ROUND(I250*H250,1)</f>
        <v>0</v>
      </c>
      <c r="BL250" s="24" t="s">
        <v>474</v>
      </c>
      <c r="BM250" s="24" t="s">
        <v>621</v>
      </c>
    </row>
    <row r="251" spans="2:65" s="1" customFormat="1" ht="13.5">
      <c r="B251" s="41"/>
      <c r="C251" s="63"/>
      <c r="D251" s="205" t="s">
        <v>202</v>
      </c>
      <c r="E251" s="63"/>
      <c r="F251" s="206" t="s">
        <v>1410</v>
      </c>
      <c r="G251" s="63"/>
      <c r="H251" s="63"/>
      <c r="I251" s="165"/>
      <c r="J251" s="63"/>
      <c r="K251" s="63"/>
      <c r="L251" s="61"/>
      <c r="M251" s="207"/>
      <c r="N251" s="42"/>
      <c r="O251" s="42"/>
      <c r="P251" s="42"/>
      <c r="Q251" s="42"/>
      <c r="R251" s="42"/>
      <c r="S251" s="42"/>
      <c r="T251" s="78"/>
      <c r="AT251" s="24" t="s">
        <v>202</v>
      </c>
      <c r="AU251" s="24" t="s">
        <v>79</v>
      </c>
    </row>
    <row r="252" spans="2:65" s="1" customFormat="1" ht="22.5" customHeight="1">
      <c r="B252" s="41"/>
      <c r="C252" s="238" t="s">
        <v>622</v>
      </c>
      <c r="D252" s="238" t="s">
        <v>1041</v>
      </c>
      <c r="E252" s="239" t="s">
        <v>1411</v>
      </c>
      <c r="F252" s="240" t="s">
        <v>1412</v>
      </c>
      <c r="G252" s="241" t="s">
        <v>504</v>
      </c>
      <c r="H252" s="242">
        <v>1</v>
      </c>
      <c r="I252" s="243"/>
      <c r="J252" s="242">
        <f>ROUND(I252*H252,1)</f>
        <v>0</v>
      </c>
      <c r="K252" s="240" t="s">
        <v>1298</v>
      </c>
      <c r="L252" s="244"/>
      <c r="M252" s="245" t="s">
        <v>20</v>
      </c>
      <c r="N252" s="246" t="s">
        <v>43</v>
      </c>
      <c r="O252" s="42"/>
      <c r="P252" s="202">
        <f>O252*H252</f>
        <v>0</v>
      </c>
      <c r="Q252" s="202">
        <v>0</v>
      </c>
      <c r="R252" s="202">
        <f>Q252*H252</f>
        <v>0</v>
      </c>
      <c r="S252" s="202">
        <v>0</v>
      </c>
      <c r="T252" s="203">
        <f>S252*H252</f>
        <v>0</v>
      </c>
      <c r="AR252" s="24" t="s">
        <v>799</v>
      </c>
      <c r="AT252" s="24" t="s">
        <v>1041</v>
      </c>
      <c r="AU252" s="24" t="s">
        <v>79</v>
      </c>
      <c r="AY252" s="24" t="s">
        <v>195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24" t="s">
        <v>79</v>
      </c>
      <c r="BK252" s="204">
        <f>ROUND(I252*H252,1)</f>
        <v>0</v>
      </c>
      <c r="BL252" s="24" t="s">
        <v>474</v>
      </c>
      <c r="BM252" s="24" t="s">
        <v>625</v>
      </c>
    </row>
    <row r="253" spans="2:65" s="1" customFormat="1" ht="13.5">
      <c r="B253" s="41"/>
      <c r="C253" s="63"/>
      <c r="D253" s="205" t="s">
        <v>202</v>
      </c>
      <c r="E253" s="63"/>
      <c r="F253" s="206" t="s">
        <v>1412</v>
      </c>
      <c r="G253" s="63"/>
      <c r="H253" s="63"/>
      <c r="I253" s="165"/>
      <c r="J253" s="63"/>
      <c r="K253" s="63"/>
      <c r="L253" s="61"/>
      <c r="M253" s="207"/>
      <c r="N253" s="42"/>
      <c r="O253" s="42"/>
      <c r="P253" s="42"/>
      <c r="Q253" s="42"/>
      <c r="R253" s="42"/>
      <c r="S253" s="42"/>
      <c r="T253" s="78"/>
      <c r="AT253" s="24" t="s">
        <v>202</v>
      </c>
      <c r="AU253" s="24" t="s">
        <v>79</v>
      </c>
    </row>
    <row r="254" spans="2:65" s="1" customFormat="1" ht="22.5" customHeight="1">
      <c r="B254" s="41"/>
      <c r="C254" s="238" t="s">
        <v>497</v>
      </c>
      <c r="D254" s="238" t="s">
        <v>1041</v>
      </c>
      <c r="E254" s="239" t="s">
        <v>1413</v>
      </c>
      <c r="F254" s="240" t="s">
        <v>1414</v>
      </c>
      <c r="G254" s="241" t="s">
        <v>504</v>
      </c>
      <c r="H254" s="242">
        <v>1</v>
      </c>
      <c r="I254" s="243"/>
      <c r="J254" s="242">
        <f>ROUND(I254*H254,1)</f>
        <v>0</v>
      </c>
      <c r="K254" s="240" t="s">
        <v>1298</v>
      </c>
      <c r="L254" s="244"/>
      <c r="M254" s="245" t="s">
        <v>20</v>
      </c>
      <c r="N254" s="246" t="s">
        <v>43</v>
      </c>
      <c r="O254" s="42"/>
      <c r="P254" s="202">
        <f>O254*H254</f>
        <v>0</v>
      </c>
      <c r="Q254" s="202">
        <v>0</v>
      </c>
      <c r="R254" s="202">
        <f>Q254*H254</f>
        <v>0</v>
      </c>
      <c r="S254" s="202">
        <v>0</v>
      </c>
      <c r="T254" s="203">
        <f>S254*H254</f>
        <v>0</v>
      </c>
      <c r="AR254" s="24" t="s">
        <v>799</v>
      </c>
      <c r="AT254" s="24" t="s">
        <v>1041</v>
      </c>
      <c r="AU254" s="24" t="s">
        <v>79</v>
      </c>
      <c r="AY254" s="24" t="s">
        <v>195</v>
      </c>
      <c r="BE254" s="204">
        <f>IF(N254="základní",J254,0)</f>
        <v>0</v>
      </c>
      <c r="BF254" s="204">
        <f>IF(N254="snížená",J254,0)</f>
        <v>0</v>
      </c>
      <c r="BG254" s="204">
        <f>IF(N254="zákl. přenesená",J254,0)</f>
        <v>0</v>
      </c>
      <c r="BH254" s="204">
        <f>IF(N254="sníž. přenesená",J254,0)</f>
        <v>0</v>
      </c>
      <c r="BI254" s="204">
        <f>IF(N254="nulová",J254,0)</f>
        <v>0</v>
      </c>
      <c r="BJ254" s="24" t="s">
        <v>79</v>
      </c>
      <c r="BK254" s="204">
        <f>ROUND(I254*H254,1)</f>
        <v>0</v>
      </c>
      <c r="BL254" s="24" t="s">
        <v>474</v>
      </c>
      <c r="BM254" s="24" t="s">
        <v>628</v>
      </c>
    </row>
    <row r="255" spans="2:65" s="1" customFormat="1" ht="13.5">
      <c r="B255" s="41"/>
      <c r="C255" s="63"/>
      <c r="D255" s="205" t="s">
        <v>202</v>
      </c>
      <c r="E255" s="63"/>
      <c r="F255" s="206" t="s">
        <v>1414</v>
      </c>
      <c r="G255" s="63"/>
      <c r="H255" s="63"/>
      <c r="I255" s="165"/>
      <c r="J255" s="63"/>
      <c r="K255" s="63"/>
      <c r="L255" s="61"/>
      <c r="M255" s="207"/>
      <c r="N255" s="42"/>
      <c r="O255" s="42"/>
      <c r="P255" s="42"/>
      <c r="Q255" s="42"/>
      <c r="R255" s="42"/>
      <c r="S255" s="42"/>
      <c r="T255" s="78"/>
      <c r="AT255" s="24" t="s">
        <v>202</v>
      </c>
      <c r="AU255" s="24" t="s">
        <v>79</v>
      </c>
    </row>
    <row r="256" spans="2:65" s="1" customFormat="1" ht="22.5" customHeight="1">
      <c r="B256" s="41"/>
      <c r="C256" s="238" t="s">
        <v>629</v>
      </c>
      <c r="D256" s="238" t="s">
        <v>1041</v>
      </c>
      <c r="E256" s="239" t="s">
        <v>1415</v>
      </c>
      <c r="F256" s="240" t="s">
        <v>1416</v>
      </c>
      <c r="G256" s="241" t="s">
        <v>504</v>
      </c>
      <c r="H256" s="242">
        <v>4</v>
      </c>
      <c r="I256" s="243"/>
      <c r="J256" s="242">
        <f>ROUND(I256*H256,1)</f>
        <v>0</v>
      </c>
      <c r="K256" s="240" t="s">
        <v>1298</v>
      </c>
      <c r="L256" s="244"/>
      <c r="M256" s="245" t="s">
        <v>20</v>
      </c>
      <c r="N256" s="246" t="s">
        <v>43</v>
      </c>
      <c r="O256" s="42"/>
      <c r="P256" s="202">
        <f>O256*H256</f>
        <v>0</v>
      </c>
      <c r="Q256" s="202">
        <v>0</v>
      </c>
      <c r="R256" s="202">
        <f>Q256*H256</f>
        <v>0</v>
      </c>
      <c r="S256" s="202">
        <v>0</v>
      </c>
      <c r="T256" s="203">
        <f>S256*H256</f>
        <v>0</v>
      </c>
      <c r="AR256" s="24" t="s">
        <v>799</v>
      </c>
      <c r="AT256" s="24" t="s">
        <v>1041</v>
      </c>
      <c r="AU256" s="24" t="s">
        <v>79</v>
      </c>
      <c r="AY256" s="24" t="s">
        <v>195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24" t="s">
        <v>79</v>
      </c>
      <c r="BK256" s="204">
        <f>ROUND(I256*H256,1)</f>
        <v>0</v>
      </c>
      <c r="BL256" s="24" t="s">
        <v>474</v>
      </c>
      <c r="BM256" s="24" t="s">
        <v>632</v>
      </c>
    </row>
    <row r="257" spans="2:65" s="1" customFormat="1" ht="13.5">
      <c r="B257" s="41"/>
      <c r="C257" s="63"/>
      <c r="D257" s="205" t="s">
        <v>202</v>
      </c>
      <c r="E257" s="63"/>
      <c r="F257" s="206" t="s">
        <v>1416</v>
      </c>
      <c r="G257" s="63"/>
      <c r="H257" s="63"/>
      <c r="I257" s="165"/>
      <c r="J257" s="63"/>
      <c r="K257" s="63"/>
      <c r="L257" s="61"/>
      <c r="M257" s="207"/>
      <c r="N257" s="42"/>
      <c r="O257" s="42"/>
      <c r="P257" s="42"/>
      <c r="Q257" s="42"/>
      <c r="R257" s="42"/>
      <c r="S257" s="42"/>
      <c r="T257" s="78"/>
      <c r="AT257" s="24" t="s">
        <v>202</v>
      </c>
      <c r="AU257" s="24" t="s">
        <v>79</v>
      </c>
    </row>
    <row r="258" spans="2:65" s="1" customFormat="1" ht="22.5" customHeight="1">
      <c r="B258" s="41"/>
      <c r="C258" s="238" t="s">
        <v>501</v>
      </c>
      <c r="D258" s="238" t="s">
        <v>1041</v>
      </c>
      <c r="E258" s="239" t="s">
        <v>1417</v>
      </c>
      <c r="F258" s="240" t="s">
        <v>1418</v>
      </c>
      <c r="G258" s="241" t="s">
        <v>504</v>
      </c>
      <c r="H258" s="242">
        <v>1</v>
      </c>
      <c r="I258" s="243"/>
      <c r="J258" s="242">
        <f>ROUND(I258*H258,1)</f>
        <v>0</v>
      </c>
      <c r="K258" s="240" t="s">
        <v>1298</v>
      </c>
      <c r="L258" s="244"/>
      <c r="M258" s="245" t="s">
        <v>20</v>
      </c>
      <c r="N258" s="246" t="s">
        <v>43</v>
      </c>
      <c r="O258" s="42"/>
      <c r="P258" s="202">
        <f>O258*H258</f>
        <v>0</v>
      </c>
      <c r="Q258" s="202">
        <v>0</v>
      </c>
      <c r="R258" s="202">
        <f>Q258*H258</f>
        <v>0</v>
      </c>
      <c r="S258" s="202">
        <v>0</v>
      </c>
      <c r="T258" s="203">
        <f>S258*H258</f>
        <v>0</v>
      </c>
      <c r="AR258" s="24" t="s">
        <v>799</v>
      </c>
      <c r="AT258" s="24" t="s">
        <v>1041</v>
      </c>
      <c r="AU258" s="24" t="s">
        <v>79</v>
      </c>
      <c r="AY258" s="24" t="s">
        <v>195</v>
      </c>
      <c r="BE258" s="204">
        <f>IF(N258="základní",J258,0)</f>
        <v>0</v>
      </c>
      <c r="BF258" s="204">
        <f>IF(N258="snížená",J258,0)</f>
        <v>0</v>
      </c>
      <c r="BG258" s="204">
        <f>IF(N258="zákl. přenesená",J258,0)</f>
        <v>0</v>
      </c>
      <c r="BH258" s="204">
        <f>IF(N258="sníž. přenesená",J258,0)</f>
        <v>0</v>
      </c>
      <c r="BI258" s="204">
        <f>IF(N258="nulová",J258,0)</f>
        <v>0</v>
      </c>
      <c r="BJ258" s="24" t="s">
        <v>79</v>
      </c>
      <c r="BK258" s="204">
        <f>ROUND(I258*H258,1)</f>
        <v>0</v>
      </c>
      <c r="BL258" s="24" t="s">
        <v>474</v>
      </c>
      <c r="BM258" s="24" t="s">
        <v>635</v>
      </c>
    </row>
    <row r="259" spans="2:65" s="1" customFormat="1" ht="13.5">
      <c r="B259" s="41"/>
      <c r="C259" s="63"/>
      <c r="D259" s="205" t="s">
        <v>202</v>
      </c>
      <c r="E259" s="63"/>
      <c r="F259" s="206" t="s">
        <v>1418</v>
      </c>
      <c r="G259" s="63"/>
      <c r="H259" s="63"/>
      <c r="I259" s="165"/>
      <c r="J259" s="63"/>
      <c r="K259" s="63"/>
      <c r="L259" s="61"/>
      <c r="M259" s="207"/>
      <c r="N259" s="42"/>
      <c r="O259" s="42"/>
      <c r="P259" s="42"/>
      <c r="Q259" s="42"/>
      <c r="R259" s="42"/>
      <c r="S259" s="42"/>
      <c r="T259" s="78"/>
      <c r="AT259" s="24" t="s">
        <v>202</v>
      </c>
      <c r="AU259" s="24" t="s">
        <v>79</v>
      </c>
    </row>
    <row r="260" spans="2:65" s="1" customFormat="1" ht="22.5" customHeight="1">
      <c r="B260" s="41"/>
      <c r="C260" s="238" t="s">
        <v>636</v>
      </c>
      <c r="D260" s="238" t="s">
        <v>1041</v>
      </c>
      <c r="E260" s="239" t="s">
        <v>1419</v>
      </c>
      <c r="F260" s="240" t="s">
        <v>1420</v>
      </c>
      <c r="G260" s="241" t="s">
        <v>504</v>
      </c>
      <c r="H260" s="242">
        <v>2</v>
      </c>
      <c r="I260" s="243"/>
      <c r="J260" s="242">
        <f>ROUND(I260*H260,1)</f>
        <v>0</v>
      </c>
      <c r="K260" s="240" t="s">
        <v>1298</v>
      </c>
      <c r="L260" s="244"/>
      <c r="M260" s="245" t="s">
        <v>20</v>
      </c>
      <c r="N260" s="246" t="s">
        <v>43</v>
      </c>
      <c r="O260" s="42"/>
      <c r="P260" s="202">
        <f>O260*H260</f>
        <v>0</v>
      </c>
      <c r="Q260" s="202">
        <v>0</v>
      </c>
      <c r="R260" s="202">
        <f>Q260*H260</f>
        <v>0</v>
      </c>
      <c r="S260" s="202">
        <v>0</v>
      </c>
      <c r="T260" s="203">
        <f>S260*H260</f>
        <v>0</v>
      </c>
      <c r="AR260" s="24" t="s">
        <v>799</v>
      </c>
      <c r="AT260" s="24" t="s">
        <v>1041</v>
      </c>
      <c r="AU260" s="24" t="s">
        <v>79</v>
      </c>
      <c r="AY260" s="24" t="s">
        <v>195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24" t="s">
        <v>79</v>
      </c>
      <c r="BK260" s="204">
        <f>ROUND(I260*H260,1)</f>
        <v>0</v>
      </c>
      <c r="BL260" s="24" t="s">
        <v>474</v>
      </c>
      <c r="BM260" s="24" t="s">
        <v>639</v>
      </c>
    </row>
    <row r="261" spans="2:65" s="1" customFormat="1" ht="13.5">
      <c r="B261" s="41"/>
      <c r="C261" s="63"/>
      <c r="D261" s="205" t="s">
        <v>202</v>
      </c>
      <c r="E261" s="63"/>
      <c r="F261" s="206" t="s">
        <v>1420</v>
      </c>
      <c r="G261" s="63"/>
      <c r="H261" s="63"/>
      <c r="I261" s="165"/>
      <c r="J261" s="63"/>
      <c r="K261" s="63"/>
      <c r="L261" s="61"/>
      <c r="M261" s="207"/>
      <c r="N261" s="42"/>
      <c r="O261" s="42"/>
      <c r="P261" s="42"/>
      <c r="Q261" s="42"/>
      <c r="R261" s="42"/>
      <c r="S261" s="42"/>
      <c r="T261" s="78"/>
      <c r="AT261" s="24" t="s">
        <v>202</v>
      </c>
      <c r="AU261" s="24" t="s">
        <v>79</v>
      </c>
    </row>
    <row r="262" spans="2:65" s="1" customFormat="1" ht="31.5" customHeight="1">
      <c r="B262" s="41"/>
      <c r="C262" s="238" t="s">
        <v>505</v>
      </c>
      <c r="D262" s="238" t="s">
        <v>1041</v>
      </c>
      <c r="E262" s="239" t="s">
        <v>1421</v>
      </c>
      <c r="F262" s="240" t="s">
        <v>1422</v>
      </c>
      <c r="G262" s="241" t="s">
        <v>504</v>
      </c>
      <c r="H262" s="242">
        <v>1</v>
      </c>
      <c r="I262" s="243"/>
      <c r="J262" s="242">
        <f>ROUND(I262*H262,1)</f>
        <v>0</v>
      </c>
      <c r="K262" s="240" t="s">
        <v>1298</v>
      </c>
      <c r="L262" s="244"/>
      <c r="M262" s="245" t="s">
        <v>20</v>
      </c>
      <c r="N262" s="246" t="s">
        <v>43</v>
      </c>
      <c r="O262" s="42"/>
      <c r="P262" s="202">
        <f>O262*H262</f>
        <v>0</v>
      </c>
      <c r="Q262" s="202">
        <v>0</v>
      </c>
      <c r="R262" s="202">
        <f>Q262*H262</f>
        <v>0</v>
      </c>
      <c r="S262" s="202">
        <v>0</v>
      </c>
      <c r="T262" s="203">
        <f>S262*H262</f>
        <v>0</v>
      </c>
      <c r="AR262" s="24" t="s">
        <v>799</v>
      </c>
      <c r="AT262" s="24" t="s">
        <v>1041</v>
      </c>
      <c r="AU262" s="24" t="s">
        <v>79</v>
      </c>
      <c r="AY262" s="24" t="s">
        <v>195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24" t="s">
        <v>79</v>
      </c>
      <c r="BK262" s="204">
        <f>ROUND(I262*H262,1)</f>
        <v>0</v>
      </c>
      <c r="BL262" s="24" t="s">
        <v>474</v>
      </c>
      <c r="BM262" s="24" t="s">
        <v>642</v>
      </c>
    </row>
    <row r="263" spans="2:65" s="1" customFormat="1" ht="13.5">
      <c r="B263" s="41"/>
      <c r="C263" s="63"/>
      <c r="D263" s="205" t="s">
        <v>202</v>
      </c>
      <c r="E263" s="63"/>
      <c r="F263" s="206" t="s">
        <v>1422</v>
      </c>
      <c r="G263" s="63"/>
      <c r="H263" s="63"/>
      <c r="I263" s="165"/>
      <c r="J263" s="63"/>
      <c r="K263" s="63"/>
      <c r="L263" s="61"/>
      <c r="M263" s="207"/>
      <c r="N263" s="42"/>
      <c r="O263" s="42"/>
      <c r="P263" s="42"/>
      <c r="Q263" s="42"/>
      <c r="R263" s="42"/>
      <c r="S263" s="42"/>
      <c r="T263" s="78"/>
      <c r="AT263" s="24" t="s">
        <v>202</v>
      </c>
      <c r="AU263" s="24" t="s">
        <v>79</v>
      </c>
    </row>
    <row r="264" spans="2:65" s="1" customFormat="1" ht="22.5" customHeight="1">
      <c r="B264" s="41"/>
      <c r="C264" s="238" t="s">
        <v>643</v>
      </c>
      <c r="D264" s="238" t="s">
        <v>1041</v>
      </c>
      <c r="E264" s="239" t="s">
        <v>1423</v>
      </c>
      <c r="F264" s="240" t="s">
        <v>1424</v>
      </c>
      <c r="G264" s="241" t="s">
        <v>504</v>
      </c>
      <c r="H264" s="242">
        <v>1</v>
      </c>
      <c r="I264" s="243"/>
      <c r="J264" s="242">
        <f>ROUND(I264*H264,1)</f>
        <v>0</v>
      </c>
      <c r="K264" s="240" t="s">
        <v>1298</v>
      </c>
      <c r="L264" s="244"/>
      <c r="M264" s="245" t="s">
        <v>20</v>
      </c>
      <c r="N264" s="246" t="s">
        <v>43</v>
      </c>
      <c r="O264" s="42"/>
      <c r="P264" s="202">
        <f>O264*H264</f>
        <v>0</v>
      </c>
      <c r="Q264" s="202">
        <v>0</v>
      </c>
      <c r="R264" s="202">
        <f>Q264*H264</f>
        <v>0</v>
      </c>
      <c r="S264" s="202">
        <v>0</v>
      </c>
      <c r="T264" s="203">
        <f>S264*H264</f>
        <v>0</v>
      </c>
      <c r="AR264" s="24" t="s">
        <v>799</v>
      </c>
      <c r="AT264" s="24" t="s">
        <v>1041</v>
      </c>
      <c r="AU264" s="24" t="s">
        <v>79</v>
      </c>
      <c r="AY264" s="24" t="s">
        <v>195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24" t="s">
        <v>79</v>
      </c>
      <c r="BK264" s="204">
        <f>ROUND(I264*H264,1)</f>
        <v>0</v>
      </c>
      <c r="BL264" s="24" t="s">
        <v>474</v>
      </c>
      <c r="BM264" s="24" t="s">
        <v>646</v>
      </c>
    </row>
    <row r="265" spans="2:65" s="1" customFormat="1" ht="13.5">
      <c r="B265" s="41"/>
      <c r="C265" s="63"/>
      <c r="D265" s="205" t="s">
        <v>202</v>
      </c>
      <c r="E265" s="63"/>
      <c r="F265" s="206" t="s">
        <v>1424</v>
      </c>
      <c r="G265" s="63"/>
      <c r="H265" s="63"/>
      <c r="I265" s="165"/>
      <c r="J265" s="63"/>
      <c r="K265" s="63"/>
      <c r="L265" s="61"/>
      <c r="M265" s="207"/>
      <c r="N265" s="42"/>
      <c r="O265" s="42"/>
      <c r="P265" s="42"/>
      <c r="Q265" s="42"/>
      <c r="R265" s="42"/>
      <c r="S265" s="42"/>
      <c r="T265" s="78"/>
      <c r="AT265" s="24" t="s">
        <v>202</v>
      </c>
      <c r="AU265" s="24" t="s">
        <v>79</v>
      </c>
    </row>
    <row r="266" spans="2:65" s="1" customFormat="1" ht="22.5" customHeight="1">
      <c r="B266" s="41"/>
      <c r="C266" s="238" t="s">
        <v>508</v>
      </c>
      <c r="D266" s="238" t="s">
        <v>1041</v>
      </c>
      <c r="E266" s="239" t="s">
        <v>1425</v>
      </c>
      <c r="F266" s="240" t="s">
        <v>1426</v>
      </c>
      <c r="G266" s="241" t="s">
        <v>504</v>
      </c>
      <c r="H266" s="242">
        <v>1</v>
      </c>
      <c r="I266" s="243"/>
      <c r="J266" s="242">
        <f>ROUND(I266*H266,1)</f>
        <v>0</v>
      </c>
      <c r="K266" s="240" t="s">
        <v>1298</v>
      </c>
      <c r="L266" s="244"/>
      <c r="M266" s="245" t="s">
        <v>20</v>
      </c>
      <c r="N266" s="246" t="s">
        <v>43</v>
      </c>
      <c r="O266" s="42"/>
      <c r="P266" s="202">
        <f>O266*H266</f>
        <v>0</v>
      </c>
      <c r="Q266" s="202">
        <v>0</v>
      </c>
      <c r="R266" s="202">
        <f>Q266*H266</f>
        <v>0</v>
      </c>
      <c r="S266" s="202">
        <v>0</v>
      </c>
      <c r="T266" s="203">
        <f>S266*H266</f>
        <v>0</v>
      </c>
      <c r="AR266" s="24" t="s">
        <v>799</v>
      </c>
      <c r="AT266" s="24" t="s">
        <v>1041</v>
      </c>
      <c r="AU266" s="24" t="s">
        <v>79</v>
      </c>
      <c r="AY266" s="24" t="s">
        <v>195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24" t="s">
        <v>79</v>
      </c>
      <c r="BK266" s="204">
        <f>ROUND(I266*H266,1)</f>
        <v>0</v>
      </c>
      <c r="BL266" s="24" t="s">
        <v>474</v>
      </c>
      <c r="BM266" s="24" t="s">
        <v>649</v>
      </c>
    </row>
    <row r="267" spans="2:65" s="1" customFormat="1" ht="13.5">
      <c r="B267" s="41"/>
      <c r="C267" s="63"/>
      <c r="D267" s="205" t="s">
        <v>202</v>
      </c>
      <c r="E267" s="63"/>
      <c r="F267" s="206" t="s">
        <v>1426</v>
      </c>
      <c r="G267" s="63"/>
      <c r="H267" s="63"/>
      <c r="I267" s="165"/>
      <c r="J267" s="63"/>
      <c r="K267" s="63"/>
      <c r="L267" s="61"/>
      <c r="M267" s="207"/>
      <c r="N267" s="42"/>
      <c r="O267" s="42"/>
      <c r="P267" s="42"/>
      <c r="Q267" s="42"/>
      <c r="R267" s="42"/>
      <c r="S267" s="42"/>
      <c r="T267" s="78"/>
      <c r="AT267" s="24" t="s">
        <v>202</v>
      </c>
      <c r="AU267" s="24" t="s">
        <v>79</v>
      </c>
    </row>
    <row r="268" spans="2:65" s="1" customFormat="1" ht="22.5" customHeight="1">
      <c r="B268" s="41"/>
      <c r="C268" s="238" t="s">
        <v>650</v>
      </c>
      <c r="D268" s="238" t="s">
        <v>1041</v>
      </c>
      <c r="E268" s="239" t="s">
        <v>1427</v>
      </c>
      <c r="F268" s="240" t="s">
        <v>1428</v>
      </c>
      <c r="G268" s="241" t="s">
        <v>504</v>
      </c>
      <c r="H268" s="242">
        <v>1</v>
      </c>
      <c r="I268" s="243"/>
      <c r="J268" s="242">
        <f>ROUND(I268*H268,1)</f>
        <v>0</v>
      </c>
      <c r="K268" s="240" t="s">
        <v>1298</v>
      </c>
      <c r="L268" s="244"/>
      <c r="M268" s="245" t="s">
        <v>20</v>
      </c>
      <c r="N268" s="246" t="s">
        <v>43</v>
      </c>
      <c r="O268" s="42"/>
      <c r="P268" s="202">
        <f>O268*H268</f>
        <v>0</v>
      </c>
      <c r="Q268" s="202">
        <v>0</v>
      </c>
      <c r="R268" s="202">
        <f>Q268*H268</f>
        <v>0</v>
      </c>
      <c r="S268" s="202">
        <v>0</v>
      </c>
      <c r="T268" s="203">
        <f>S268*H268</f>
        <v>0</v>
      </c>
      <c r="AR268" s="24" t="s">
        <v>799</v>
      </c>
      <c r="AT268" s="24" t="s">
        <v>1041</v>
      </c>
      <c r="AU268" s="24" t="s">
        <v>79</v>
      </c>
      <c r="AY268" s="24" t="s">
        <v>195</v>
      </c>
      <c r="BE268" s="204">
        <f>IF(N268="základní",J268,0)</f>
        <v>0</v>
      </c>
      <c r="BF268" s="204">
        <f>IF(N268="snížená",J268,0)</f>
        <v>0</v>
      </c>
      <c r="BG268" s="204">
        <f>IF(N268="zákl. přenesená",J268,0)</f>
        <v>0</v>
      </c>
      <c r="BH268" s="204">
        <f>IF(N268="sníž. přenesená",J268,0)</f>
        <v>0</v>
      </c>
      <c r="BI268" s="204">
        <f>IF(N268="nulová",J268,0)</f>
        <v>0</v>
      </c>
      <c r="BJ268" s="24" t="s">
        <v>79</v>
      </c>
      <c r="BK268" s="204">
        <f>ROUND(I268*H268,1)</f>
        <v>0</v>
      </c>
      <c r="BL268" s="24" t="s">
        <v>474</v>
      </c>
      <c r="BM268" s="24" t="s">
        <v>653</v>
      </c>
    </row>
    <row r="269" spans="2:65" s="1" customFormat="1" ht="13.5">
      <c r="B269" s="41"/>
      <c r="C269" s="63"/>
      <c r="D269" s="205" t="s">
        <v>202</v>
      </c>
      <c r="E269" s="63"/>
      <c r="F269" s="206" t="s">
        <v>1428</v>
      </c>
      <c r="G269" s="63"/>
      <c r="H269" s="63"/>
      <c r="I269" s="165"/>
      <c r="J269" s="63"/>
      <c r="K269" s="63"/>
      <c r="L269" s="61"/>
      <c r="M269" s="207"/>
      <c r="N269" s="42"/>
      <c r="O269" s="42"/>
      <c r="P269" s="42"/>
      <c r="Q269" s="42"/>
      <c r="R269" s="42"/>
      <c r="S269" s="42"/>
      <c r="T269" s="78"/>
      <c r="AT269" s="24" t="s">
        <v>202</v>
      </c>
      <c r="AU269" s="24" t="s">
        <v>79</v>
      </c>
    </row>
    <row r="270" spans="2:65" s="1" customFormat="1" ht="22.5" customHeight="1">
      <c r="B270" s="41"/>
      <c r="C270" s="238" t="s">
        <v>512</v>
      </c>
      <c r="D270" s="238" t="s">
        <v>1041</v>
      </c>
      <c r="E270" s="239" t="s">
        <v>1429</v>
      </c>
      <c r="F270" s="240" t="s">
        <v>1430</v>
      </c>
      <c r="G270" s="241" t="s">
        <v>504</v>
      </c>
      <c r="H270" s="242">
        <v>5</v>
      </c>
      <c r="I270" s="243"/>
      <c r="J270" s="242">
        <f>ROUND(I270*H270,1)</f>
        <v>0</v>
      </c>
      <c r="K270" s="240" t="s">
        <v>1298</v>
      </c>
      <c r="L270" s="244"/>
      <c r="M270" s="245" t="s">
        <v>20</v>
      </c>
      <c r="N270" s="246" t="s">
        <v>43</v>
      </c>
      <c r="O270" s="42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AR270" s="24" t="s">
        <v>799</v>
      </c>
      <c r="AT270" s="24" t="s">
        <v>1041</v>
      </c>
      <c r="AU270" s="24" t="s">
        <v>79</v>
      </c>
      <c r="AY270" s="24" t="s">
        <v>195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24" t="s">
        <v>79</v>
      </c>
      <c r="BK270" s="204">
        <f>ROUND(I270*H270,1)</f>
        <v>0</v>
      </c>
      <c r="BL270" s="24" t="s">
        <v>474</v>
      </c>
      <c r="BM270" s="24" t="s">
        <v>657</v>
      </c>
    </row>
    <row r="271" spans="2:65" s="1" customFormat="1" ht="13.5">
      <c r="B271" s="41"/>
      <c r="C271" s="63"/>
      <c r="D271" s="205" t="s">
        <v>202</v>
      </c>
      <c r="E271" s="63"/>
      <c r="F271" s="206" t="s">
        <v>1430</v>
      </c>
      <c r="G271" s="63"/>
      <c r="H271" s="63"/>
      <c r="I271" s="165"/>
      <c r="J271" s="63"/>
      <c r="K271" s="63"/>
      <c r="L271" s="61"/>
      <c r="M271" s="207"/>
      <c r="N271" s="42"/>
      <c r="O271" s="42"/>
      <c r="P271" s="42"/>
      <c r="Q271" s="42"/>
      <c r="R271" s="42"/>
      <c r="S271" s="42"/>
      <c r="T271" s="78"/>
      <c r="AT271" s="24" t="s">
        <v>202</v>
      </c>
      <c r="AU271" s="24" t="s">
        <v>79</v>
      </c>
    </row>
    <row r="272" spans="2:65" s="1" customFormat="1" ht="22.5" customHeight="1">
      <c r="B272" s="41"/>
      <c r="C272" s="238" t="s">
        <v>658</v>
      </c>
      <c r="D272" s="238" t="s">
        <v>1041</v>
      </c>
      <c r="E272" s="239" t="s">
        <v>1431</v>
      </c>
      <c r="F272" s="240" t="s">
        <v>1377</v>
      </c>
      <c r="G272" s="241" t="s">
        <v>504</v>
      </c>
      <c r="H272" s="242">
        <v>16</v>
      </c>
      <c r="I272" s="243"/>
      <c r="J272" s="242">
        <f>ROUND(I272*H272,1)</f>
        <v>0</v>
      </c>
      <c r="K272" s="240" t="s">
        <v>1298</v>
      </c>
      <c r="L272" s="244"/>
      <c r="M272" s="245" t="s">
        <v>20</v>
      </c>
      <c r="N272" s="246" t="s">
        <v>43</v>
      </c>
      <c r="O272" s="42"/>
      <c r="P272" s="202">
        <f>O272*H272</f>
        <v>0</v>
      </c>
      <c r="Q272" s="202">
        <v>0</v>
      </c>
      <c r="R272" s="202">
        <f>Q272*H272</f>
        <v>0</v>
      </c>
      <c r="S272" s="202">
        <v>0</v>
      </c>
      <c r="T272" s="203">
        <f>S272*H272</f>
        <v>0</v>
      </c>
      <c r="AR272" s="24" t="s">
        <v>799</v>
      </c>
      <c r="AT272" s="24" t="s">
        <v>1041</v>
      </c>
      <c r="AU272" s="24" t="s">
        <v>79</v>
      </c>
      <c r="AY272" s="24" t="s">
        <v>195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24" t="s">
        <v>79</v>
      </c>
      <c r="BK272" s="204">
        <f>ROUND(I272*H272,1)</f>
        <v>0</v>
      </c>
      <c r="BL272" s="24" t="s">
        <v>474</v>
      </c>
      <c r="BM272" s="24" t="s">
        <v>661</v>
      </c>
    </row>
    <row r="273" spans="2:65" s="1" customFormat="1" ht="13.5">
      <c r="B273" s="41"/>
      <c r="C273" s="63"/>
      <c r="D273" s="205" t="s">
        <v>202</v>
      </c>
      <c r="E273" s="63"/>
      <c r="F273" s="206" t="s">
        <v>1377</v>
      </c>
      <c r="G273" s="63"/>
      <c r="H273" s="63"/>
      <c r="I273" s="165"/>
      <c r="J273" s="63"/>
      <c r="K273" s="63"/>
      <c r="L273" s="61"/>
      <c r="M273" s="207"/>
      <c r="N273" s="42"/>
      <c r="O273" s="42"/>
      <c r="P273" s="42"/>
      <c r="Q273" s="42"/>
      <c r="R273" s="42"/>
      <c r="S273" s="42"/>
      <c r="T273" s="78"/>
      <c r="AT273" s="24" t="s">
        <v>202</v>
      </c>
      <c r="AU273" s="24" t="s">
        <v>79</v>
      </c>
    </row>
    <row r="274" spans="2:65" s="1" customFormat="1" ht="22.5" customHeight="1">
      <c r="B274" s="41"/>
      <c r="C274" s="238" t="s">
        <v>515</v>
      </c>
      <c r="D274" s="238" t="s">
        <v>1041</v>
      </c>
      <c r="E274" s="239" t="s">
        <v>1432</v>
      </c>
      <c r="F274" s="240" t="s">
        <v>1378</v>
      </c>
      <c r="G274" s="241" t="s">
        <v>504</v>
      </c>
      <c r="H274" s="242">
        <v>17</v>
      </c>
      <c r="I274" s="243"/>
      <c r="J274" s="242">
        <f>ROUND(I274*H274,1)</f>
        <v>0</v>
      </c>
      <c r="K274" s="240" t="s">
        <v>1298</v>
      </c>
      <c r="L274" s="244"/>
      <c r="M274" s="245" t="s">
        <v>20</v>
      </c>
      <c r="N274" s="246" t="s">
        <v>43</v>
      </c>
      <c r="O274" s="42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AR274" s="24" t="s">
        <v>799</v>
      </c>
      <c r="AT274" s="24" t="s">
        <v>1041</v>
      </c>
      <c r="AU274" s="24" t="s">
        <v>79</v>
      </c>
      <c r="AY274" s="24" t="s">
        <v>195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24" t="s">
        <v>79</v>
      </c>
      <c r="BK274" s="204">
        <f>ROUND(I274*H274,1)</f>
        <v>0</v>
      </c>
      <c r="BL274" s="24" t="s">
        <v>474</v>
      </c>
      <c r="BM274" s="24" t="s">
        <v>664</v>
      </c>
    </row>
    <row r="275" spans="2:65" s="1" customFormat="1" ht="13.5">
      <c r="B275" s="41"/>
      <c r="C275" s="63"/>
      <c r="D275" s="205" t="s">
        <v>202</v>
      </c>
      <c r="E275" s="63"/>
      <c r="F275" s="206" t="s">
        <v>1378</v>
      </c>
      <c r="G275" s="63"/>
      <c r="H275" s="63"/>
      <c r="I275" s="165"/>
      <c r="J275" s="63"/>
      <c r="K275" s="63"/>
      <c r="L275" s="61"/>
      <c r="M275" s="207"/>
      <c r="N275" s="42"/>
      <c r="O275" s="42"/>
      <c r="P275" s="42"/>
      <c r="Q275" s="42"/>
      <c r="R275" s="42"/>
      <c r="S275" s="42"/>
      <c r="T275" s="78"/>
      <c r="AT275" s="24" t="s">
        <v>202</v>
      </c>
      <c r="AU275" s="24" t="s">
        <v>79</v>
      </c>
    </row>
    <row r="276" spans="2:65" s="1" customFormat="1" ht="22.5" customHeight="1">
      <c r="B276" s="41"/>
      <c r="C276" s="238" t="s">
        <v>665</v>
      </c>
      <c r="D276" s="238" t="s">
        <v>1041</v>
      </c>
      <c r="E276" s="239" t="s">
        <v>1433</v>
      </c>
      <c r="F276" s="240" t="s">
        <v>1379</v>
      </c>
      <c r="G276" s="241" t="s">
        <v>504</v>
      </c>
      <c r="H276" s="242">
        <v>19</v>
      </c>
      <c r="I276" s="243"/>
      <c r="J276" s="242">
        <f>ROUND(I276*H276,1)</f>
        <v>0</v>
      </c>
      <c r="K276" s="240" t="s">
        <v>1298</v>
      </c>
      <c r="L276" s="244"/>
      <c r="M276" s="245" t="s">
        <v>20</v>
      </c>
      <c r="N276" s="246" t="s">
        <v>43</v>
      </c>
      <c r="O276" s="42"/>
      <c r="P276" s="202">
        <f>O276*H276</f>
        <v>0</v>
      </c>
      <c r="Q276" s="202">
        <v>0</v>
      </c>
      <c r="R276" s="202">
        <f>Q276*H276</f>
        <v>0</v>
      </c>
      <c r="S276" s="202">
        <v>0</v>
      </c>
      <c r="T276" s="203">
        <f>S276*H276</f>
        <v>0</v>
      </c>
      <c r="AR276" s="24" t="s">
        <v>799</v>
      </c>
      <c r="AT276" s="24" t="s">
        <v>1041</v>
      </c>
      <c r="AU276" s="24" t="s">
        <v>79</v>
      </c>
      <c r="AY276" s="24" t="s">
        <v>195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24" t="s">
        <v>79</v>
      </c>
      <c r="BK276" s="204">
        <f>ROUND(I276*H276,1)</f>
        <v>0</v>
      </c>
      <c r="BL276" s="24" t="s">
        <v>474</v>
      </c>
      <c r="BM276" s="24" t="s">
        <v>668</v>
      </c>
    </row>
    <row r="277" spans="2:65" s="1" customFormat="1" ht="13.5">
      <c r="B277" s="41"/>
      <c r="C277" s="63"/>
      <c r="D277" s="205" t="s">
        <v>202</v>
      </c>
      <c r="E277" s="63"/>
      <c r="F277" s="206" t="s">
        <v>1379</v>
      </c>
      <c r="G277" s="63"/>
      <c r="H277" s="63"/>
      <c r="I277" s="165"/>
      <c r="J277" s="63"/>
      <c r="K277" s="63"/>
      <c r="L277" s="61"/>
      <c r="M277" s="207"/>
      <c r="N277" s="42"/>
      <c r="O277" s="42"/>
      <c r="P277" s="42"/>
      <c r="Q277" s="42"/>
      <c r="R277" s="42"/>
      <c r="S277" s="42"/>
      <c r="T277" s="78"/>
      <c r="AT277" s="24" t="s">
        <v>202</v>
      </c>
      <c r="AU277" s="24" t="s">
        <v>79</v>
      </c>
    </row>
    <row r="278" spans="2:65" s="1" customFormat="1" ht="22.5" customHeight="1">
      <c r="B278" s="41"/>
      <c r="C278" s="238" t="s">
        <v>519</v>
      </c>
      <c r="D278" s="238" t="s">
        <v>1041</v>
      </c>
      <c r="E278" s="239" t="s">
        <v>1434</v>
      </c>
      <c r="F278" s="240" t="s">
        <v>1380</v>
      </c>
      <c r="G278" s="241" t="s">
        <v>504</v>
      </c>
      <c r="H278" s="242">
        <v>1</v>
      </c>
      <c r="I278" s="243"/>
      <c r="J278" s="242">
        <f>ROUND(I278*H278,1)</f>
        <v>0</v>
      </c>
      <c r="K278" s="240" t="s">
        <v>1298</v>
      </c>
      <c r="L278" s="244"/>
      <c r="M278" s="245" t="s">
        <v>20</v>
      </c>
      <c r="N278" s="246" t="s">
        <v>43</v>
      </c>
      <c r="O278" s="42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AR278" s="24" t="s">
        <v>799</v>
      </c>
      <c r="AT278" s="24" t="s">
        <v>1041</v>
      </c>
      <c r="AU278" s="24" t="s">
        <v>79</v>
      </c>
      <c r="AY278" s="24" t="s">
        <v>195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24" t="s">
        <v>79</v>
      </c>
      <c r="BK278" s="204">
        <f>ROUND(I278*H278,1)</f>
        <v>0</v>
      </c>
      <c r="BL278" s="24" t="s">
        <v>474</v>
      </c>
      <c r="BM278" s="24" t="s">
        <v>671</v>
      </c>
    </row>
    <row r="279" spans="2:65" s="1" customFormat="1" ht="13.5">
      <c r="B279" s="41"/>
      <c r="C279" s="63"/>
      <c r="D279" s="205" t="s">
        <v>202</v>
      </c>
      <c r="E279" s="63"/>
      <c r="F279" s="206" t="s">
        <v>1380</v>
      </c>
      <c r="G279" s="63"/>
      <c r="H279" s="63"/>
      <c r="I279" s="165"/>
      <c r="J279" s="63"/>
      <c r="K279" s="63"/>
      <c r="L279" s="61"/>
      <c r="M279" s="207"/>
      <c r="N279" s="42"/>
      <c r="O279" s="42"/>
      <c r="P279" s="42"/>
      <c r="Q279" s="42"/>
      <c r="R279" s="42"/>
      <c r="S279" s="42"/>
      <c r="T279" s="78"/>
      <c r="AT279" s="24" t="s">
        <v>202</v>
      </c>
      <c r="AU279" s="24" t="s">
        <v>79</v>
      </c>
    </row>
    <row r="280" spans="2:65" s="1" customFormat="1" ht="22.5" customHeight="1">
      <c r="B280" s="41"/>
      <c r="C280" s="238" t="s">
        <v>672</v>
      </c>
      <c r="D280" s="238" t="s">
        <v>1041</v>
      </c>
      <c r="E280" s="239" t="s">
        <v>1435</v>
      </c>
      <c r="F280" s="240" t="s">
        <v>1381</v>
      </c>
      <c r="G280" s="241" t="s">
        <v>504</v>
      </c>
      <c r="H280" s="242">
        <v>4</v>
      </c>
      <c r="I280" s="243"/>
      <c r="J280" s="242">
        <f>ROUND(I280*H280,1)</f>
        <v>0</v>
      </c>
      <c r="K280" s="240" t="s">
        <v>1298</v>
      </c>
      <c r="L280" s="244"/>
      <c r="M280" s="245" t="s">
        <v>20</v>
      </c>
      <c r="N280" s="246" t="s">
        <v>43</v>
      </c>
      <c r="O280" s="42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AR280" s="24" t="s">
        <v>799</v>
      </c>
      <c r="AT280" s="24" t="s">
        <v>1041</v>
      </c>
      <c r="AU280" s="24" t="s">
        <v>79</v>
      </c>
      <c r="AY280" s="24" t="s">
        <v>195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24" t="s">
        <v>79</v>
      </c>
      <c r="BK280" s="204">
        <f>ROUND(I280*H280,1)</f>
        <v>0</v>
      </c>
      <c r="BL280" s="24" t="s">
        <v>474</v>
      </c>
      <c r="BM280" s="24" t="s">
        <v>675</v>
      </c>
    </row>
    <row r="281" spans="2:65" s="1" customFormat="1" ht="13.5">
      <c r="B281" s="41"/>
      <c r="C281" s="63"/>
      <c r="D281" s="205" t="s">
        <v>202</v>
      </c>
      <c r="E281" s="63"/>
      <c r="F281" s="206" t="s">
        <v>1381</v>
      </c>
      <c r="G281" s="63"/>
      <c r="H281" s="63"/>
      <c r="I281" s="165"/>
      <c r="J281" s="63"/>
      <c r="K281" s="63"/>
      <c r="L281" s="61"/>
      <c r="M281" s="207"/>
      <c r="N281" s="42"/>
      <c r="O281" s="42"/>
      <c r="P281" s="42"/>
      <c r="Q281" s="42"/>
      <c r="R281" s="42"/>
      <c r="S281" s="42"/>
      <c r="T281" s="78"/>
      <c r="AT281" s="24" t="s">
        <v>202</v>
      </c>
      <c r="AU281" s="24" t="s">
        <v>79</v>
      </c>
    </row>
    <row r="282" spans="2:65" s="1" customFormat="1" ht="22.5" customHeight="1">
      <c r="B282" s="41"/>
      <c r="C282" s="238" t="s">
        <v>522</v>
      </c>
      <c r="D282" s="238" t="s">
        <v>1041</v>
      </c>
      <c r="E282" s="239" t="s">
        <v>1436</v>
      </c>
      <c r="F282" s="240" t="s">
        <v>1437</v>
      </c>
      <c r="G282" s="241" t="s">
        <v>504</v>
      </c>
      <c r="H282" s="242">
        <v>2</v>
      </c>
      <c r="I282" s="243"/>
      <c r="J282" s="242">
        <f>ROUND(I282*H282,1)</f>
        <v>0</v>
      </c>
      <c r="K282" s="240" t="s">
        <v>1298</v>
      </c>
      <c r="L282" s="244"/>
      <c r="M282" s="245" t="s">
        <v>20</v>
      </c>
      <c r="N282" s="246" t="s">
        <v>43</v>
      </c>
      <c r="O282" s="4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AR282" s="24" t="s">
        <v>799</v>
      </c>
      <c r="AT282" s="24" t="s">
        <v>1041</v>
      </c>
      <c r="AU282" s="24" t="s">
        <v>79</v>
      </c>
      <c r="AY282" s="24" t="s">
        <v>195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79</v>
      </c>
      <c r="BK282" s="204">
        <f>ROUND(I282*H282,1)</f>
        <v>0</v>
      </c>
      <c r="BL282" s="24" t="s">
        <v>474</v>
      </c>
      <c r="BM282" s="24" t="s">
        <v>678</v>
      </c>
    </row>
    <row r="283" spans="2:65" s="1" customFormat="1" ht="13.5">
      <c r="B283" s="41"/>
      <c r="C283" s="63"/>
      <c r="D283" s="205" t="s">
        <v>202</v>
      </c>
      <c r="E283" s="63"/>
      <c r="F283" s="206" t="s">
        <v>1437</v>
      </c>
      <c r="G283" s="63"/>
      <c r="H283" s="63"/>
      <c r="I283" s="165"/>
      <c r="J283" s="63"/>
      <c r="K283" s="63"/>
      <c r="L283" s="61"/>
      <c r="M283" s="207"/>
      <c r="N283" s="42"/>
      <c r="O283" s="42"/>
      <c r="P283" s="42"/>
      <c r="Q283" s="42"/>
      <c r="R283" s="42"/>
      <c r="S283" s="42"/>
      <c r="T283" s="78"/>
      <c r="AT283" s="24" t="s">
        <v>202</v>
      </c>
      <c r="AU283" s="24" t="s">
        <v>79</v>
      </c>
    </row>
    <row r="284" spans="2:65" s="1" customFormat="1" ht="22.5" customHeight="1">
      <c r="B284" s="41"/>
      <c r="C284" s="238" t="s">
        <v>679</v>
      </c>
      <c r="D284" s="238" t="s">
        <v>1041</v>
      </c>
      <c r="E284" s="239" t="s">
        <v>1438</v>
      </c>
      <c r="F284" s="240" t="s">
        <v>1382</v>
      </c>
      <c r="G284" s="241" t="s">
        <v>504</v>
      </c>
      <c r="H284" s="242">
        <v>5</v>
      </c>
      <c r="I284" s="243"/>
      <c r="J284" s="242">
        <f>ROUND(I284*H284,1)</f>
        <v>0</v>
      </c>
      <c r="K284" s="240" t="s">
        <v>1298</v>
      </c>
      <c r="L284" s="244"/>
      <c r="M284" s="245" t="s">
        <v>20</v>
      </c>
      <c r="N284" s="246" t="s">
        <v>43</v>
      </c>
      <c r="O284" s="42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AR284" s="24" t="s">
        <v>799</v>
      </c>
      <c r="AT284" s="24" t="s">
        <v>1041</v>
      </c>
      <c r="AU284" s="24" t="s">
        <v>79</v>
      </c>
      <c r="AY284" s="24" t="s">
        <v>195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24" t="s">
        <v>79</v>
      </c>
      <c r="BK284" s="204">
        <f>ROUND(I284*H284,1)</f>
        <v>0</v>
      </c>
      <c r="BL284" s="24" t="s">
        <v>474</v>
      </c>
      <c r="BM284" s="24" t="s">
        <v>682</v>
      </c>
    </row>
    <row r="285" spans="2:65" s="1" customFormat="1" ht="13.5">
      <c r="B285" s="41"/>
      <c r="C285" s="63"/>
      <c r="D285" s="205" t="s">
        <v>202</v>
      </c>
      <c r="E285" s="63"/>
      <c r="F285" s="206" t="s">
        <v>1382</v>
      </c>
      <c r="G285" s="63"/>
      <c r="H285" s="63"/>
      <c r="I285" s="165"/>
      <c r="J285" s="63"/>
      <c r="K285" s="63"/>
      <c r="L285" s="61"/>
      <c r="M285" s="207"/>
      <c r="N285" s="42"/>
      <c r="O285" s="42"/>
      <c r="P285" s="42"/>
      <c r="Q285" s="42"/>
      <c r="R285" s="42"/>
      <c r="S285" s="42"/>
      <c r="T285" s="78"/>
      <c r="AT285" s="24" t="s">
        <v>202</v>
      </c>
      <c r="AU285" s="24" t="s">
        <v>79</v>
      </c>
    </row>
    <row r="286" spans="2:65" s="1" customFormat="1" ht="22.5" customHeight="1">
      <c r="B286" s="41"/>
      <c r="C286" s="238" t="s">
        <v>526</v>
      </c>
      <c r="D286" s="238" t="s">
        <v>1041</v>
      </c>
      <c r="E286" s="239" t="s">
        <v>1439</v>
      </c>
      <c r="F286" s="240" t="s">
        <v>1383</v>
      </c>
      <c r="G286" s="241" t="s">
        <v>504</v>
      </c>
      <c r="H286" s="242">
        <v>11</v>
      </c>
      <c r="I286" s="243"/>
      <c r="J286" s="242">
        <f>ROUND(I286*H286,1)</f>
        <v>0</v>
      </c>
      <c r="K286" s="240" t="s">
        <v>1298</v>
      </c>
      <c r="L286" s="244"/>
      <c r="M286" s="245" t="s">
        <v>20</v>
      </c>
      <c r="N286" s="246" t="s">
        <v>43</v>
      </c>
      <c r="O286" s="42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AR286" s="24" t="s">
        <v>799</v>
      </c>
      <c r="AT286" s="24" t="s">
        <v>1041</v>
      </c>
      <c r="AU286" s="24" t="s">
        <v>79</v>
      </c>
      <c r="AY286" s="24" t="s">
        <v>195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24" t="s">
        <v>79</v>
      </c>
      <c r="BK286" s="204">
        <f>ROUND(I286*H286,1)</f>
        <v>0</v>
      </c>
      <c r="BL286" s="24" t="s">
        <v>474</v>
      </c>
      <c r="BM286" s="24" t="s">
        <v>685</v>
      </c>
    </row>
    <row r="287" spans="2:65" s="1" customFormat="1" ht="13.5">
      <c r="B287" s="41"/>
      <c r="C287" s="63"/>
      <c r="D287" s="205" t="s">
        <v>202</v>
      </c>
      <c r="E287" s="63"/>
      <c r="F287" s="206" t="s">
        <v>1383</v>
      </c>
      <c r="G287" s="63"/>
      <c r="H287" s="63"/>
      <c r="I287" s="165"/>
      <c r="J287" s="63"/>
      <c r="K287" s="63"/>
      <c r="L287" s="61"/>
      <c r="M287" s="207"/>
      <c r="N287" s="42"/>
      <c r="O287" s="42"/>
      <c r="P287" s="42"/>
      <c r="Q287" s="42"/>
      <c r="R287" s="42"/>
      <c r="S287" s="42"/>
      <c r="T287" s="78"/>
      <c r="AT287" s="24" t="s">
        <v>202</v>
      </c>
      <c r="AU287" s="24" t="s">
        <v>79</v>
      </c>
    </row>
    <row r="288" spans="2:65" s="1" customFormat="1" ht="22.5" customHeight="1">
      <c r="B288" s="41"/>
      <c r="C288" s="238" t="s">
        <v>686</v>
      </c>
      <c r="D288" s="238" t="s">
        <v>1041</v>
      </c>
      <c r="E288" s="239" t="s">
        <v>1440</v>
      </c>
      <c r="F288" s="240" t="s">
        <v>1324</v>
      </c>
      <c r="G288" s="241" t="s">
        <v>1300</v>
      </c>
      <c r="H288" s="242">
        <v>1</v>
      </c>
      <c r="I288" s="243"/>
      <c r="J288" s="242">
        <f>ROUND(I288*H288,1)</f>
        <v>0</v>
      </c>
      <c r="K288" s="240" t="s">
        <v>1298</v>
      </c>
      <c r="L288" s="244"/>
      <c r="M288" s="245" t="s">
        <v>20</v>
      </c>
      <c r="N288" s="246" t="s">
        <v>43</v>
      </c>
      <c r="O288" s="4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AR288" s="24" t="s">
        <v>799</v>
      </c>
      <c r="AT288" s="24" t="s">
        <v>1041</v>
      </c>
      <c r="AU288" s="24" t="s">
        <v>79</v>
      </c>
      <c r="AY288" s="24" t="s">
        <v>195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24" t="s">
        <v>79</v>
      </c>
      <c r="BK288" s="204">
        <f>ROUND(I288*H288,1)</f>
        <v>0</v>
      </c>
      <c r="BL288" s="24" t="s">
        <v>474</v>
      </c>
      <c r="BM288" s="24" t="s">
        <v>689</v>
      </c>
    </row>
    <row r="289" spans="2:65" s="1" customFormat="1" ht="13.5">
      <c r="B289" s="41"/>
      <c r="C289" s="63"/>
      <c r="D289" s="208" t="s">
        <v>202</v>
      </c>
      <c r="E289" s="63"/>
      <c r="F289" s="209" t="s">
        <v>1324</v>
      </c>
      <c r="G289" s="63"/>
      <c r="H289" s="63"/>
      <c r="I289" s="165"/>
      <c r="J289" s="63"/>
      <c r="K289" s="63"/>
      <c r="L289" s="61"/>
      <c r="M289" s="207"/>
      <c r="N289" s="42"/>
      <c r="O289" s="42"/>
      <c r="P289" s="42"/>
      <c r="Q289" s="42"/>
      <c r="R289" s="42"/>
      <c r="S289" s="42"/>
      <c r="T289" s="78"/>
      <c r="AT289" s="24" t="s">
        <v>202</v>
      </c>
      <c r="AU289" s="24" t="s">
        <v>79</v>
      </c>
    </row>
    <row r="290" spans="2:65" s="10" customFormat="1" ht="37.35" customHeight="1">
      <c r="B290" s="180"/>
      <c r="C290" s="181"/>
      <c r="D290" s="182" t="s">
        <v>71</v>
      </c>
      <c r="E290" s="183" t="s">
        <v>1441</v>
      </c>
      <c r="F290" s="183" t="s">
        <v>1442</v>
      </c>
      <c r="G290" s="181"/>
      <c r="H290" s="181"/>
      <c r="I290" s="184"/>
      <c r="J290" s="185">
        <f>BK290</f>
        <v>0</v>
      </c>
      <c r="K290" s="181"/>
      <c r="L290" s="186"/>
      <c r="M290" s="187"/>
      <c r="N290" s="188"/>
      <c r="O290" s="188"/>
      <c r="P290" s="189">
        <f>SUM(P291:P300)</f>
        <v>0</v>
      </c>
      <c r="Q290" s="188"/>
      <c r="R290" s="189">
        <f>SUM(R291:R300)</f>
        <v>0</v>
      </c>
      <c r="S290" s="188"/>
      <c r="T290" s="190">
        <f>SUM(T291:T300)</f>
        <v>0</v>
      </c>
      <c r="AR290" s="191" t="s">
        <v>86</v>
      </c>
      <c r="AT290" s="192" t="s">
        <v>71</v>
      </c>
      <c r="AU290" s="192" t="s">
        <v>72</v>
      </c>
      <c r="AY290" s="191" t="s">
        <v>195</v>
      </c>
      <c r="BK290" s="193">
        <f>SUM(BK291:BK300)</f>
        <v>0</v>
      </c>
    </row>
    <row r="291" spans="2:65" s="1" customFormat="1" ht="44.25" customHeight="1">
      <c r="B291" s="41"/>
      <c r="C291" s="238" t="s">
        <v>529</v>
      </c>
      <c r="D291" s="238" t="s">
        <v>1041</v>
      </c>
      <c r="E291" s="239" t="s">
        <v>1443</v>
      </c>
      <c r="F291" s="240" t="s">
        <v>1444</v>
      </c>
      <c r="G291" s="241" t="s">
        <v>504</v>
      </c>
      <c r="H291" s="242">
        <v>1</v>
      </c>
      <c r="I291" s="243"/>
      <c r="J291" s="242">
        <f>ROUND(I291*H291,1)</f>
        <v>0</v>
      </c>
      <c r="K291" s="240" t="s">
        <v>1298</v>
      </c>
      <c r="L291" s="244"/>
      <c r="M291" s="245" t="s">
        <v>20</v>
      </c>
      <c r="N291" s="246" t="s">
        <v>43</v>
      </c>
      <c r="O291" s="42"/>
      <c r="P291" s="202">
        <f>O291*H291</f>
        <v>0</v>
      </c>
      <c r="Q291" s="202">
        <v>0</v>
      </c>
      <c r="R291" s="202">
        <f>Q291*H291</f>
        <v>0</v>
      </c>
      <c r="S291" s="202">
        <v>0</v>
      </c>
      <c r="T291" s="203">
        <f>S291*H291</f>
        <v>0</v>
      </c>
      <c r="AR291" s="24" t="s">
        <v>799</v>
      </c>
      <c r="AT291" s="24" t="s">
        <v>1041</v>
      </c>
      <c r="AU291" s="24" t="s">
        <v>79</v>
      </c>
      <c r="AY291" s="24" t="s">
        <v>195</v>
      </c>
      <c r="BE291" s="204">
        <f>IF(N291="základní",J291,0)</f>
        <v>0</v>
      </c>
      <c r="BF291" s="204">
        <f>IF(N291="snížená",J291,0)</f>
        <v>0</v>
      </c>
      <c r="BG291" s="204">
        <f>IF(N291="zákl. přenesená",J291,0)</f>
        <v>0</v>
      </c>
      <c r="BH291" s="204">
        <f>IF(N291="sníž. přenesená",J291,0)</f>
        <v>0</v>
      </c>
      <c r="BI291" s="204">
        <f>IF(N291="nulová",J291,0)</f>
        <v>0</v>
      </c>
      <c r="BJ291" s="24" t="s">
        <v>79</v>
      </c>
      <c r="BK291" s="204">
        <f>ROUND(I291*H291,1)</f>
        <v>0</v>
      </c>
      <c r="BL291" s="24" t="s">
        <v>474</v>
      </c>
      <c r="BM291" s="24" t="s">
        <v>692</v>
      </c>
    </row>
    <row r="292" spans="2:65" s="1" customFormat="1" ht="27">
      <c r="B292" s="41"/>
      <c r="C292" s="63"/>
      <c r="D292" s="205" t="s">
        <v>202</v>
      </c>
      <c r="E292" s="63"/>
      <c r="F292" s="206" t="s">
        <v>1444</v>
      </c>
      <c r="G292" s="63"/>
      <c r="H292" s="63"/>
      <c r="I292" s="165"/>
      <c r="J292" s="63"/>
      <c r="K292" s="63"/>
      <c r="L292" s="61"/>
      <c r="M292" s="207"/>
      <c r="N292" s="42"/>
      <c r="O292" s="42"/>
      <c r="P292" s="42"/>
      <c r="Q292" s="42"/>
      <c r="R292" s="42"/>
      <c r="S292" s="42"/>
      <c r="T292" s="78"/>
      <c r="AT292" s="24" t="s">
        <v>202</v>
      </c>
      <c r="AU292" s="24" t="s">
        <v>79</v>
      </c>
    </row>
    <row r="293" spans="2:65" s="1" customFormat="1" ht="44.25" customHeight="1">
      <c r="B293" s="41"/>
      <c r="C293" s="238" t="s">
        <v>693</v>
      </c>
      <c r="D293" s="238" t="s">
        <v>1041</v>
      </c>
      <c r="E293" s="239" t="s">
        <v>482</v>
      </c>
      <c r="F293" s="240" t="s">
        <v>1445</v>
      </c>
      <c r="G293" s="241" t="s">
        <v>504</v>
      </c>
      <c r="H293" s="242">
        <v>1</v>
      </c>
      <c r="I293" s="243"/>
      <c r="J293" s="242">
        <f>ROUND(I293*H293,1)</f>
        <v>0</v>
      </c>
      <c r="K293" s="240" t="s">
        <v>1298</v>
      </c>
      <c r="L293" s="244"/>
      <c r="M293" s="245" t="s">
        <v>20</v>
      </c>
      <c r="N293" s="246" t="s">
        <v>43</v>
      </c>
      <c r="O293" s="42"/>
      <c r="P293" s="202">
        <f>O293*H293</f>
        <v>0</v>
      </c>
      <c r="Q293" s="202">
        <v>0</v>
      </c>
      <c r="R293" s="202">
        <f>Q293*H293</f>
        <v>0</v>
      </c>
      <c r="S293" s="202">
        <v>0</v>
      </c>
      <c r="T293" s="203">
        <f>S293*H293</f>
        <v>0</v>
      </c>
      <c r="AR293" s="24" t="s">
        <v>799</v>
      </c>
      <c r="AT293" s="24" t="s">
        <v>1041</v>
      </c>
      <c r="AU293" s="24" t="s">
        <v>79</v>
      </c>
      <c r="AY293" s="24" t="s">
        <v>195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24" t="s">
        <v>79</v>
      </c>
      <c r="BK293" s="204">
        <f>ROUND(I293*H293,1)</f>
        <v>0</v>
      </c>
      <c r="BL293" s="24" t="s">
        <v>474</v>
      </c>
      <c r="BM293" s="24" t="s">
        <v>696</v>
      </c>
    </row>
    <row r="294" spans="2:65" s="1" customFormat="1" ht="27">
      <c r="B294" s="41"/>
      <c r="C294" s="63"/>
      <c r="D294" s="205" t="s">
        <v>202</v>
      </c>
      <c r="E294" s="63"/>
      <c r="F294" s="206" t="s">
        <v>1446</v>
      </c>
      <c r="G294" s="63"/>
      <c r="H294" s="63"/>
      <c r="I294" s="165"/>
      <c r="J294" s="63"/>
      <c r="K294" s="63"/>
      <c r="L294" s="61"/>
      <c r="M294" s="207"/>
      <c r="N294" s="42"/>
      <c r="O294" s="42"/>
      <c r="P294" s="42"/>
      <c r="Q294" s="42"/>
      <c r="R294" s="42"/>
      <c r="S294" s="42"/>
      <c r="T294" s="78"/>
      <c r="AT294" s="24" t="s">
        <v>202</v>
      </c>
      <c r="AU294" s="24" t="s">
        <v>79</v>
      </c>
    </row>
    <row r="295" spans="2:65" s="1" customFormat="1" ht="44.25" customHeight="1">
      <c r="B295" s="41"/>
      <c r="C295" s="238" t="s">
        <v>533</v>
      </c>
      <c r="D295" s="238" t="s">
        <v>1041</v>
      </c>
      <c r="E295" s="239" t="s">
        <v>1447</v>
      </c>
      <c r="F295" s="240" t="s">
        <v>1448</v>
      </c>
      <c r="G295" s="241" t="s">
        <v>504</v>
      </c>
      <c r="H295" s="242">
        <v>1</v>
      </c>
      <c r="I295" s="243"/>
      <c r="J295" s="242">
        <f>ROUND(I295*H295,1)</f>
        <v>0</v>
      </c>
      <c r="K295" s="240" t="s">
        <v>1298</v>
      </c>
      <c r="L295" s="244"/>
      <c r="M295" s="245" t="s">
        <v>20</v>
      </c>
      <c r="N295" s="246" t="s">
        <v>43</v>
      </c>
      <c r="O295" s="42"/>
      <c r="P295" s="202">
        <f>O295*H295</f>
        <v>0</v>
      </c>
      <c r="Q295" s="202">
        <v>0</v>
      </c>
      <c r="R295" s="202">
        <f>Q295*H295</f>
        <v>0</v>
      </c>
      <c r="S295" s="202">
        <v>0</v>
      </c>
      <c r="T295" s="203">
        <f>S295*H295</f>
        <v>0</v>
      </c>
      <c r="AR295" s="24" t="s">
        <v>799</v>
      </c>
      <c r="AT295" s="24" t="s">
        <v>1041</v>
      </c>
      <c r="AU295" s="24" t="s">
        <v>79</v>
      </c>
      <c r="AY295" s="24" t="s">
        <v>195</v>
      </c>
      <c r="BE295" s="204">
        <f>IF(N295="základní",J295,0)</f>
        <v>0</v>
      </c>
      <c r="BF295" s="204">
        <f>IF(N295="snížená",J295,0)</f>
        <v>0</v>
      </c>
      <c r="BG295" s="204">
        <f>IF(N295="zákl. přenesená",J295,0)</f>
        <v>0</v>
      </c>
      <c r="BH295" s="204">
        <f>IF(N295="sníž. přenesená",J295,0)</f>
        <v>0</v>
      </c>
      <c r="BI295" s="204">
        <f>IF(N295="nulová",J295,0)</f>
        <v>0</v>
      </c>
      <c r="BJ295" s="24" t="s">
        <v>79</v>
      </c>
      <c r="BK295" s="204">
        <f>ROUND(I295*H295,1)</f>
        <v>0</v>
      </c>
      <c r="BL295" s="24" t="s">
        <v>474</v>
      </c>
      <c r="BM295" s="24" t="s">
        <v>700</v>
      </c>
    </row>
    <row r="296" spans="2:65" s="1" customFormat="1" ht="27">
      <c r="B296" s="41"/>
      <c r="C296" s="63"/>
      <c r="D296" s="205" t="s">
        <v>202</v>
      </c>
      <c r="E296" s="63"/>
      <c r="F296" s="206" t="s">
        <v>1448</v>
      </c>
      <c r="G296" s="63"/>
      <c r="H296" s="63"/>
      <c r="I296" s="165"/>
      <c r="J296" s="63"/>
      <c r="K296" s="63"/>
      <c r="L296" s="61"/>
      <c r="M296" s="207"/>
      <c r="N296" s="42"/>
      <c r="O296" s="42"/>
      <c r="P296" s="42"/>
      <c r="Q296" s="42"/>
      <c r="R296" s="42"/>
      <c r="S296" s="42"/>
      <c r="T296" s="78"/>
      <c r="AT296" s="24" t="s">
        <v>202</v>
      </c>
      <c r="AU296" s="24" t="s">
        <v>79</v>
      </c>
    </row>
    <row r="297" spans="2:65" s="1" customFormat="1" ht="22.5" customHeight="1">
      <c r="B297" s="41"/>
      <c r="C297" s="194" t="s">
        <v>702</v>
      </c>
      <c r="D297" s="194" t="s">
        <v>196</v>
      </c>
      <c r="E297" s="195" t="s">
        <v>194</v>
      </c>
      <c r="F297" s="196" t="s">
        <v>1449</v>
      </c>
      <c r="G297" s="197" t="s">
        <v>504</v>
      </c>
      <c r="H297" s="198">
        <v>3</v>
      </c>
      <c r="I297" s="199"/>
      <c r="J297" s="198">
        <f>ROUND(I297*H297,1)</f>
        <v>0</v>
      </c>
      <c r="K297" s="196" t="s">
        <v>1298</v>
      </c>
      <c r="L297" s="61"/>
      <c r="M297" s="200" t="s">
        <v>20</v>
      </c>
      <c r="N297" s="201" t="s">
        <v>43</v>
      </c>
      <c r="O297" s="42"/>
      <c r="P297" s="202">
        <f>O297*H297</f>
        <v>0</v>
      </c>
      <c r="Q297" s="202">
        <v>0</v>
      </c>
      <c r="R297" s="202">
        <f>Q297*H297</f>
        <v>0</v>
      </c>
      <c r="S297" s="202">
        <v>0</v>
      </c>
      <c r="T297" s="203">
        <f>S297*H297</f>
        <v>0</v>
      </c>
      <c r="AR297" s="24" t="s">
        <v>474</v>
      </c>
      <c r="AT297" s="24" t="s">
        <v>196</v>
      </c>
      <c r="AU297" s="24" t="s">
        <v>79</v>
      </c>
      <c r="AY297" s="24" t="s">
        <v>195</v>
      </c>
      <c r="BE297" s="204">
        <f>IF(N297="základní",J297,0)</f>
        <v>0</v>
      </c>
      <c r="BF297" s="204">
        <f>IF(N297="snížená",J297,0)</f>
        <v>0</v>
      </c>
      <c r="BG297" s="204">
        <f>IF(N297="zákl. přenesená",J297,0)</f>
        <v>0</v>
      </c>
      <c r="BH297" s="204">
        <f>IF(N297="sníž. přenesená",J297,0)</f>
        <v>0</v>
      </c>
      <c r="BI297" s="204">
        <f>IF(N297="nulová",J297,0)</f>
        <v>0</v>
      </c>
      <c r="BJ297" s="24" t="s">
        <v>79</v>
      </c>
      <c r="BK297" s="204">
        <f>ROUND(I297*H297,1)</f>
        <v>0</v>
      </c>
      <c r="BL297" s="24" t="s">
        <v>474</v>
      </c>
      <c r="BM297" s="24" t="s">
        <v>705</v>
      </c>
    </row>
    <row r="298" spans="2:65" s="1" customFormat="1" ht="13.5">
      <c r="B298" s="41"/>
      <c r="C298" s="63"/>
      <c r="D298" s="205" t="s">
        <v>202</v>
      </c>
      <c r="E298" s="63"/>
      <c r="F298" s="206" t="s">
        <v>1449</v>
      </c>
      <c r="G298" s="63"/>
      <c r="H298" s="63"/>
      <c r="I298" s="165"/>
      <c r="J298" s="63"/>
      <c r="K298" s="63"/>
      <c r="L298" s="61"/>
      <c r="M298" s="207"/>
      <c r="N298" s="42"/>
      <c r="O298" s="42"/>
      <c r="P298" s="42"/>
      <c r="Q298" s="42"/>
      <c r="R298" s="42"/>
      <c r="S298" s="42"/>
      <c r="T298" s="78"/>
      <c r="AT298" s="24" t="s">
        <v>202</v>
      </c>
      <c r="AU298" s="24" t="s">
        <v>79</v>
      </c>
    </row>
    <row r="299" spans="2:65" s="1" customFormat="1" ht="22.5" customHeight="1">
      <c r="B299" s="41"/>
      <c r="C299" s="194" t="s">
        <v>536</v>
      </c>
      <c r="D299" s="194" t="s">
        <v>196</v>
      </c>
      <c r="E299" s="195" t="s">
        <v>213</v>
      </c>
      <c r="F299" s="196" t="s">
        <v>1450</v>
      </c>
      <c r="G299" s="197" t="s">
        <v>1118</v>
      </c>
      <c r="H299" s="198">
        <v>3</v>
      </c>
      <c r="I299" s="199"/>
      <c r="J299" s="198">
        <f>ROUND(I299*H299,1)</f>
        <v>0</v>
      </c>
      <c r="K299" s="196" t="s">
        <v>1298</v>
      </c>
      <c r="L299" s="61"/>
      <c r="M299" s="200" t="s">
        <v>20</v>
      </c>
      <c r="N299" s="201" t="s">
        <v>43</v>
      </c>
      <c r="O299" s="42"/>
      <c r="P299" s="202">
        <f>O299*H299</f>
        <v>0</v>
      </c>
      <c r="Q299" s="202">
        <v>0</v>
      </c>
      <c r="R299" s="202">
        <f>Q299*H299</f>
        <v>0</v>
      </c>
      <c r="S299" s="202">
        <v>0</v>
      </c>
      <c r="T299" s="203">
        <f>S299*H299</f>
        <v>0</v>
      </c>
      <c r="AR299" s="24" t="s">
        <v>474</v>
      </c>
      <c r="AT299" s="24" t="s">
        <v>196</v>
      </c>
      <c r="AU299" s="24" t="s">
        <v>79</v>
      </c>
      <c r="AY299" s="24" t="s">
        <v>195</v>
      </c>
      <c r="BE299" s="204">
        <f>IF(N299="základní",J299,0)</f>
        <v>0</v>
      </c>
      <c r="BF299" s="204">
        <f>IF(N299="snížená",J299,0)</f>
        <v>0</v>
      </c>
      <c r="BG299" s="204">
        <f>IF(N299="zákl. přenesená",J299,0)</f>
        <v>0</v>
      </c>
      <c r="BH299" s="204">
        <f>IF(N299="sníž. přenesená",J299,0)</f>
        <v>0</v>
      </c>
      <c r="BI299" s="204">
        <f>IF(N299="nulová",J299,0)</f>
        <v>0</v>
      </c>
      <c r="BJ299" s="24" t="s">
        <v>79</v>
      </c>
      <c r="BK299" s="204">
        <f>ROUND(I299*H299,1)</f>
        <v>0</v>
      </c>
      <c r="BL299" s="24" t="s">
        <v>474</v>
      </c>
      <c r="BM299" s="24" t="s">
        <v>709</v>
      </c>
    </row>
    <row r="300" spans="2:65" s="1" customFormat="1" ht="13.5">
      <c r="B300" s="41"/>
      <c r="C300" s="63"/>
      <c r="D300" s="208" t="s">
        <v>202</v>
      </c>
      <c r="E300" s="63"/>
      <c r="F300" s="209" t="s">
        <v>1450</v>
      </c>
      <c r="G300" s="63"/>
      <c r="H300" s="63"/>
      <c r="I300" s="165"/>
      <c r="J300" s="63"/>
      <c r="K300" s="63"/>
      <c r="L300" s="61"/>
      <c r="M300" s="207"/>
      <c r="N300" s="42"/>
      <c r="O300" s="42"/>
      <c r="P300" s="42"/>
      <c r="Q300" s="42"/>
      <c r="R300" s="42"/>
      <c r="S300" s="42"/>
      <c r="T300" s="78"/>
      <c r="AT300" s="24" t="s">
        <v>202</v>
      </c>
      <c r="AU300" s="24" t="s">
        <v>79</v>
      </c>
    </row>
    <row r="301" spans="2:65" s="10" customFormat="1" ht="37.35" customHeight="1">
      <c r="B301" s="180"/>
      <c r="C301" s="181"/>
      <c r="D301" s="182" t="s">
        <v>71</v>
      </c>
      <c r="E301" s="183" t="s">
        <v>1261</v>
      </c>
      <c r="F301" s="183" t="s">
        <v>1451</v>
      </c>
      <c r="G301" s="181"/>
      <c r="H301" s="181"/>
      <c r="I301" s="184"/>
      <c r="J301" s="185">
        <f>BK301</f>
        <v>0</v>
      </c>
      <c r="K301" s="181"/>
      <c r="L301" s="186"/>
      <c r="M301" s="187"/>
      <c r="N301" s="188"/>
      <c r="O301" s="188"/>
      <c r="P301" s="189">
        <f>SUM(P302:P363)</f>
        <v>0</v>
      </c>
      <c r="Q301" s="188"/>
      <c r="R301" s="189">
        <f>SUM(R302:R363)</f>
        <v>0</v>
      </c>
      <c r="S301" s="188"/>
      <c r="T301" s="190">
        <f>SUM(T302:T363)</f>
        <v>0</v>
      </c>
      <c r="AR301" s="191" t="s">
        <v>86</v>
      </c>
      <c r="AT301" s="192" t="s">
        <v>71</v>
      </c>
      <c r="AU301" s="192" t="s">
        <v>72</v>
      </c>
      <c r="AY301" s="191" t="s">
        <v>195</v>
      </c>
      <c r="BK301" s="193">
        <f>SUM(BK302:BK363)</f>
        <v>0</v>
      </c>
    </row>
    <row r="302" spans="2:65" s="1" customFormat="1" ht="22.5" customHeight="1">
      <c r="B302" s="41"/>
      <c r="C302" s="238" t="s">
        <v>711</v>
      </c>
      <c r="D302" s="238" t="s">
        <v>1041</v>
      </c>
      <c r="E302" s="239" t="s">
        <v>1452</v>
      </c>
      <c r="F302" s="240" t="s">
        <v>1453</v>
      </c>
      <c r="G302" s="241" t="s">
        <v>504</v>
      </c>
      <c r="H302" s="242">
        <v>1</v>
      </c>
      <c r="I302" s="243"/>
      <c r="J302" s="242">
        <f>ROUND(I302*H302,1)</f>
        <v>0</v>
      </c>
      <c r="K302" s="240" t="s">
        <v>1298</v>
      </c>
      <c r="L302" s="244"/>
      <c r="M302" s="245" t="s">
        <v>20</v>
      </c>
      <c r="N302" s="246" t="s">
        <v>43</v>
      </c>
      <c r="O302" s="42"/>
      <c r="P302" s="202">
        <f>O302*H302</f>
        <v>0</v>
      </c>
      <c r="Q302" s="202">
        <v>0</v>
      </c>
      <c r="R302" s="202">
        <f>Q302*H302</f>
        <v>0</v>
      </c>
      <c r="S302" s="202">
        <v>0</v>
      </c>
      <c r="T302" s="203">
        <f>S302*H302</f>
        <v>0</v>
      </c>
      <c r="AR302" s="24" t="s">
        <v>799</v>
      </c>
      <c r="AT302" s="24" t="s">
        <v>1041</v>
      </c>
      <c r="AU302" s="24" t="s">
        <v>79</v>
      </c>
      <c r="AY302" s="24" t="s">
        <v>195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24" t="s">
        <v>79</v>
      </c>
      <c r="BK302" s="204">
        <f>ROUND(I302*H302,1)</f>
        <v>0</v>
      </c>
      <c r="BL302" s="24" t="s">
        <v>474</v>
      </c>
      <c r="BM302" s="24" t="s">
        <v>714</v>
      </c>
    </row>
    <row r="303" spans="2:65" s="1" customFormat="1" ht="13.5">
      <c r="B303" s="41"/>
      <c r="C303" s="63"/>
      <c r="D303" s="205" t="s">
        <v>202</v>
      </c>
      <c r="E303" s="63"/>
      <c r="F303" s="206" t="s">
        <v>1453</v>
      </c>
      <c r="G303" s="63"/>
      <c r="H303" s="63"/>
      <c r="I303" s="165"/>
      <c r="J303" s="63"/>
      <c r="K303" s="63"/>
      <c r="L303" s="61"/>
      <c r="M303" s="207"/>
      <c r="N303" s="42"/>
      <c r="O303" s="42"/>
      <c r="P303" s="42"/>
      <c r="Q303" s="42"/>
      <c r="R303" s="42"/>
      <c r="S303" s="42"/>
      <c r="T303" s="78"/>
      <c r="AT303" s="24" t="s">
        <v>202</v>
      </c>
      <c r="AU303" s="24" t="s">
        <v>79</v>
      </c>
    </row>
    <row r="304" spans="2:65" s="1" customFormat="1" ht="22.5" customHeight="1">
      <c r="B304" s="41"/>
      <c r="C304" s="238" t="s">
        <v>541</v>
      </c>
      <c r="D304" s="238" t="s">
        <v>1041</v>
      </c>
      <c r="E304" s="239" t="s">
        <v>485</v>
      </c>
      <c r="F304" s="240" t="s">
        <v>1454</v>
      </c>
      <c r="G304" s="241" t="s">
        <v>504</v>
      </c>
      <c r="H304" s="242">
        <v>1</v>
      </c>
      <c r="I304" s="243"/>
      <c r="J304" s="242">
        <f>ROUND(I304*H304,1)</f>
        <v>0</v>
      </c>
      <c r="K304" s="240" t="s">
        <v>1298</v>
      </c>
      <c r="L304" s="244"/>
      <c r="M304" s="245" t="s">
        <v>20</v>
      </c>
      <c r="N304" s="246" t="s">
        <v>43</v>
      </c>
      <c r="O304" s="42"/>
      <c r="P304" s="202">
        <f>O304*H304</f>
        <v>0</v>
      </c>
      <c r="Q304" s="202">
        <v>0</v>
      </c>
      <c r="R304" s="202">
        <f>Q304*H304</f>
        <v>0</v>
      </c>
      <c r="S304" s="202">
        <v>0</v>
      </c>
      <c r="T304" s="203">
        <f>S304*H304</f>
        <v>0</v>
      </c>
      <c r="AR304" s="24" t="s">
        <v>799</v>
      </c>
      <c r="AT304" s="24" t="s">
        <v>1041</v>
      </c>
      <c r="AU304" s="24" t="s">
        <v>79</v>
      </c>
      <c r="AY304" s="24" t="s">
        <v>195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24" t="s">
        <v>79</v>
      </c>
      <c r="BK304" s="204">
        <f>ROUND(I304*H304,1)</f>
        <v>0</v>
      </c>
      <c r="BL304" s="24" t="s">
        <v>474</v>
      </c>
      <c r="BM304" s="24" t="s">
        <v>717</v>
      </c>
    </row>
    <row r="305" spans="2:65" s="1" customFormat="1" ht="13.5">
      <c r="B305" s="41"/>
      <c r="C305" s="63"/>
      <c r="D305" s="205" t="s">
        <v>202</v>
      </c>
      <c r="E305" s="63"/>
      <c r="F305" s="206" t="s">
        <v>1454</v>
      </c>
      <c r="G305" s="63"/>
      <c r="H305" s="63"/>
      <c r="I305" s="165"/>
      <c r="J305" s="63"/>
      <c r="K305" s="63"/>
      <c r="L305" s="61"/>
      <c r="M305" s="207"/>
      <c r="N305" s="42"/>
      <c r="O305" s="42"/>
      <c r="P305" s="42"/>
      <c r="Q305" s="42"/>
      <c r="R305" s="42"/>
      <c r="S305" s="42"/>
      <c r="T305" s="78"/>
      <c r="AT305" s="24" t="s">
        <v>202</v>
      </c>
      <c r="AU305" s="24" t="s">
        <v>79</v>
      </c>
    </row>
    <row r="306" spans="2:65" s="1" customFormat="1" ht="22.5" customHeight="1">
      <c r="B306" s="41"/>
      <c r="C306" s="238" t="s">
        <v>718</v>
      </c>
      <c r="D306" s="238" t="s">
        <v>1041</v>
      </c>
      <c r="E306" s="239" t="s">
        <v>1455</v>
      </c>
      <c r="F306" s="240" t="s">
        <v>1350</v>
      </c>
      <c r="G306" s="241" t="s">
        <v>504</v>
      </c>
      <c r="H306" s="242">
        <v>1</v>
      </c>
      <c r="I306" s="243"/>
      <c r="J306" s="242">
        <f>ROUND(I306*H306,1)</f>
        <v>0</v>
      </c>
      <c r="K306" s="240" t="s">
        <v>1298</v>
      </c>
      <c r="L306" s="244"/>
      <c r="M306" s="245" t="s">
        <v>20</v>
      </c>
      <c r="N306" s="246" t="s">
        <v>43</v>
      </c>
      <c r="O306" s="42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AR306" s="24" t="s">
        <v>799</v>
      </c>
      <c r="AT306" s="24" t="s">
        <v>1041</v>
      </c>
      <c r="AU306" s="24" t="s">
        <v>79</v>
      </c>
      <c r="AY306" s="24" t="s">
        <v>195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24" t="s">
        <v>79</v>
      </c>
      <c r="BK306" s="204">
        <f>ROUND(I306*H306,1)</f>
        <v>0</v>
      </c>
      <c r="BL306" s="24" t="s">
        <v>474</v>
      </c>
      <c r="BM306" s="24" t="s">
        <v>721</v>
      </c>
    </row>
    <row r="307" spans="2:65" s="1" customFormat="1" ht="13.5">
      <c r="B307" s="41"/>
      <c r="C307" s="63"/>
      <c r="D307" s="205" t="s">
        <v>202</v>
      </c>
      <c r="E307" s="63"/>
      <c r="F307" s="206" t="s">
        <v>1350</v>
      </c>
      <c r="G307" s="63"/>
      <c r="H307" s="63"/>
      <c r="I307" s="165"/>
      <c r="J307" s="63"/>
      <c r="K307" s="63"/>
      <c r="L307" s="61"/>
      <c r="M307" s="207"/>
      <c r="N307" s="42"/>
      <c r="O307" s="42"/>
      <c r="P307" s="42"/>
      <c r="Q307" s="42"/>
      <c r="R307" s="42"/>
      <c r="S307" s="42"/>
      <c r="T307" s="78"/>
      <c r="AT307" s="24" t="s">
        <v>202</v>
      </c>
      <c r="AU307" s="24" t="s">
        <v>79</v>
      </c>
    </row>
    <row r="308" spans="2:65" s="1" customFormat="1" ht="22.5" customHeight="1">
      <c r="B308" s="41"/>
      <c r="C308" s="238" t="s">
        <v>544</v>
      </c>
      <c r="D308" s="238" t="s">
        <v>1041</v>
      </c>
      <c r="E308" s="239" t="s">
        <v>1456</v>
      </c>
      <c r="F308" s="240" t="s">
        <v>1374</v>
      </c>
      <c r="G308" s="241" t="s">
        <v>504</v>
      </c>
      <c r="H308" s="242">
        <v>1</v>
      </c>
      <c r="I308" s="243"/>
      <c r="J308" s="242">
        <f>ROUND(I308*H308,1)</f>
        <v>0</v>
      </c>
      <c r="K308" s="240" t="s">
        <v>1298</v>
      </c>
      <c r="L308" s="244"/>
      <c r="M308" s="245" t="s">
        <v>20</v>
      </c>
      <c r="N308" s="246" t="s">
        <v>43</v>
      </c>
      <c r="O308" s="42"/>
      <c r="P308" s="202">
        <f>O308*H308</f>
        <v>0</v>
      </c>
      <c r="Q308" s="202">
        <v>0</v>
      </c>
      <c r="R308" s="202">
        <f>Q308*H308</f>
        <v>0</v>
      </c>
      <c r="S308" s="202">
        <v>0</v>
      </c>
      <c r="T308" s="203">
        <f>S308*H308</f>
        <v>0</v>
      </c>
      <c r="AR308" s="24" t="s">
        <v>799</v>
      </c>
      <c r="AT308" s="24" t="s">
        <v>1041</v>
      </c>
      <c r="AU308" s="24" t="s">
        <v>79</v>
      </c>
      <c r="AY308" s="24" t="s">
        <v>195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24" t="s">
        <v>79</v>
      </c>
      <c r="BK308" s="204">
        <f>ROUND(I308*H308,1)</f>
        <v>0</v>
      </c>
      <c r="BL308" s="24" t="s">
        <v>474</v>
      </c>
      <c r="BM308" s="24" t="s">
        <v>725</v>
      </c>
    </row>
    <row r="309" spans="2:65" s="1" customFormat="1" ht="13.5">
      <c r="B309" s="41"/>
      <c r="C309" s="63"/>
      <c r="D309" s="205" t="s">
        <v>202</v>
      </c>
      <c r="E309" s="63"/>
      <c r="F309" s="206" t="s">
        <v>1374</v>
      </c>
      <c r="G309" s="63"/>
      <c r="H309" s="63"/>
      <c r="I309" s="165"/>
      <c r="J309" s="63"/>
      <c r="K309" s="63"/>
      <c r="L309" s="61"/>
      <c r="M309" s="207"/>
      <c r="N309" s="42"/>
      <c r="O309" s="42"/>
      <c r="P309" s="42"/>
      <c r="Q309" s="42"/>
      <c r="R309" s="42"/>
      <c r="S309" s="42"/>
      <c r="T309" s="78"/>
      <c r="AT309" s="24" t="s">
        <v>202</v>
      </c>
      <c r="AU309" s="24" t="s">
        <v>79</v>
      </c>
    </row>
    <row r="310" spans="2:65" s="1" customFormat="1" ht="22.5" customHeight="1">
      <c r="B310" s="41"/>
      <c r="C310" s="238" t="s">
        <v>726</v>
      </c>
      <c r="D310" s="238" t="s">
        <v>1041</v>
      </c>
      <c r="E310" s="239" t="s">
        <v>1457</v>
      </c>
      <c r="F310" s="240" t="s">
        <v>1458</v>
      </c>
      <c r="G310" s="241" t="s">
        <v>504</v>
      </c>
      <c r="H310" s="242">
        <v>1</v>
      </c>
      <c r="I310" s="243"/>
      <c r="J310" s="242">
        <f>ROUND(I310*H310,1)</f>
        <v>0</v>
      </c>
      <c r="K310" s="240" t="s">
        <v>1298</v>
      </c>
      <c r="L310" s="244"/>
      <c r="M310" s="245" t="s">
        <v>20</v>
      </c>
      <c r="N310" s="246" t="s">
        <v>43</v>
      </c>
      <c r="O310" s="42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AR310" s="24" t="s">
        <v>799</v>
      </c>
      <c r="AT310" s="24" t="s">
        <v>1041</v>
      </c>
      <c r="AU310" s="24" t="s">
        <v>79</v>
      </c>
      <c r="AY310" s="24" t="s">
        <v>195</v>
      </c>
      <c r="BE310" s="204">
        <f>IF(N310="základní",J310,0)</f>
        <v>0</v>
      </c>
      <c r="BF310" s="204">
        <f>IF(N310="snížená",J310,0)</f>
        <v>0</v>
      </c>
      <c r="BG310" s="204">
        <f>IF(N310="zákl. přenesená",J310,0)</f>
        <v>0</v>
      </c>
      <c r="BH310" s="204">
        <f>IF(N310="sníž. přenesená",J310,0)</f>
        <v>0</v>
      </c>
      <c r="BI310" s="204">
        <f>IF(N310="nulová",J310,0)</f>
        <v>0</v>
      </c>
      <c r="BJ310" s="24" t="s">
        <v>79</v>
      </c>
      <c r="BK310" s="204">
        <f>ROUND(I310*H310,1)</f>
        <v>0</v>
      </c>
      <c r="BL310" s="24" t="s">
        <v>474</v>
      </c>
      <c r="BM310" s="24" t="s">
        <v>730</v>
      </c>
    </row>
    <row r="311" spans="2:65" s="1" customFormat="1" ht="13.5">
      <c r="B311" s="41"/>
      <c r="C311" s="63"/>
      <c r="D311" s="205" t="s">
        <v>202</v>
      </c>
      <c r="E311" s="63"/>
      <c r="F311" s="206" t="s">
        <v>1458</v>
      </c>
      <c r="G311" s="63"/>
      <c r="H311" s="63"/>
      <c r="I311" s="165"/>
      <c r="J311" s="63"/>
      <c r="K311" s="63"/>
      <c r="L311" s="61"/>
      <c r="M311" s="207"/>
      <c r="N311" s="42"/>
      <c r="O311" s="42"/>
      <c r="P311" s="42"/>
      <c r="Q311" s="42"/>
      <c r="R311" s="42"/>
      <c r="S311" s="42"/>
      <c r="T311" s="78"/>
      <c r="AT311" s="24" t="s">
        <v>202</v>
      </c>
      <c r="AU311" s="24" t="s">
        <v>79</v>
      </c>
    </row>
    <row r="312" spans="2:65" s="1" customFormat="1" ht="22.5" customHeight="1">
      <c r="B312" s="41"/>
      <c r="C312" s="238" t="s">
        <v>548</v>
      </c>
      <c r="D312" s="238" t="s">
        <v>1041</v>
      </c>
      <c r="E312" s="239" t="s">
        <v>1459</v>
      </c>
      <c r="F312" s="240" t="s">
        <v>1460</v>
      </c>
      <c r="G312" s="241" t="s">
        <v>504</v>
      </c>
      <c r="H312" s="242">
        <v>1</v>
      </c>
      <c r="I312" s="243"/>
      <c r="J312" s="242">
        <f>ROUND(I312*H312,1)</f>
        <v>0</v>
      </c>
      <c r="K312" s="240" t="s">
        <v>1298</v>
      </c>
      <c r="L312" s="244"/>
      <c r="M312" s="245" t="s">
        <v>20</v>
      </c>
      <c r="N312" s="246" t="s">
        <v>43</v>
      </c>
      <c r="O312" s="42"/>
      <c r="P312" s="202">
        <f>O312*H312</f>
        <v>0</v>
      </c>
      <c r="Q312" s="202">
        <v>0</v>
      </c>
      <c r="R312" s="202">
        <f>Q312*H312</f>
        <v>0</v>
      </c>
      <c r="S312" s="202">
        <v>0</v>
      </c>
      <c r="T312" s="203">
        <f>S312*H312</f>
        <v>0</v>
      </c>
      <c r="AR312" s="24" t="s">
        <v>799</v>
      </c>
      <c r="AT312" s="24" t="s">
        <v>1041</v>
      </c>
      <c r="AU312" s="24" t="s">
        <v>79</v>
      </c>
      <c r="AY312" s="24" t="s">
        <v>195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24" t="s">
        <v>79</v>
      </c>
      <c r="BK312" s="204">
        <f>ROUND(I312*H312,1)</f>
        <v>0</v>
      </c>
      <c r="BL312" s="24" t="s">
        <v>474</v>
      </c>
      <c r="BM312" s="24" t="s">
        <v>732</v>
      </c>
    </row>
    <row r="313" spans="2:65" s="1" customFormat="1" ht="13.5">
      <c r="B313" s="41"/>
      <c r="C313" s="63"/>
      <c r="D313" s="205" t="s">
        <v>202</v>
      </c>
      <c r="E313" s="63"/>
      <c r="F313" s="206" t="s">
        <v>1460</v>
      </c>
      <c r="G313" s="63"/>
      <c r="H313" s="63"/>
      <c r="I313" s="165"/>
      <c r="J313" s="63"/>
      <c r="K313" s="63"/>
      <c r="L313" s="61"/>
      <c r="M313" s="207"/>
      <c r="N313" s="42"/>
      <c r="O313" s="42"/>
      <c r="P313" s="42"/>
      <c r="Q313" s="42"/>
      <c r="R313" s="42"/>
      <c r="S313" s="42"/>
      <c r="T313" s="78"/>
      <c r="AT313" s="24" t="s">
        <v>202</v>
      </c>
      <c r="AU313" s="24" t="s">
        <v>79</v>
      </c>
    </row>
    <row r="314" spans="2:65" s="1" customFormat="1" ht="22.5" customHeight="1">
      <c r="B314" s="41"/>
      <c r="C314" s="238" t="s">
        <v>733</v>
      </c>
      <c r="D314" s="238" t="s">
        <v>1041</v>
      </c>
      <c r="E314" s="239" t="s">
        <v>1461</v>
      </c>
      <c r="F314" s="240" t="s">
        <v>1462</v>
      </c>
      <c r="G314" s="241" t="s">
        <v>504</v>
      </c>
      <c r="H314" s="242">
        <v>1</v>
      </c>
      <c r="I314" s="243"/>
      <c r="J314" s="242">
        <f>ROUND(I314*H314,1)</f>
        <v>0</v>
      </c>
      <c r="K314" s="240" t="s">
        <v>1298</v>
      </c>
      <c r="L314" s="244"/>
      <c r="M314" s="245" t="s">
        <v>20</v>
      </c>
      <c r="N314" s="246" t="s">
        <v>43</v>
      </c>
      <c r="O314" s="42"/>
      <c r="P314" s="202">
        <f>O314*H314</f>
        <v>0</v>
      </c>
      <c r="Q314" s="202">
        <v>0</v>
      </c>
      <c r="R314" s="202">
        <f>Q314*H314</f>
        <v>0</v>
      </c>
      <c r="S314" s="202">
        <v>0</v>
      </c>
      <c r="T314" s="203">
        <f>S314*H314</f>
        <v>0</v>
      </c>
      <c r="AR314" s="24" t="s">
        <v>799</v>
      </c>
      <c r="AT314" s="24" t="s">
        <v>1041</v>
      </c>
      <c r="AU314" s="24" t="s">
        <v>79</v>
      </c>
      <c r="AY314" s="24" t="s">
        <v>195</v>
      </c>
      <c r="BE314" s="204">
        <f>IF(N314="základní",J314,0)</f>
        <v>0</v>
      </c>
      <c r="BF314" s="204">
        <f>IF(N314="snížená",J314,0)</f>
        <v>0</v>
      </c>
      <c r="BG314" s="204">
        <f>IF(N314="zákl. přenesená",J314,0)</f>
        <v>0</v>
      </c>
      <c r="BH314" s="204">
        <f>IF(N314="sníž. přenesená",J314,0)</f>
        <v>0</v>
      </c>
      <c r="BI314" s="204">
        <f>IF(N314="nulová",J314,0)</f>
        <v>0</v>
      </c>
      <c r="BJ314" s="24" t="s">
        <v>79</v>
      </c>
      <c r="BK314" s="204">
        <f>ROUND(I314*H314,1)</f>
        <v>0</v>
      </c>
      <c r="BL314" s="24" t="s">
        <v>474</v>
      </c>
      <c r="BM314" s="24" t="s">
        <v>736</v>
      </c>
    </row>
    <row r="315" spans="2:65" s="1" customFormat="1" ht="13.5">
      <c r="B315" s="41"/>
      <c r="C315" s="63"/>
      <c r="D315" s="205" t="s">
        <v>202</v>
      </c>
      <c r="E315" s="63"/>
      <c r="F315" s="206" t="s">
        <v>1462</v>
      </c>
      <c r="G315" s="63"/>
      <c r="H315" s="63"/>
      <c r="I315" s="165"/>
      <c r="J315" s="63"/>
      <c r="K315" s="63"/>
      <c r="L315" s="61"/>
      <c r="M315" s="207"/>
      <c r="N315" s="42"/>
      <c r="O315" s="42"/>
      <c r="P315" s="42"/>
      <c r="Q315" s="42"/>
      <c r="R315" s="42"/>
      <c r="S315" s="42"/>
      <c r="T315" s="78"/>
      <c r="AT315" s="24" t="s">
        <v>202</v>
      </c>
      <c r="AU315" s="24" t="s">
        <v>79</v>
      </c>
    </row>
    <row r="316" spans="2:65" s="1" customFormat="1" ht="22.5" customHeight="1">
      <c r="B316" s="41"/>
      <c r="C316" s="238" t="s">
        <v>551</v>
      </c>
      <c r="D316" s="238" t="s">
        <v>1041</v>
      </c>
      <c r="E316" s="239" t="s">
        <v>1463</v>
      </c>
      <c r="F316" s="240" t="s">
        <v>1464</v>
      </c>
      <c r="G316" s="241" t="s">
        <v>504</v>
      </c>
      <c r="H316" s="242">
        <v>1</v>
      </c>
      <c r="I316" s="243"/>
      <c r="J316" s="242">
        <f>ROUND(I316*H316,1)</f>
        <v>0</v>
      </c>
      <c r="K316" s="240" t="s">
        <v>1298</v>
      </c>
      <c r="L316" s="244"/>
      <c r="M316" s="245" t="s">
        <v>20</v>
      </c>
      <c r="N316" s="246" t="s">
        <v>43</v>
      </c>
      <c r="O316" s="42"/>
      <c r="P316" s="202">
        <f>O316*H316</f>
        <v>0</v>
      </c>
      <c r="Q316" s="202">
        <v>0</v>
      </c>
      <c r="R316" s="202">
        <f>Q316*H316</f>
        <v>0</v>
      </c>
      <c r="S316" s="202">
        <v>0</v>
      </c>
      <c r="T316" s="203">
        <f>S316*H316</f>
        <v>0</v>
      </c>
      <c r="AR316" s="24" t="s">
        <v>799</v>
      </c>
      <c r="AT316" s="24" t="s">
        <v>1041</v>
      </c>
      <c r="AU316" s="24" t="s">
        <v>79</v>
      </c>
      <c r="AY316" s="24" t="s">
        <v>195</v>
      </c>
      <c r="BE316" s="204">
        <f>IF(N316="základní",J316,0)</f>
        <v>0</v>
      </c>
      <c r="BF316" s="204">
        <f>IF(N316="snížená",J316,0)</f>
        <v>0</v>
      </c>
      <c r="BG316" s="204">
        <f>IF(N316="zákl. přenesená",J316,0)</f>
        <v>0</v>
      </c>
      <c r="BH316" s="204">
        <f>IF(N316="sníž. přenesená",J316,0)</f>
        <v>0</v>
      </c>
      <c r="BI316" s="204">
        <f>IF(N316="nulová",J316,0)</f>
        <v>0</v>
      </c>
      <c r="BJ316" s="24" t="s">
        <v>79</v>
      </c>
      <c r="BK316" s="204">
        <f>ROUND(I316*H316,1)</f>
        <v>0</v>
      </c>
      <c r="BL316" s="24" t="s">
        <v>474</v>
      </c>
      <c r="BM316" s="24" t="s">
        <v>739</v>
      </c>
    </row>
    <row r="317" spans="2:65" s="1" customFormat="1" ht="13.5">
      <c r="B317" s="41"/>
      <c r="C317" s="63"/>
      <c r="D317" s="205" t="s">
        <v>202</v>
      </c>
      <c r="E317" s="63"/>
      <c r="F317" s="206" t="s">
        <v>1464</v>
      </c>
      <c r="G317" s="63"/>
      <c r="H317" s="63"/>
      <c r="I317" s="165"/>
      <c r="J317" s="63"/>
      <c r="K317" s="63"/>
      <c r="L317" s="61"/>
      <c r="M317" s="207"/>
      <c r="N317" s="42"/>
      <c r="O317" s="42"/>
      <c r="P317" s="42"/>
      <c r="Q317" s="42"/>
      <c r="R317" s="42"/>
      <c r="S317" s="42"/>
      <c r="T317" s="78"/>
      <c r="AT317" s="24" t="s">
        <v>202</v>
      </c>
      <c r="AU317" s="24" t="s">
        <v>79</v>
      </c>
    </row>
    <row r="318" spans="2:65" s="1" customFormat="1" ht="22.5" customHeight="1">
      <c r="B318" s="41"/>
      <c r="C318" s="238" t="s">
        <v>740</v>
      </c>
      <c r="D318" s="238" t="s">
        <v>1041</v>
      </c>
      <c r="E318" s="239" t="s">
        <v>1465</v>
      </c>
      <c r="F318" s="240" t="s">
        <v>1466</v>
      </c>
      <c r="G318" s="241" t="s">
        <v>504</v>
      </c>
      <c r="H318" s="242">
        <v>1</v>
      </c>
      <c r="I318" s="243"/>
      <c r="J318" s="242">
        <f>ROUND(I318*H318,1)</f>
        <v>0</v>
      </c>
      <c r="K318" s="240" t="s">
        <v>1298</v>
      </c>
      <c r="L318" s="244"/>
      <c r="M318" s="245" t="s">
        <v>20</v>
      </c>
      <c r="N318" s="246" t="s">
        <v>43</v>
      </c>
      <c r="O318" s="42"/>
      <c r="P318" s="202">
        <f>O318*H318</f>
        <v>0</v>
      </c>
      <c r="Q318" s="202">
        <v>0</v>
      </c>
      <c r="R318" s="202">
        <f>Q318*H318</f>
        <v>0</v>
      </c>
      <c r="S318" s="202">
        <v>0</v>
      </c>
      <c r="T318" s="203">
        <f>S318*H318</f>
        <v>0</v>
      </c>
      <c r="AR318" s="24" t="s">
        <v>799</v>
      </c>
      <c r="AT318" s="24" t="s">
        <v>1041</v>
      </c>
      <c r="AU318" s="24" t="s">
        <v>79</v>
      </c>
      <c r="AY318" s="24" t="s">
        <v>195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24" t="s">
        <v>79</v>
      </c>
      <c r="BK318" s="204">
        <f>ROUND(I318*H318,1)</f>
        <v>0</v>
      </c>
      <c r="BL318" s="24" t="s">
        <v>474</v>
      </c>
      <c r="BM318" s="24" t="s">
        <v>742</v>
      </c>
    </row>
    <row r="319" spans="2:65" s="1" customFormat="1" ht="13.5">
      <c r="B319" s="41"/>
      <c r="C319" s="63"/>
      <c r="D319" s="205" t="s">
        <v>202</v>
      </c>
      <c r="E319" s="63"/>
      <c r="F319" s="206" t="s">
        <v>1466</v>
      </c>
      <c r="G319" s="63"/>
      <c r="H319" s="63"/>
      <c r="I319" s="165"/>
      <c r="J319" s="63"/>
      <c r="K319" s="63"/>
      <c r="L319" s="61"/>
      <c r="M319" s="207"/>
      <c r="N319" s="42"/>
      <c r="O319" s="42"/>
      <c r="P319" s="42"/>
      <c r="Q319" s="42"/>
      <c r="R319" s="42"/>
      <c r="S319" s="42"/>
      <c r="T319" s="78"/>
      <c r="AT319" s="24" t="s">
        <v>202</v>
      </c>
      <c r="AU319" s="24" t="s">
        <v>79</v>
      </c>
    </row>
    <row r="320" spans="2:65" s="1" customFormat="1" ht="22.5" customHeight="1">
      <c r="B320" s="41"/>
      <c r="C320" s="238" t="s">
        <v>234</v>
      </c>
      <c r="D320" s="238" t="s">
        <v>1041</v>
      </c>
      <c r="E320" s="239" t="s">
        <v>1467</v>
      </c>
      <c r="F320" s="240" t="s">
        <v>1468</v>
      </c>
      <c r="G320" s="241" t="s">
        <v>504</v>
      </c>
      <c r="H320" s="242">
        <v>1</v>
      </c>
      <c r="I320" s="243"/>
      <c r="J320" s="242">
        <f>ROUND(I320*H320,1)</f>
        <v>0</v>
      </c>
      <c r="K320" s="240" t="s">
        <v>1298</v>
      </c>
      <c r="L320" s="244"/>
      <c r="M320" s="245" t="s">
        <v>20</v>
      </c>
      <c r="N320" s="246" t="s">
        <v>43</v>
      </c>
      <c r="O320" s="42"/>
      <c r="P320" s="202">
        <f>O320*H320</f>
        <v>0</v>
      </c>
      <c r="Q320" s="202">
        <v>0</v>
      </c>
      <c r="R320" s="202">
        <f>Q320*H320</f>
        <v>0</v>
      </c>
      <c r="S320" s="202">
        <v>0</v>
      </c>
      <c r="T320" s="203">
        <f>S320*H320</f>
        <v>0</v>
      </c>
      <c r="AR320" s="24" t="s">
        <v>799</v>
      </c>
      <c r="AT320" s="24" t="s">
        <v>1041</v>
      </c>
      <c r="AU320" s="24" t="s">
        <v>79</v>
      </c>
      <c r="AY320" s="24" t="s">
        <v>195</v>
      </c>
      <c r="BE320" s="204">
        <f>IF(N320="základní",J320,0)</f>
        <v>0</v>
      </c>
      <c r="BF320" s="204">
        <f>IF(N320="snížená",J320,0)</f>
        <v>0</v>
      </c>
      <c r="BG320" s="204">
        <f>IF(N320="zákl. přenesená",J320,0)</f>
        <v>0</v>
      </c>
      <c r="BH320" s="204">
        <f>IF(N320="sníž. přenesená",J320,0)</f>
        <v>0</v>
      </c>
      <c r="BI320" s="204">
        <f>IF(N320="nulová",J320,0)</f>
        <v>0</v>
      </c>
      <c r="BJ320" s="24" t="s">
        <v>79</v>
      </c>
      <c r="BK320" s="204">
        <f>ROUND(I320*H320,1)</f>
        <v>0</v>
      </c>
      <c r="BL320" s="24" t="s">
        <v>474</v>
      </c>
      <c r="BM320" s="24" t="s">
        <v>1469</v>
      </c>
    </row>
    <row r="321" spans="2:65" s="1" customFormat="1" ht="13.5">
      <c r="B321" s="41"/>
      <c r="C321" s="63"/>
      <c r="D321" s="205" t="s">
        <v>202</v>
      </c>
      <c r="E321" s="63"/>
      <c r="F321" s="206" t="s">
        <v>1468</v>
      </c>
      <c r="G321" s="63"/>
      <c r="H321" s="63"/>
      <c r="I321" s="165"/>
      <c r="J321" s="63"/>
      <c r="K321" s="63"/>
      <c r="L321" s="61"/>
      <c r="M321" s="207"/>
      <c r="N321" s="42"/>
      <c r="O321" s="42"/>
      <c r="P321" s="42"/>
      <c r="Q321" s="42"/>
      <c r="R321" s="42"/>
      <c r="S321" s="42"/>
      <c r="T321" s="78"/>
      <c r="AT321" s="24" t="s">
        <v>202</v>
      </c>
      <c r="AU321" s="24" t="s">
        <v>79</v>
      </c>
    </row>
    <row r="322" spans="2:65" s="1" customFormat="1" ht="22.5" customHeight="1">
      <c r="B322" s="41"/>
      <c r="C322" s="238" t="s">
        <v>237</v>
      </c>
      <c r="D322" s="238" t="s">
        <v>1041</v>
      </c>
      <c r="E322" s="239" t="s">
        <v>1470</v>
      </c>
      <c r="F322" s="240" t="s">
        <v>1471</v>
      </c>
      <c r="G322" s="241" t="s">
        <v>504</v>
      </c>
      <c r="H322" s="242">
        <v>1</v>
      </c>
      <c r="I322" s="243"/>
      <c r="J322" s="242">
        <f>ROUND(I322*H322,1)</f>
        <v>0</v>
      </c>
      <c r="K322" s="240" t="s">
        <v>1298</v>
      </c>
      <c r="L322" s="244"/>
      <c r="M322" s="245" t="s">
        <v>20</v>
      </c>
      <c r="N322" s="246" t="s">
        <v>43</v>
      </c>
      <c r="O322" s="42"/>
      <c r="P322" s="202">
        <f>O322*H322</f>
        <v>0</v>
      </c>
      <c r="Q322" s="202">
        <v>0</v>
      </c>
      <c r="R322" s="202">
        <f>Q322*H322</f>
        <v>0</v>
      </c>
      <c r="S322" s="202">
        <v>0</v>
      </c>
      <c r="T322" s="203">
        <f>S322*H322</f>
        <v>0</v>
      </c>
      <c r="AR322" s="24" t="s">
        <v>799</v>
      </c>
      <c r="AT322" s="24" t="s">
        <v>1041</v>
      </c>
      <c r="AU322" s="24" t="s">
        <v>79</v>
      </c>
      <c r="AY322" s="24" t="s">
        <v>195</v>
      </c>
      <c r="BE322" s="204">
        <f>IF(N322="základní",J322,0)</f>
        <v>0</v>
      </c>
      <c r="BF322" s="204">
        <f>IF(N322="snížená",J322,0)</f>
        <v>0</v>
      </c>
      <c r="BG322" s="204">
        <f>IF(N322="zákl. přenesená",J322,0)</f>
        <v>0</v>
      </c>
      <c r="BH322" s="204">
        <f>IF(N322="sníž. přenesená",J322,0)</f>
        <v>0</v>
      </c>
      <c r="BI322" s="204">
        <f>IF(N322="nulová",J322,0)</f>
        <v>0</v>
      </c>
      <c r="BJ322" s="24" t="s">
        <v>79</v>
      </c>
      <c r="BK322" s="204">
        <f>ROUND(I322*H322,1)</f>
        <v>0</v>
      </c>
      <c r="BL322" s="24" t="s">
        <v>474</v>
      </c>
      <c r="BM322" s="24" t="s">
        <v>745</v>
      </c>
    </row>
    <row r="323" spans="2:65" s="1" customFormat="1" ht="13.5">
      <c r="B323" s="41"/>
      <c r="C323" s="63"/>
      <c r="D323" s="205" t="s">
        <v>202</v>
      </c>
      <c r="E323" s="63"/>
      <c r="F323" s="206" t="s">
        <v>1471</v>
      </c>
      <c r="G323" s="63"/>
      <c r="H323" s="63"/>
      <c r="I323" s="165"/>
      <c r="J323" s="63"/>
      <c r="K323" s="63"/>
      <c r="L323" s="61"/>
      <c r="M323" s="207"/>
      <c r="N323" s="42"/>
      <c r="O323" s="42"/>
      <c r="P323" s="42"/>
      <c r="Q323" s="42"/>
      <c r="R323" s="42"/>
      <c r="S323" s="42"/>
      <c r="T323" s="78"/>
      <c r="AT323" s="24" t="s">
        <v>202</v>
      </c>
      <c r="AU323" s="24" t="s">
        <v>79</v>
      </c>
    </row>
    <row r="324" spans="2:65" s="1" customFormat="1" ht="22.5" customHeight="1">
      <c r="B324" s="41"/>
      <c r="C324" s="238" t="s">
        <v>241</v>
      </c>
      <c r="D324" s="238" t="s">
        <v>1041</v>
      </c>
      <c r="E324" s="239" t="s">
        <v>1472</v>
      </c>
      <c r="F324" s="240" t="s">
        <v>1473</v>
      </c>
      <c r="G324" s="241" t="s">
        <v>504</v>
      </c>
      <c r="H324" s="242">
        <v>1</v>
      </c>
      <c r="I324" s="243"/>
      <c r="J324" s="242">
        <f>ROUND(I324*H324,1)</f>
        <v>0</v>
      </c>
      <c r="K324" s="240" t="s">
        <v>1298</v>
      </c>
      <c r="L324" s="244"/>
      <c r="M324" s="245" t="s">
        <v>20</v>
      </c>
      <c r="N324" s="246" t="s">
        <v>43</v>
      </c>
      <c r="O324" s="42"/>
      <c r="P324" s="202">
        <f>O324*H324</f>
        <v>0</v>
      </c>
      <c r="Q324" s="202">
        <v>0</v>
      </c>
      <c r="R324" s="202">
        <f>Q324*H324</f>
        <v>0</v>
      </c>
      <c r="S324" s="202">
        <v>0</v>
      </c>
      <c r="T324" s="203">
        <f>S324*H324</f>
        <v>0</v>
      </c>
      <c r="AR324" s="24" t="s">
        <v>799</v>
      </c>
      <c r="AT324" s="24" t="s">
        <v>1041</v>
      </c>
      <c r="AU324" s="24" t="s">
        <v>79</v>
      </c>
      <c r="AY324" s="24" t="s">
        <v>195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24" t="s">
        <v>79</v>
      </c>
      <c r="BK324" s="204">
        <f>ROUND(I324*H324,1)</f>
        <v>0</v>
      </c>
      <c r="BL324" s="24" t="s">
        <v>474</v>
      </c>
      <c r="BM324" s="24" t="s">
        <v>748</v>
      </c>
    </row>
    <row r="325" spans="2:65" s="1" customFormat="1" ht="13.5">
      <c r="B325" s="41"/>
      <c r="C325" s="63"/>
      <c r="D325" s="205" t="s">
        <v>202</v>
      </c>
      <c r="E325" s="63"/>
      <c r="F325" s="206" t="s">
        <v>1473</v>
      </c>
      <c r="G325" s="63"/>
      <c r="H325" s="63"/>
      <c r="I325" s="165"/>
      <c r="J325" s="63"/>
      <c r="K325" s="63"/>
      <c r="L325" s="61"/>
      <c r="M325" s="207"/>
      <c r="N325" s="42"/>
      <c r="O325" s="42"/>
      <c r="P325" s="42"/>
      <c r="Q325" s="42"/>
      <c r="R325" s="42"/>
      <c r="S325" s="42"/>
      <c r="T325" s="78"/>
      <c r="AT325" s="24" t="s">
        <v>202</v>
      </c>
      <c r="AU325" s="24" t="s">
        <v>79</v>
      </c>
    </row>
    <row r="326" spans="2:65" s="1" customFormat="1" ht="31.5" customHeight="1">
      <c r="B326" s="41"/>
      <c r="C326" s="238" t="s">
        <v>245</v>
      </c>
      <c r="D326" s="238" t="s">
        <v>1041</v>
      </c>
      <c r="E326" s="239" t="s">
        <v>1474</v>
      </c>
      <c r="F326" s="240" t="s">
        <v>1475</v>
      </c>
      <c r="G326" s="241" t="s">
        <v>504</v>
      </c>
      <c r="H326" s="242">
        <v>1</v>
      </c>
      <c r="I326" s="243"/>
      <c r="J326" s="242">
        <f>ROUND(I326*H326,1)</f>
        <v>0</v>
      </c>
      <c r="K326" s="240" t="s">
        <v>1298</v>
      </c>
      <c r="L326" s="244"/>
      <c r="M326" s="245" t="s">
        <v>20</v>
      </c>
      <c r="N326" s="246" t="s">
        <v>43</v>
      </c>
      <c r="O326" s="42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AR326" s="24" t="s">
        <v>799</v>
      </c>
      <c r="AT326" s="24" t="s">
        <v>1041</v>
      </c>
      <c r="AU326" s="24" t="s">
        <v>79</v>
      </c>
      <c r="AY326" s="24" t="s">
        <v>195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24" t="s">
        <v>79</v>
      </c>
      <c r="BK326" s="204">
        <f>ROUND(I326*H326,1)</f>
        <v>0</v>
      </c>
      <c r="BL326" s="24" t="s">
        <v>474</v>
      </c>
      <c r="BM326" s="24" t="s">
        <v>751</v>
      </c>
    </row>
    <row r="327" spans="2:65" s="1" customFormat="1" ht="27">
      <c r="B327" s="41"/>
      <c r="C327" s="63"/>
      <c r="D327" s="205" t="s">
        <v>202</v>
      </c>
      <c r="E327" s="63"/>
      <c r="F327" s="206" t="s">
        <v>1475</v>
      </c>
      <c r="G327" s="63"/>
      <c r="H327" s="63"/>
      <c r="I327" s="165"/>
      <c r="J327" s="63"/>
      <c r="K327" s="63"/>
      <c r="L327" s="61"/>
      <c r="M327" s="207"/>
      <c r="N327" s="42"/>
      <c r="O327" s="42"/>
      <c r="P327" s="42"/>
      <c r="Q327" s="42"/>
      <c r="R327" s="42"/>
      <c r="S327" s="42"/>
      <c r="T327" s="78"/>
      <c r="AT327" s="24" t="s">
        <v>202</v>
      </c>
      <c r="AU327" s="24" t="s">
        <v>79</v>
      </c>
    </row>
    <row r="328" spans="2:65" s="1" customFormat="1" ht="22.5" customHeight="1">
      <c r="B328" s="41"/>
      <c r="C328" s="238" t="s">
        <v>560</v>
      </c>
      <c r="D328" s="238" t="s">
        <v>1041</v>
      </c>
      <c r="E328" s="239" t="s">
        <v>1476</v>
      </c>
      <c r="F328" s="240" t="s">
        <v>1477</v>
      </c>
      <c r="G328" s="241" t="s">
        <v>504</v>
      </c>
      <c r="H328" s="242">
        <v>1</v>
      </c>
      <c r="I328" s="243"/>
      <c r="J328" s="242">
        <f>ROUND(I328*H328,1)</f>
        <v>0</v>
      </c>
      <c r="K328" s="240" t="s">
        <v>1298</v>
      </c>
      <c r="L328" s="244"/>
      <c r="M328" s="245" t="s">
        <v>20</v>
      </c>
      <c r="N328" s="246" t="s">
        <v>43</v>
      </c>
      <c r="O328" s="42"/>
      <c r="P328" s="202">
        <f>O328*H328</f>
        <v>0</v>
      </c>
      <c r="Q328" s="202">
        <v>0</v>
      </c>
      <c r="R328" s="202">
        <f>Q328*H328</f>
        <v>0</v>
      </c>
      <c r="S328" s="202">
        <v>0</v>
      </c>
      <c r="T328" s="203">
        <f>S328*H328</f>
        <v>0</v>
      </c>
      <c r="AR328" s="24" t="s">
        <v>799</v>
      </c>
      <c r="AT328" s="24" t="s">
        <v>1041</v>
      </c>
      <c r="AU328" s="24" t="s">
        <v>79</v>
      </c>
      <c r="AY328" s="24" t="s">
        <v>195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24" t="s">
        <v>79</v>
      </c>
      <c r="BK328" s="204">
        <f>ROUND(I328*H328,1)</f>
        <v>0</v>
      </c>
      <c r="BL328" s="24" t="s">
        <v>474</v>
      </c>
      <c r="BM328" s="24" t="s">
        <v>754</v>
      </c>
    </row>
    <row r="329" spans="2:65" s="1" customFormat="1" ht="13.5">
      <c r="B329" s="41"/>
      <c r="C329" s="63"/>
      <c r="D329" s="205" t="s">
        <v>202</v>
      </c>
      <c r="E329" s="63"/>
      <c r="F329" s="206" t="s">
        <v>1477</v>
      </c>
      <c r="G329" s="63"/>
      <c r="H329" s="63"/>
      <c r="I329" s="165"/>
      <c r="J329" s="63"/>
      <c r="K329" s="63"/>
      <c r="L329" s="61"/>
      <c r="M329" s="207"/>
      <c r="N329" s="42"/>
      <c r="O329" s="42"/>
      <c r="P329" s="42"/>
      <c r="Q329" s="42"/>
      <c r="R329" s="42"/>
      <c r="S329" s="42"/>
      <c r="T329" s="78"/>
      <c r="AT329" s="24" t="s">
        <v>202</v>
      </c>
      <c r="AU329" s="24" t="s">
        <v>79</v>
      </c>
    </row>
    <row r="330" spans="2:65" s="1" customFormat="1" ht="22.5" customHeight="1">
      <c r="B330" s="41"/>
      <c r="C330" s="238" t="s">
        <v>249</v>
      </c>
      <c r="D330" s="238" t="s">
        <v>1041</v>
      </c>
      <c r="E330" s="239" t="s">
        <v>1478</v>
      </c>
      <c r="F330" s="240" t="s">
        <v>1479</v>
      </c>
      <c r="G330" s="241" t="s">
        <v>504</v>
      </c>
      <c r="H330" s="242">
        <v>1</v>
      </c>
      <c r="I330" s="243"/>
      <c r="J330" s="242">
        <f>ROUND(I330*H330,1)</f>
        <v>0</v>
      </c>
      <c r="K330" s="240" t="s">
        <v>1298</v>
      </c>
      <c r="L330" s="244"/>
      <c r="M330" s="245" t="s">
        <v>20</v>
      </c>
      <c r="N330" s="246" t="s">
        <v>43</v>
      </c>
      <c r="O330" s="42"/>
      <c r="P330" s="202">
        <f>O330*H330</f>
        <v>0</v>
      </c>
      <c r="Q330" s="202">
        <v>0</v>
      </c>
      <c r="R330" s="202">
        <f>Q330*H330</f>
        <v>0</v>
      </c>
      <c r="S330" s="202">
        <v>0</v>
      </c>
      <c r="T330" s="203">
        <f>S330*H330</f>
        <v>0</v>
      </c>
      <c r="AR330" s="24" t="s">
        <v>799</v>
      </c>
      <c r="AT330" s="24" t="s">
        <v>1041</v>
      </c>
      <c r="AU330" s="24" t="s">
        <v>79</v>
      </c>
      <c r="AY330" s="24" t="s">
        <v>195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24" t="s">
        <v>79</v>
      </c>
      <c r="BK330" s="204">
        <f>ROUND(I330*H330,1)</f>
        <v>0</v>
      </c>
      <c r="BL330" s="24" t="s">
        <v>474</v>
      </c>
      <c r="BM330" s="24" t="s">
        <v>758</v>
      </c>
    </row>
    <row r="331" spans="2:65" s="1" customFormat="1" ht="13.5">
      <c r="B331" s="41"/>
      <c r="C331" s="63"/>
      <c r="D331" s="205" t="s">
        <v>202</v>
      </c>
      <c r="E331" s="63"/>
      <c r="F331" s="206" t="s">
        <v>1479</v>
      </c>
      <c r="G331" s="63"/>
      <c r="H331" s="63"/>
      <c r="I331" s="165"/>
      <c r="J331" s="63"/>
      <c r="K331" s="63"/>
      <c r="L331" s="61"/>
      <c r="M331" s="207"/>
      <c r="N331" s="42"/>
      <c r="O331" s="42"/>
      <c r="P331" s="42"/>
      <c r="Q331" s="42"/>
      <c r="R331" s="42"/>
      <c r="S331" s="42"/>
      <c r="T331" s="78"/>
      <c r="AT331" s="24" t="s">
        <v>202</v>
      </c>
      <c r="AU331" s="24" t="s">
        <v>79</v>
      </c>
    </row>
    <row r="332" spans="2:65" s="1" customFormat="1" ht="22.5" customHeight="1">
      <c r="B332" s="41"/>
      <c r="C332" s="238" t="s">
        <v>252</v>
      </c>
      <c r="D332" s="238" t="s">
        <v>1041</v>
      </c>
      <c r="E332" s="239" t="s">
        <v>1480</v>
      </c>
      <c r="F332" s="240" t="s">
        <v>1481</v>
      </c>
      <c r="G332" s="241" t="s">
        <v>504</v>
      </c>
      <c r="H332" s="242">
        <v>4</v>
      </c>
      <c r="I332" s="243"/>
      <c r="J332" s="242">
        <f>ROUND(I332*H332,1)</f>
        <v>0</v>
      </c>
      <c r="K332" s="240" t="s">
        <v>1298</v>
      </c>
      <c r="L332" s="244"/>
      <c r="M332" s="245" t="s">
        <v>20</v>
      </c>
      <c r="N332" s="246" t="s">
        <v>43</v>
      </c>
      <c r="O332" s="42"/>
      <c r="P332" s="202">
        <f>O332*H332</f>
        <v>0</v>
      </c>
      <c r="Q332" s="202">
        <v>0</v>
      </c>
      <c r="R332" s="202">
        <f>Q332*H332</f>
        <v>0</v>
      </c>
      <c r="S332" s="202">
        <v>0</v>
      </c>
      <c r="T332" s="203">
        <f>S332*H332</f>
        <v>0</v>
      </c>
      <c r="AR332" s="24" t="s">
        <v>799</v>
      </c>
      <c r="AT332" s="24" t="s">
        <v>1041</v>
      </c>
      <c r="AU332" s="24" t="s">
        <v>79</v>
      </c>
      <c r="AY332" s="24" t="s">
        <v>195</v>
      </c>
      <c r="BE332" s="204">
        <f>IF(N332="základní",J332,0)</f>
        <v>0</v>
      </c>
      <c r="BF332" s="204">
        <f>IF(N332="snížená",J332,0)</f>
        <v>0</v>
      </c>
      <c r="BG332" s="204">
        <f>IF(N332="zákl. přenesená",J332,0)</f>
        <v>0</v>
      </c>
      <c r="BH332" s="204">
        <f>IF(N332="sníž. přenesená",J332,0)</f>
        <v>0</v>
      </c>
      <c r="BI332" s="204">
        <f>IF(N332="nulová",J332,0)</f>
        <v>0</v>
      </c>
      <c r="BJ332" s="24" t="s">
        <v>79</v>
      </c>
      <c r="BK332" s="204">
        <f>ROUND(I332*H332,1)</f>
        <v>0</v>
      </c>
      <c r="BL332" s="24" t="s">
        <v>474</v>
      </c>
      <c r="BM332" s="24" t="s">
        <v>761</v>
      </c>
    </row>
    <row r="333" spans="2:65" s="1" customFormat="1" ht="13.5">
      <c r="B333" s="41"/>
      <c r="C333" s="63"/>
      <c r="D333" s="205" t="s">
        <v>202</v>
      </c>
      <c r="E333" s="63"/>
      <c r="F333" s="206" t="s">
        <v>1481</v>
      </c>
      <c r="G333" s="63"/>
      <c r="H333" s="63"/>
      <c r="I333" s="165"/>
      <c r="J333" s="63"/>
      <c r="K333" s="63"/>
      <c r="L333" s="61"/>
      <c r="M333" s="207"/>
      <c r="N333" s="42"/>
      <c r="O333" s="42"/>
      <c r="P333" s="42"/>
      <c r="Q333" s="42"/>
      <c r="R333" s="42"/>
      <c r="S333" s="42"/>
      <c r="T333" s="78"/>
      <c r="AT333" s="24" t="s">
        <v>202</v>
      </c>
      <c r="AU333" s="24" t="s">
        <v>79</v>
      </c>
    </row>
    <row r="334" spans="2:65" s="1" customFormat="1" ht="22.5" customHeight="1">
      <c r="B334" s="41"/>
      <c r="C334" s="238" t="s">
        <v>256</v>
      </c>
      <c r="D334" s="238" t="s">
        <v>1041</v>
      </c>
      <c r="E334" s="239" t="s">
        <v>1482</v>
      </c>
      <c r="F334" s="240" t="s">
        <v>1483</v>
      </c>
      <c r="G334" s="241" t="s">
        <v>504</v>
      </c>
      <c r="H334" s="242">
        <v>2</v>
      </c>
      <c r="I334" s="243"/>
      <c r="J334" s="242">
        <f>ROUND(I334*H334,1)</f>
        <v>0</v>
      </c>
      <c r="K334" s="240" t="s">
        <v>1298</v>
      </c>
      <c r="L334" s="244"/>
      <c r="M334" s="245" t="s">
        <v>20</v>
      </c>
      <c r="N334" s="246" t="s">
        <v>43</v>
      </c>
      <c r="O334" s="42"/>
      <c r="P334" s="202">
        <f>O334*H334</f>
        <v>0</v>
      </c>
      <c r="Q334" s="202">
        <v>0</v>
      </c>
      <c r="R334" s="202">
        <f>Q334*H334</f>
        <v>0</v>
      </c>
      <c r="S334" s="202">
        <v>0</v>
      </c>
      <c r="T334" s="203">
        <f>S334*H334</f>
        <v>0</v>
      </c>
      <c r="AR334" s="24" t="s">
        <v>799</v>
      </c>
      <c r="AT334" s="24" t="s">
        <v>1041</v>
      </c>
      <c r="AU334" s="24" t="s">
        <v>79</v>
      </c>
      <c r="AY334" s="24" t="s">
        <v>195</v>
      </c>
      <c r="BE334" s="204">
        <f>IF(N334="základní",J334,0)</f>
        <v>0</v>
      </c>
      <c r="BF334" s="204">
        <f>IF(N334="snížená",J334,0)</f>
        <v>0</v>
      </c>
      <c r="BG334" s="204">
        <f>IF(N334="zákl. přenesená",J334,0)</f>
        <v>0</v>
      </c>
      <c r="BH334" s="204">
        <f>IF(N334="sníž. přenesená",J334,0)</f>
        <v>0</v>
      </c>
      <c r="BI334" s="204">
        <f>IF(N334="nulová",J334,0)</f>
        <v>0</v>
      </c>
      <c r="BJ334" s="24" t="s">
        <v>79</v>
      </c>
      <c r="BK334" s="204">
        <f>ROUND(I334*H334,1)</f>
        <v>0</v>
      </c>
      <c r="BL334" s="24" t="s">
        <v>474</v>
      </c>
      <c r="BM334" s="24" t="s">
        <v>764</v>
      </c>
    </row>
    <row r="335" spans="2:65" s="1" customFormat="1" ht="13.5">
      <c r="B335" s="41"/>
      <c r="C335" s="63"/>
      <c r="D335" s="205" t="s">
        <v>202</v>
      </c>
      <c r="E335" s="63"/>
      <c r="F335" s="206" t="s">
        <v>1483</v>
      </c>
      <c r="G335" s="63"/>
      <c r="H335" s="63"/>
      <c r="I335" s="165"/>
      <c r="J335" s="63"/>
      <c r="K335" s="63"/>
      <c r="L335" s="61"/>
      <c r="M335" s="207"/>
      <c r="N335" s="42"/>
      <c r="O335" s="42"/>
      <c r="P335" s="42"/>
      <c r="Q335" s="42"/>
      <c r="R335" s="42"/>
      <c r="S335" s="42"/>
      <c r="T335" s="78"/>
      <c r="AT335" s="24" t="s">
        <v>202</v>
      </c>
      <c r="AU335" s="24" t="s">
        <v>79</v>
      </c>
    </row>
    <row r="336" spans="2:65" s="1" customFormat="1" ht="22.5" customHeight="1">
      <c r="B336" s="41"/>
      <c r="C336" s="238" t="s">
        <v>261</v>
      </c>
      <c r="D336" s="238" t="s">
        <v>1041</v>
      </c>
      <c r="E336" s="239" t="s">
        <v>1484</v>
      </c>
      <c r="F336" s="240" t="s">
        <v>1485</v>
      </c>
      <c r="G336" s="241" t="s">
        <v>504</v>
      </c>
      <c r="H336" s="242">
        <v>1</v>
      </c>
      <c r="I336" s="243"/>
      <c r="J336" s="242">
        <f>ROUND(I336*H336,1)</f>
        <v>0</v>
      </c>
      <c r="K336" s="240" t="s">
        <v>1298</v>
      </c>
      <c r="L336" s="244"/>
      <c r="M336" s="245" t="s">
        <v>20</v>
      </c>
      <c r="N336" s="246" t="s">
        <v>43</v>
      </c>
      <c r="O336" s="42"/>
      <c r="P336" s="202">
        <f>O336*H336</f>
        <v>0</v>
      </c>
      <c r="Q336" s="202">
        <v>0</v>
      </c>
      <c r="R336" s="202">
        <f>Q336*H336</f>
        <v>0</v>
      </c>
      <c r="S336" s="202">
        <v>0</v>
      </c>
      <c r="T336" s="203">
        <f>S336*H336</f>
        <v>0</v>
      </c>
      <c r="AR336" s="24" t="s">
        <v>799</v>
      </c>
      <c r="AT336" s="24" t="s">
        <v>1041</v>
      </c>
      <c r="AU336" s="24" t="s">
        <v>79</v>
      </c>
      <c r="AY336" s="24" t="s">
        <v>195</v>
      </c>
      <c r="BE336" s="204">
        <f>IF(N336="základní",J336,0)</f>
        <v>0</v>
      </c>
      <c r="BF336" s="204">
        <f>IF(N336="snížená",J336,0)</f>
        <v>0</v>
      </c>
      <c r="BG336" s="204">
        <f>IF(N336="zákl. přenesená",J336,0)</f>
        <v>0</v>
      </c>
      <c r="BH336" s="204">
        <f>IF(N336="sníž. přenesená",J336,0)</f>
        <v>0</v>
      </c>
      <c r="BI336" s="204">
        <f>IF(N336="nulová",J336,0)</f>
        <v>0</v>
      </c>
      <c r="BJ336" s="24" t="s">
        <v>79</v>
      </c>
      <c r="BK336" s="204">
        <f>ROUND(I336*H336,1)</f>
        <v>0</v>
      </c>
      <c r="BL336" s="24" t="s">
        <v>474</v>
      </c>
      <c r="BM336" s="24" t="s">
        <v>767</v>
      </c>
    </row>
    <row r="337" spans="2:65" s="1" customFormat="1" ht="13.5">
      <c r="B337" s="41"/>
      <c r="C337" s="63"/>
      <c r="D337" s="205" t="s">
        <v>202</v>
      </c>
      <c r="E337" s="63"/>
      <c r="F337" s="206" t="s">
        <v>1485</v>
      </c>
      <c r="G337" s="63"/>
      <c r="H337" s="63"/>
      <c r="I337" s="165"/>
      <c r="J337" s="63"/>
      <c r="K337" s="63"/>
      <c r="L337" s="61"/>
      <c r="M337" s="207"/>
      <c r="N337" s="42"/>
      <c r="O337" s="42"/>
      <c r="P337" s="42"/>
      <c r="Q337" s="42"/>
      <c r="R337" s="42"/>
      <c r="S337" s="42"/>
      <c r="T337" s="78"/>
      <c r="AT337" s="24" t="s">
        <v>202</v>
      </c>
      <c r="AU337" s="24" t="s">
        <v>79</v>
      </c>
    </row>
    <row r="338" spans="2:65" s="1" customFormat="1" ht="22.5" customHeight="1">
      <c r="B338" s="41"/>
      <c r="C338" s="238" t="s">
        <v>265</v>
      </c>
      <c r="D338" s="238" t="s">
        <v>1041</v>
      </c>
      <c r="E338" s="239" t="s">
        <v>1486</v>
      </c>
      <c r="F338" s="240" t="s">
        <v>1487</v>
      </c>
      <c r="G338" s="241" t="s">
        <v>504</v>
      </c>
      <c r="H338" s="242">
        <v>1</v>
      </c>
      <c r="I338" s="243"/>
      <c r="J338" s="242">
        <f>ROUND(I338*H338,1)</f>
        <v>0</v>
      </c>
      <c r="K338" s="240" t="s">
        <v>1298</v>
      </c>
      <c r="L338" s="244"/>
      <c r="M338" s="245" t="s">
        <v>20</v>
      </c>
      <c r="N338" s="246" t="s">
        <v>43</v>
      </c>
      <c r="O338" s="42"/>
      <c r="P338" s="202">
        <f>O338*H338</f>
        <v>0</v>
      </c>
      <c r="Q338" s="202">
        <v>0</v>
      </c>
      <c r="R338" s="202">
        <f>Q338*H338</f>
        <v>0</v>
      </c>
      <c r="S338" s="202">
        <v>0</v>
      </c>
      <c r="T338" s="203">
        <f>S338*H338</f>
        <v>0</v>
      </c>
      <c r="AR338" s="24" t="s">
        <v>799</v>
      </c>
      <c r="AT338" s="24" t="s">
        <v>1041</v>
      </c>
      <c r="AU338" s="24" t="s">
        <v>79</v>
      </c>
      <c r="AY338" s="24" t="s">
        <v>195</v>
      </c>
      <c r="BE338" s="204">
        <f>IF(N338="základní",J338,0)</f>
        <v>0</v>
      </c>
      <c r="BF338" s="204">
        <f>IF(N338="snížená",J338,0)</f>
        <v>0</v>
      </c>
      <c r="BG338" s="204">
        <f>IF(N338="zákl. přenesená",J338,0)</f>
        <v>0</v>
      </c>
      <c r="BH338" s="204">
        <f>IF(N338="sníž. přenesená",J338,0)</f>
        <v>0</v>
      </c>
      <c r="BI338" s="204">
        <f>IF(N338="nulová",J338,0)</f>
        <v>0</v>
      </c>
      <c r="BJ338" s="24" t="s">
        <v>79</v>
      </c>
      <c r="BK338" s="204">
        <f>ROUND(I338*H338,1)</f>
        <v>0</v>
      </c>
      <c r="BL338" s="24" t="s">
        <v>474</v>
      </c>
      <c r="BM338" s="24" t="s">
        <v>770</v>
      </c>
    </row>
    <row r="339" spans="2:65" s="1" customFormat="1" ht="13.5">
      <c r="B339" s="41"/>
      <c r="C339" s="63"/>
      <c r="D339" s="205" t="s">
        <v>202</v>
      </c>
      <c r="E339" s="63"/>
      <c r="F339" s="206" t="s">
        <v>1487</v>
      </c>
      <c r="G339" s="63"/>
      <c r="H339" s="63"/>
      <c r="I339" s="165"/>
      <c r="J339" s="63"/>
      <c r="K339" s="63"/>
      <c r="L339" s="61"/>
      <c r="M339" s="207"/>
      <c r="N339" s="42"/>
      <c r="O339" s="42"/>
      <c r="P339" s="42"/>
      <c r="Q339" s="42"/>
      <c r="R339" s="42"/>
      <c r="S339" s="42"/>
      <c r="T339" s="78"/>
      <c r="AT339" s="24" t="s">
        <v>202</v>
      </c>
      <c r="AU339" s="24" t="s">
        <v>79</v>
      </c>
    </row>
    <row r="340" spans="2:65" s="1" customFormat="1" ht="22.5" customHeight="1">
      <c r="B340" s="41"/>
      <c r="C340" s="238" t="s">
        <v>568</v>
      </c>
      <c r="D340" s="238" t="s">
        <v>1041</v>
      </c>
      <c r="E340" s="239" t="s">
        <v>1488</v>
      </c>
      <c r="F340" s="240" t="s">
        <v>1489</v>
      </c>
      <c r="G340" s="241" t="s">
        <v>504</v>
      </c>
      <c r="H340" s="242">
        <v>5</v>
      </c>
      <c r="I340" s="243"/>
      <c r="J340" s="242">
        <f>ROUND(I340*H340,1)</f>
        <v>0</v>
      </c>
      <c r="K340" s="240" t="s">
        <v>1298</v>
      </c>
      <c r="L340" s="244"/>
      <c r="M340" s="245" t="s">
        <v>20</v>
      </c>
      <c r="N340" s="246" t="s">
        <v>43</v>
      </c>
      <c r="O340" s="42"/>
      <c r="P340" s="202">
        <f>O340*H340</f>
        <v>0</v>
      </c>
      <c r="Q340" s="202">
        <v>0</v>
      </c>
      <c r="R340" s="202">
        <f>Q340*H340</f>
        <v>0</v>
      </c>
      <c r="S340" s="202">
        <v>0</v>
      </c>
      <c r="T340" s="203">
        <f>S340*H340</f>
        <v>0</v>
      </c>
      <c r="AR340" s="24" t="s">
        <v>799</v>
      </c>
      <c r="AT340" s="24" t="s">
        <v>1041</v>
      </c>
      <c r="AU340" s="24" t="s">
        <v>79</v>
      </c>
      <c r="AY340" s="24" t="s">
        <v>195</v>
      </c>
      <c r="BE340" s="204">
        <f>IF(N340="základní",J340,0)</f>
        <v>0</v>
      </c>
      <c r="BF340" s="204">
        <f>IF(N340="snížená",J340,0)</f>
        <v>0</v>
      </c>
      <c r="BG340" s="204">
        <f>IF(N340="zákl. přenesená",J340,0)</f>
        <v>0</v>
      </c>
      <c r="BH340" s="204">
        <f>IF(N340="sníž. přenesená",J340,0)</f>
        <v>0</v>
      </c>
      <c r="BI340" s="204">
        <f>IF(N340="nulová",J340,0)</f>
        <v>0</v>
      </c>
      <c r="BJ340" s="24" t="s">
        <v>79</v>
      </c>
      <c r="BK340" s="204">
        <f>ROUND(I340*H340,1)</f>
        <v>0</v>
      </c>
      <c r="BL340" s="24" t="s">
        <v>474</v>
      </c>
      <c r="BM340" s="24" t="s">
        <v>773</v>
      </c>
    </row>
    <row r="341" spans="2:65" s="1" customFormat="1" ht="13.5">
      <c r="B341" s="41"/>
      <c r="C341" s="63"/>
      <c r="D341" s="205" t="s">
        <v>202</v>
      </c>
      <c r="E341" s="63"/>
      <c r="F341" s="206" t="s">
        <v>1489</v>
      </c>
      <c r="G341" s="63"/>
      <c r="H341" s="63"/>
      <c r="I341" s="165"/>
      <c r="J341" s="63"/>
      <c r="K341" s="63"/>
      <c r="L341" s="61"/>
      <c r="M341" s="207"/>
      <c r="N341" s="42"/>
      <c r="O341" s="42"/>
      <c r="P341" s="42"/>
      <c r="Q341" s="42"/>
      <c r="R341" s="42"/>
      <c r="S341" s="42"/>
      <c r="T341" s="78"/>
      <c r="AT341" s="24" t="s">
        <v>202</v>
      </c>
      <c r="AU341" s="24" t="s">
        <v>79</v>
      </c>
    </row>
    <row r="342" spans="2:65" s="1" customFormat="1" ht="22.5" customHeight="1">
      <c r="B342" s="41"/>
      <c r="C342" s="238" t="s">
        <v>272</v>
      </c>
      <c r="D342" s="238" t="s">
        <v>1041</v>
      </c>
      <c r="E342" s="239" t="s">
        <v>1490</v>
      </c>
      <c r="F342" s="240" t="s">
        <v>1491</v>
      </c>
      <c r="G342" s="241" t="s">
        <v>504</v>
      </c>
      <c r="H342" s="242">
        <v>10</v>
      </c>
      <c r="I342" s="243"/>
      <c r="J342" s="242">
        <f>ROUND(I342*H342,1)</f>
        <v>0</v>
      </c>
      <c r="K342" s="240" t="s">
        <v>1298</v>
      </c>
      <c r="L342" s="244"/>
      <c r="M342" s="245" t="s">
        <v>20</v>
      </c>
      <c r="N342" s="246" t="s">
        <v>43</v>
      </c>
      <c r="O342" s="42"/>
      <c r="P342" s="202">
        <f>O342*H342</f>
        <v>0</v>
      </c>
      <c r="Q342" s="202">
        <v>0</v>
      </c>
      <c r="R342" s="202">
        <f>Q342*H342</f>
        <v>0</v>
      </c>
      <c r="S342" s="202">
        <v>0</v>
      </c>
      <c r="T342" s="203">
        <f>S342*H342</f>
        <v>0</v>
      </c>
      <c r="AR342" s="24" t="s">
        <v>799</v>
      </c>
      <c r="AT342" s="24" t="s">
        <v>1041</v>
      </c>
      <c r="AU342" s="24" t="s">
        <v>79</v>
      </c>
      <c r="AY342" s="24" t="s">
        <v>195</v>
      </c>
      <c r="BE342" s="204">
        <f>IF(N342="základní",J342,0)</f>
        <v>0</v>
      </c>
      <c r="BF342" s="204">
        <f>IF(N342="snížená",J342,0)</f>
        <v>0</v>
      </c>
      <c r="BG342" s="204">
        <f>IF(N342="zákl. přenesená",J342,0)</f>
        <v>0</v>
      </c>
      <c r="BH342" s="204">
        <f>IF(N342="sníž. přenesená",J342,0)</f>
        <v>0</v>
      </c>
      <c r="BI342" s="204">
        <f>IF(N342="nulová",J342,0)</f>
        <v>0</v>
      </c>
      <c r="BJ342" s="24" t="s">
        <v>79</v>
      </c>
      <c r="BK342" s="204">
        <f>ROUND(I342*H342,1)</f>
        <v>0</v>
      </c>
      <c r="BL342" s="24" t="s">
        <v>474</v>
      </c>
      <c r="BM342" s="24" t="s">
        <v>777</v>
      </c>
    </row>
    <row r="343" spans="2:65" s="1" customFormat="1" ht="13.5">
      <c r="B343" s="41"/>
      <c r="C343" s="63"/>
      <c r="D343" s="205" t="s">
        <v>202</v>
      </c>
      <c r="E343" s="63"/>
      <c r="F343" s="206" t="s">
        <v>1491</v>
      </c>
      <c r="G343" s="63"/>
      <c r="H343" s="63"/>
      <c r="I343" s="165"/>
      <c r="J343" s="63"/>
      <c r="K343" s="63"/>
      <c r="L343" s="61"/>
      <c r="M343" s="207"/>
      <c r="N343" s="42"/>
      <c r="O343" s="42"/>
      <c r="P343" s="42"/>
      <c r="Q343" s="42"/>
      <c r="R343" s="42"/>
      <c r="S343" s="42"/>
      <c r="T343" s="78"/>
      <c r="AT343" s="24" t="s">
        <v>202</v>
      </c>
      <c r="AU343" s="24" t="s">
        <v>79</v>
      </c>
    </row>
    <row r="344" spans="2:65" s="1" customFormat="1" ht="31.5" customHeight="1">
      <c r="B344" s="41"/>
      <c r="C344" s="238" t="s">
        <v>275</v>
      </c>
      <c r="D344" s="238" t="s">
        <v>1041</v>
      </c>
      <c r="E344" s="239" t="s">
        <v>1492</v>
      </c>
      <c r="F344" s="240" t="s">
        <v>1493</v>
      </c>
      <c r="G344" s="241" t="s">
        <v>504</v>
      </c>
      <c r="H344" s="242">
        <v>1</v>
      </c>
      <c r="I344" s="243"/>
      <c r="J344" s="242">
        <f>ROUND(I344*H344,1)</f>
        <v>0</v>
      </c>
      <c r="K344" s="240" t="s">
        <v>1298</v>
      </c>
      <c r="L344" s="244"/>
      <c r="M344" s="245" t="s">
        <v>20</v>
      </c>
      <c r="N344" s="246" t="s">
        <v>43</v>
      </c>
      <c r="O344" s="42"/>
      <c r="P344" s="202">
        <f>O344*H344</f>
        <v>0</v>
      </c>
      <c r="Q344" s="202">
        <v>0</v>
      </c>
      <c r="R344" s="202">
        <f>Q344*H344</f>
        <v>0</v>
      </c>
      <c r="S344" s="202">
        <v>0</v>
      </c>
      <c r="T344" s="203">
        <f>S344*H344</f>
        <v>0</v>
      </c>
      <c r="AR344" s="24" t="s">
        <v>799</v>
      </c>
      <c r="AT344" s="24" t="s">
        <v>1041</v>
      </c>
      <c r="AU344" s="24" t="s">
        <v>79</v>
      </c>
      <c r="AY344" s="24" t="s">
        <v>195</v>
      </c>
      <c r="BE344" s="204">
        <f>IF(N344="základní",J344,0)</f>
        <v>0</v>
      </c>
      <c r="BF344" s="204">
        <f>IF(N344="snížená",J344,0)</f>
        <v>0</v>
      </c>
      <c r="BG344" s="204">
        <f>IF(N344="zákl. přenesená",J344,0)</f>
        <v>0</v>
      </c>
      <c r="BH344" s="204">
        <f>IF(N344="sníž. přenesená",J344,0)</f>
        <v>0</v>
      </c>
      <c r="BI344" s="204">
        <f>IF(N344="nulová",J344,0)</f>
        <v>0</v>
      </c>
      <c r="BJ344" s="24" t="s">
        <v>79</v>
      </c>
      <c r="BK344" s="204">
        <f>ROUND(I344*H344,1)</f>
        <v>0</v>
      </c>
      <c r="BL344" s="24" t="s">
        <v>474</v>
      </c>
      <c r="BM344" s="24" t="s">
        <v>781</v>
      </c>
    </row>
    <row r="345" spans="2:65" s="1" customFormat="1" ht="13.5">
      <c r="B345" s="41"/>
      <c r="C345" s="63"/>
      <c r="D345" s="205" t="s">
        <v>202</v>
      </c>
      <c r="E345" s="63"/>
      <c r="F345" s="206" t="s">
        <v>1493</v>
      </c>
      <c r="G345" s="63"/>
      <c r="H345" s="63"/>
      <c r="I345" s="165"/>
      <c r="J345" s="63"/>
      <c r="K345" s="63"/>
      <c r="L345" s="61"/>
      <c r="M345" s="207"/>
      <c r="N345" s="42"/>
      <c r="O345" s="42"/>
      <c r="P345" s="42"/>
      <c r="Q345" s="42"/>
      <c r="R345" s="42"/>
      <c r="S345" s="42"/>
      <c r="T345" s="78"/>
      <c r="AT345" s="24" t="s">
        <v>202</v>
      </c>
      <c r="AU345" s="24" t="s">
        <v>79</v>
      </c>
    </row>
    <row r="346" spans="2:65" s="1" customFormat="1" ht="22.5" customHeight="1">
      <c r="B346" s="41"/>
      <c r="C346" s="238" t="s">
        <v>279</v>
      </c>
      <c r="D346" s="238" t="s">
        <v>1041</v>
      </c>
      <c r="E346" s="239" t="s">
        <v>1423</v>
      </c>
      <c r="F346" s="240" t="s">
        <v>1424</v>
      </c>
      <c r="G346" s="241" t="s">
        <v>504</v>
      </c>
      <c r="H346" s="242">
        <v>1</v>
      </c>
      <c r="I346" s="243"/>
      <c r="J346" s="242">
        <f>ROUND(I346*H346,1)</f>
        <v>0</v>
      </c>
      <c r="K346" s="240" t="s">
        <v>1298</v>
      </c>
      <c r="L346" s="244"/>
      <c r="M346" s="245" t="s">
        <v>20</v>
      </c>
      <c r="N346" s="246" t="s">
        <v>43</v>
      </c>
      <c r="O346" s="42"/>
      <c r="P346" s="202">
        <f>O346*H346</f>
        <v>0</v>
      </c>
      <c r="Q346" s="202">
        <v>0</v>
      </c>
      <c r="R346" s="202">
        <f>Q346*H346</f>
        <v>0</v>
      </c>
      <c r="S346" s="202">
        <v>0</v>
      </c>
      <c r="T346" s="203">
        <f>S346*H346</f>
        <v>0</v>
      </c>
      <c r="AR346" s="24" t="s">
        <v>799</v>
      </c>
      <c r="AT346" s="24" t="s">
        <v>1041</v>
      </c>
      <c r="AU346" s="24" t="s">
        <v>79</v>
      </c>
      <c r="AY346" s="24" t="s">
        <v>195</v>
      </c>
      <c r="BE346" s="204">
        <f>IF(N346="základní",J346,0)</f>
        <v>0</v>
      </c>
      <c r="BF346" s="204">
        <f>IF(N346="snížená",J346,0)</f>
        <v>0</v>
      </c>
      <c r="BG346" s="204">
        <f>IF(N346="zákl. přenesená",J346,0)</f>
        <v>0</v>
      </c>
      <c r="BH346" s="204">
        <f>IF(N346="sníž. přenesená",J346,0)</f>
        <v>0</v>
      </c>
      <c r="BI346" s="204">
        <f>IF(N346="nulová",J346,0)</f>
        <v>0</v>
      </c>
      <c r="BJ346" s="24" t="s">
        <v>79</v>
      </c>
      <c r="BK346" s="204">
        <f>ROUND(I346*H346,1)</f>
        <v>0</v>
      </c>
      <c r="BL346" s="24" t="s">
        <v>474</v>
      </c>
      <c r="BM346" s="24" t="s">
        <v>784</v>
      </c>
    </row>
    <row r="347" spans="2:65" s="1" customFormat="1" ht="13.5">
      <c r="B347" s="41"/>
      <c r="C347" s="63"/>
      <c r="D347" s="205" t="s">
        <v>202</v>
      </c>
      <c r="E347" s="63"/>
      <c r="F347" s="206" t="s">
        <v>1424</v>
      </c>
      <c r="G347" s="63"/>
      <c r="H347" s="63"/>
      <c r="I347" s="165"/>
      <c r="J347" s="63"/>
      <c r="K347" s="63"/>
      <c r="L347" s="61"/>
      <c r="M347" s="207"/>
      <c r="N347" s="42"/>
      <c r="O347" s="42"/>
      <c r="P347" s="42"/>
      <c r="Q347" s="42"/>
      <c r="R347" s="42"/>
      <c r="S347" s="42"/>
      <c r="T347" s="78"/>
      <c r="AT347" s="24" t="s">
        <v>202</v>
      </c>
      <c r="AU347" s="24" t="s">
        <v>79</v>
      </c>
    </row>
    <row r="348" spans="2:65" s="1" customFormat="1" ht="22.5" customHeight="1">
      <c r="B348" s="41"/>
      <c r="C348" s="238" t="s">
        <v>283</v>
      </c>
      <c r="D348" s="238" t="s">
        <v>1041</v>
      </c>
      <c r="E348" s="239" t="s">
        <v>1425</v>
      </c>
      <c r="F348" s="240" t="s">
        <v>1426</v>
      </c>
      <c r="G348" s="241" t="s">
        <v>504</v>
      </c>
      <c r="H348" s="242">
        <v>1</v>
      </c>
      <c r="I348" s="243"/>
      <c r="J348" s="242">
        <f>ROUND(I348*H348,1)</f>
        <v>0</v>
      </c>
      <c r="K348" s="240" t="s">
        <v>1298</v>
      </c>
      <c r="L348" s="244"/>
      <c r="M348" s="245" t="s">
        <v>20</v>
      </c>
      <c r="N348" s="246" t="s">
        <v>43</v>
      </c>
      <c r="O348" s="42"/>
      <c r="P348" s="202">
        <f>O348*H348</f>
        <v>0</v>
      </c>
      <c r="Q348" s="202">
        <v>0</v>
      </c>
      <c r="R348" s="202">
        <f>Q348*H348</f>
        <v>0</v>
      </c>
      <c r="S348" s="202">
        <v>0</v>
      </c>
      <c r="T348" s="203">
        <f>S348*H348</f>
        <v>0</v>
      </c>
      <c r="AR348" s="24" t="s">
        <v>799</v>
      </c>
      <c r="AT348" s="24" t="s">
        <v>1041</v>
      </c>
      <c r="AU348" s="24" t="s">
        <v>79</v>
      </c>
      <c r="AY348" s="24" t="s">
        <v>195</v>
      </c>
      <c r="BE348" s="204">
        <f>IF(N348="základní",J348,0)</f>
        <v>0</v>
      </c>
      <c r="BF348" s="204">
        <f>IF(N348="snížená",J348,0)</f>
        <v>0</v>
      </c>
      <c r="BG348" s="204">
        <f>IF(N348="zákl. přenesená",J348,0)</f>
        <v>0</v>
      </c>
      <c r="BH348" s="204">
        <f>IF(N348="sníž. přenesená",J348,0)</f>
        <v>0</v>
      </c>
      <c r="BI348" s="204">
        <f>IF(N348="nulová",J348,0)</f>
        <v>0</v>
      </c>
      <c r="BJ348" s="24" t="s">
        <v>79</v>
      </c>
      <c r="BK348" s="204">
        <f>ROUND(I348*H348,1)</f>
        <v>0</v>
      </c>
      <c r="BL348" s="24" t="s">
        <v>474</v>
      </c>
      <c r="BM348" s="24" t="s">
        <v>787</v>
      </c>
    </row>
    <row r="349" spans="2:65" s="1" customFormat="1" ht="13.5">
      <c r="B349" s="41"/>
      <c r="C349" s="63"/>
      <c r="D349" s="205" t="s">
        <v>202</v>
      </c>
      <c r="E349" s="63"/>
      <c r="F349" s="206" t="s">
        <v>1426</v>
      </c>
      <c r="G349" s="63"/>
      <c r="H349" s="63"/>
      <c r="I349" s="165"/>
      <c r="J349" s="63"/>
      <c r="K349" s="63"/>
      <c r="L349" s="61"/>
      <c r="M349" s="207"/>
      <c r="N349" s="42"/>
      <c r="O349" s="42"/>
      <c r="P349" s="42"/>
      <c r="Q349" s="42"/>
      <c r="R349" s="42"/>
      <c r="S349" s="42"/>
      <c r="T349" s="78"/>
      <c r="AT349" s="24" t="s">
        <v>202</v>
      </c>
      <c r="AU349" s="24" t="s">
        <v>79</v>
      </c>
    </row>
    <row r="350" spans="2:65" s="1" customFormat="1" ht="22.5" customHeight="1">
      <c r="B350" s="41"/>
      <c r="C350" s="238" t="s">
        <v>287</v>
      </c>
      <c r="D350" s="238" t="s">
        <v>1041</v>
      </c>
      <c r="E350" s="239" t="s">
        <v>1427</v>
      </c>
      <c r="F350" s="240" t="s">
        <v>1428</v>
      </c>
      <c r="G350" s="241" t="s">
        <v>504</v>
      </c>
      <c r="H350" s="242">
        <v>1</v>
      </c>
      <c r="I350" s="243"/>
      <c r="J350" s="242">
        <f>ROUND(I350*H350,1)</f>
        <v>0</v>
      </c>
      <c r="K350" s="240" t="s">
        <v>1298</v>
      </c>
      <c r="L350" s="244"/>
      <c r="M350" s="245" t="s">
        <v>20</v>
      </c>
      <c r="N350" s="246" t="s">
        <v>43</v>
      </c>
      <c r="O350" s="42"/>
      <c r="P350" s="202">
        <f>O350*H350</f>
        <v>0</v>
      </c>
      <c r="Q350" s="202">
        <v>0</v>
      </c>
      <c r="R350" s="202">
        <f>Q350*H350</f>
        <v>0</v>
      </c>
      <c r="S350" s="202">
        <v>0</v>
      </c>
      <c r="T350" s="203">
        <f>S350*H350</f>
        <v>0</v>
      </c>
      <c r="AR350" s="24" t="s">
        <v>799</v>
      </c>
      <c r="AT350" s="24" t="s">
        <v>1041</v>
      </c>
      <c r="AU350" s="24" t="s">
        <v>79</v>
      </c>
      <c r="AY350" s="24" t="s">
        <v>195</v>
      </c>
      <c r="BE350" s="204">
        <f>IF(N350="základní",J350,0)</f>
        <v>0</v>
      </c>
      <c r="BF350" s="204">
        <f>IF(N350="snížená",J350,0)</f>
        <v>0</v>
      </c>
      <c r="BG350" s="204">
        <f>IF(N350="zákl. přenesená",J350,0)</f>
        <v>0</v>
      </c>
      <c r="BH350" s="204">
        <f>IF(N350="sníž. přenesená",J350,0)</f>
        <v>0</v>
      </c>
      <c r="BI350" s="204">
        <f>IF(N350="nulová",J350,0)</f>
        <v>0</v>
      </c>
      <c r="BJ350" s="24" t="s">
        <v>79</v>
      </c>
      <c r="BK350" s="204">
        <f>ROUND(I350*H350,1)</f>
        <v>0</v>
      </c>
      <c r="BL350" s="24" t="s">
        <v>474</v>
      </c>
      <c r="BM350" s="24" t="s">
        <v>790</v>
      </c>
    </row>
    <row r="351" spans="2:65" s="1" customFormat="1" ht="13.5">
      <c r="B351" s="41"/>
      <c r="C351" s="63"/>
      <c r="D351" s="205" t="s">
        <v>202</v>
      </c>
      <c r="E351" s="63"/>
      <c r="F351" s="206" t="s">
        <v>1428</v>
      </c>
      <c r="G351" s="63"/>
      <c r="H351" s="63"/>
      <c r="I351" s="165"/>
      <c r="J351" s="63"/>
      <c r="K351" s="63"/>
      <c r="L351" s="61"/>
      <c r="M351" s="207"/>
      <c r="N351" s="42"/>
      <c r="O351" s="42"/>
      <c r="P351" s="42"/>
      <c r="Q351" s="42"/>
      <c r="R351" s="42"/>
      <c r="S351" s="42"/>
      <c r="T351" s="78"/>
      <c r="AT351" s="24" t="s">
        <v>202</v>
      </c>
      <c r="AU351" s="24" t="s">
        <v>79</v>
      </c>
    </row>
    <row r="352" spans="2:65" s="1" customFormat="1" ht="22.5" customHeight="1">
      <c r="B352" s="41"/>
      <c r="C352" s="238" t="s">
        <v>291</v>
      </c>
      <c r="D352" s="238" t="s">
        <v>1041</v>
      </c>
      <c r="E352" s="239" t="s">
        <v>1494</v>
      </c>
      <c r="F352" s="240" t="s">
        <v>1377</v>
      </c>
      <c r="G352" s="241" t="s">
        <v>504</v>
      </c>
      <c r="H352" s="242">
        <v>3</v>
      </c>
      <c r="I352" s="243"/>
      <c r="J352" s="242">
        <f>ROUND(I352*H352,1)</f>
        <v>0</v>
      </c>
      <c r="K352" s="240" t="s">
        <v>1298</v>
      </c>
      <c r="L352" s="244"/>
      <c r="M352" s="245" t="s">
        <v>20</v>
      </c>
      <c r="N352" s="246" t="s">
        <v>43</v>
      </c>
      <c r="O352" s="42"/>
      <c r="P352" s="202">
        <f>O352*H352</f>
        <v>0</v>
      </c>
      <c r="Q352" s="202">
        <v>0</v>
      </c>
      <c r="R352" s="202">
        <f>Q352*H352</f>
        <v>0</v>
      </c>
      <c r="S352" s="202">
        <v>0</v>
      </c>
      <c r="T352" s="203">
        <f>S352*H352</f>
        <v>0</v>
      </c>
      <c r="AR352" s="24" t="s">
        <v>799</v>
      </c>
      <c r="AT352" s="24" t="s">
        <v>1041</v>
      </c>
      <c r="AU352" s="24" t="s">
        <v>79</v>
      </c>
      <c r="AY352" s="24" t="s">
        <v>195</v>
      </c>
      <c r="BE352" s="204">
        <f>IF(N352="základní",J352,0)</f>
        <v>0</v>
      </c>
      <c r="BF352" s="204">
        <f>IF(N352="snížená",J352,0)</f>
        <v>0</v>
      </c>
      <c r="BG352" s="204">
        <f>IF(N352="zákl. přenesená",J352,0)</f>
        <v>0</v>
      </c>
      <c r="BH352" s="204">
        <f>IF(N352="sníž. přenesená",J352,0)</f>
        <v>0</v>
      </c>
      <c r="BI352" s="204">
        <f>IF(N352="nulová",J352,0)</f>
        <v>0</v>
      </c>
      <c r="BJ352" s="24" t="s">
        <v>79</v>
      </c>
      <c r="BK352" s="204">
        <f>ROUND(I352*H352,1)</f>
        <v>0</v>
      </c>
      <c r="BL352" s="24" t="s">
        <v>474</v>
      </c>
      <c r="BM352" s="24" t="s">
        <v>793</v>
      </c>
    </row>
    <row r="353" spans="2:65" s="1" customFormat="1" ht="13.5">
      <c r="B353" s="41"/>
      <c r="C353" s="63"/>
      <c r="D353" s="205" t="s">
        <v>202</v>
      </c>
      <c r="E353" s="63"/>
      <c r="F353" s="206" t="s">
        <v>1377</v>
      </c>
      <c r="G353" s="63"/>
      <c r="H353" s="63"/>
      <c r="I353" s="165"/>
      <c r="J353" s="63"/>
      <c r="K353" s="63"/>
      <c r="L353" s="61"/>
      <c r="M353" s="207"/>
      <c r="N353" s="42"/>
      <c r="O353" s="42"/>
      <c r="P353" s="42"/>
      <c r="Q353" s="42"/>
      <c r="R353" s="42"/>
      <c r="S353" s="42"/>
      <c r="T353" s="78"/>
      <c r="AT353" s="24" t="s">
        <v>202</v>
      </c>
      <c r="AU353" s="24" t="s">
        <v>79</v>
      </c>
    </row>
    <row r="354" spans="2:65" s="1" customFormat="1" ht="22.5" customHeight="1">
      <c r="B354" s="41"/>
      <c r="C354" s="238" t="s">
        <v>295</v>
      </c>
      <c r="D354" s="238" t="s">
        <v>1041</v>
      </c>
      <c r="E354" s="239" t="s">
        <v>1495</v>
      </c>
      <c r="F354" s="240" t="s">
        <v>1379</v>
      </c>
      <c r="G354" s="241" t="s">
        <v>504</v>
      </c>
      <c r="H354" s="242">
        <v>35</v>
      </c>
      <c r="I354" s="243"/>
      <c r="J354" s="242">
        <f>ROUND(I354*H354,1)</f>
        <v>0</v>
      </c>
      <c r="K354" s="240" t="s">
        <v>1298</v>
      </c>
      <c r="L354" s="244"/>
      <c r="M354" s="245" t="s">
        <v>20</v>
      </c>
      <c r="N354" s="246" t="s">
        <v>43</v>
      </c>
      <c r="O354" s="42"/>
      <c r="P354" s="202">
        <f>O354*H354</f>
        <v>0</v>
      </c>
      <c r="Q354" s="202">
        <v>0</v>
      </c>
      <c r="R354" s="202">
        <f>Q354*H354</f>
        <v>0</v>
      </c>
      <c r="S354" s="202">
        <v>0</v>
      </c>
      <c r="T354" s="203">
        <f>S354*H354</f>
        <v>0</v>
      </c>
      <c r="AR354" s="24" t="s">
        <v>799</v>
      </c>
      <c r="AT354" s="24" t="s">
        <v>1041</v>
      </c>
      <c r="AU354" s="24" t="s">
        <v>79</v>
      </c>
      <c r="AY354" s="24" t="s">
        <v>195</v>
      </c>
      <c r="BE354" s="204">
        <f>IF(N354="základní",J354,0)</f>
        <v>0</v>
      </c>
      <c r="BF354" s="204">
        <f>IF(N354="snížená",J354,0)</f>
        <v>0</v>
      </c>
      <c r="BG354" s="204">
        <f>IF(N354="zákl. přenesená",J354,0)</f>
        <v>0</v>
      </c>
      <c r="BH354" s="204">
        <f>IF(N354="sníž. přenesená",J354,0)</f>
        <v>0</v>
      </c>
      <c r="BI354" s="204">
        <f>IF(N354="nulová",J354,0)</f>
        <v>0</v>
      </c>
      <c r="BJ354" s="24" t="s">
        <v>79</v>
      </c>
      <c r="BK354" s="204">
        <f>ROUND(I354*H354,1)</f>
        <v>0</v>
      </c>
      <c r="BL354" s="24" t="s">
        <v>474</v>
      </c>
      <c r="BM354" s="24" t="s">
        <v>796</v>
      </c>
    </row>
    <row r="355" spans="2:65" s="1" customFormat="1" ht="13.5">
      <c r="B355" s="41"/>
      <c r="C355" s="63"/>
      <c r="D355" s="205" t="s">
        <v>202</v>
      </c>
      <c r="E355" s="63"/>
      <c r="F355" s="206" t="s">
        <v>1379</v>
      </c>
      <c r="G355" s="63"/>
      <c r="H355" s="63"/>
      <c r="I355" s="165"/>
      <c r="J355" s="63"/>
      <c r="K355" s="63"/>
      <c r="L355" s="61"/>
      <c r="M355" s="207"/>
      <c r="N355" s="42"/>
      <c r="O355" s="42"/>
      <c r="P355" s="42"/>
      <c r="Q355" s="42"/>
      <c r="R355" s="42"/>
      <c r="S355" s="42"/>
      <c r="T355" s="78"/>
      <c r="AT355" s="24" t="s">
        <v>202</v>
      </c>
      <c r="AU355" s="24" t="s">
        <v>79</v>
      </c>
    </row>
    <row r="356" spans="2:65" s="1" customFormat="1" ht="22.5" customHeight="1">
      <c r="B356" s="41"/>
      <c r="C356" s="238" t="s">
        <v>299</v>
      </c>
      <c r="D356" s="238" t="s">
        <v>1041</v>
      </c>
      <c r="E356" s="239" t="s">
        <v>1496</v>
      </c>
      <c r="F356" s="240" t="s">
        <v>1437</v>
      </c>
      <c r="G356" s="241" t="s">
        <v>504</v>
      </c>
      <c r="H356" s="242">
        <v>4</v>
      </c>
      <c r="I356" s="243"/>
      <c r="J356" s="242">
        <f>ROUND(I356*H356,1)</f>
        <v>0</v>
      </c>
      <c r="K356" s="240" t="s">
        <v>1298</v>
      </c>
      <c r="L356" s="244"/>
      <c r="M356" s="245" t="s">
        <v>20</v>
      </c>
      <c r="N356" s="246" t="s">
        <v>43</v>
      </c>
      <c r="O356" s="42"/>
      <c r="P356" s="202">
        <f>O356*H356</f>
        <v>0</v>
      </c>
      <c r="Q356" s="202">
        <v>0</v>
      </c>
      <c r="R356" s="202">
        <f>Q356*H356</f>
        <v>0</v>
      </c>
      <c r="S356" s="202">
        <v>0</v>
      </c>
      <c r="T356" s="203">
        <f>S356*H356</f>
        <v>0</v>
      </c>
      <c r="AR356" s="24" t="s">
        <v>799</v>
      </c>
      <c r="AT356" s="24" t="s">
        <v>1041</v>
      </c>
      <c r="AU356" s="24" t="s">
        <v>79</v>
      </c>
      <c r="AY356" s="24" t="s">
        <v>195</v>
      </c>
      <c r="BE356" s="204">
        <f>IF(N356="základní",J356,0)</f>
        <v>0</v>
      </c>
      <c r="BF356" s="204">
        <f>IF(N356="snížená",J356,0)</f>
        <v>0</v>
      </c>
      <c r="BG356" s="204">
        <f>IF(N356="zákl. přenesená",J356,0)</f>
        <v>0</v>
      </c>
      <c r="BH356" s="204">
        <f>IF(N356="sníž. přenesená",J356,0)</f>
        <v>0</v>
      </c>
      <c r="BI356" s="204">
        <f>IF(N356="nulová",J356,0)</f>
        <v>0</v>
      </c>
      <c r="BJ356" s="24" t="s">
        <v>79</v>
      </c>
      <c r="BK356" s="204">
        <f>ROUND(I356*H356,1)</f>
        <v>0</v>
      </c>
      <c r="BL356" s="24" t="s">
        <v>474</v>
      </c>
      <c r="BM356" s="24" t="s">
        <v>799</v>
      </c>
    </row>
    <row r="357" spans="2:65" s="1" customFormat="1" ht="13.5">
      <c r="B357" s="41"/>
      <c r="C357" s="63"/>
      <c r="D357" s="205" t="s">
        <v>202</v>
      </c>
      <c r="E357" s="63"/>
      <c r="F357" s="206" t="s">
        <v>1437</v>
      </c>
      <c r="G357" s="63"/>
      <c r="H357" s="63"/>
      <c r="I357" s="165"/>
      <c r="J357" s="63"/>
      <c r="K357" s="63"/>
      <c r="L357" s="61"/>
      <c r="M357" s="207"/>
      <c r="N357" s="42"/>
      <c r="O357" s="42"/>
      <c r="P357" s="42"/>
      <c r="Q357" s="42"/>
      <c r="R357" s="42"/>
      <c r="S357" s="42"/>
      <c r="T357" s="78"/>
      <c r="AT357" s="24" t="s">
        <v>202</v>
      </c>
      <c r="AU357" s="24" t="s">
        <v>79</v>
      </c>
    </row>
    <row r="358" spans="2:65" s="1" customFormat="1" ht="22.5" customHeight="1">
      <c r="B358" s="41"/>
      <c r="C358" s="238" t="s">
        <v>800</v>
      </c>
      <c r="D358" s="238" t="s">
        <v>1041</v>
      </c>
      <c r="E358" s="239" t="s">
        <v>1497</v>
      </c>
      <c r="F358" s="240" t="s">
        <v>1382</v>
      </c>
      <c r="G358" s="241" t="s">
        <v>504</v>
      </c>
      <c r="H358" s="242">
        <v>2</v>
      </c>
      <c r="I358" s="243"/>
      <c r="J358" s="242">
        <f>ROUND(I358*H358,1)</f>
        <v>0</v>
      </c>
      <c r="K358" s="240" t="s">
        <v>1298</v>
      </c>
      <c r="L358" s="244"/>
      <c r="M358" s="245" t="s">
        <v>20</v>
      </c>
      <c r="N358" s="246" t="s">
        <v>43</v>
      </c>
      <c r="O358" s="42"/>
      <c r="P358" s="202">
        <f>O358*H358</f>
        <v>0</v>
      </c>
      <c r="Q358" s="202">
        <v>0</v>
      </c>
      <c r="R358" s="202">
        <f>Q358*H358</f>
        <v>0</v>
      </c>
      <c r="S358" s="202">
        <v>0</v>
      </c>
      <c r="T358" s="203">
        <f>S358*H358</f>
        <v>0</v>
      </c>
      <c r="AR358" s="24" t="s">
        <v>799</v>
      </c>
      <c r="AT358" s="24" t="s">
        <v>1041</v>
      </c>
      <c r="AU358" s="24" t="s">
        <v>79</v>
      </c>
      <c r="AY358" s="24" t="s">
        <v>195</v>
      </c>
      <c r="BE358" s="204">
        <f>IF(N358="základní",J358,0)</f>
        <v>0</v>
      </c>
      <c r="BF358" s="204">
        <f>IF(N358="snížená",J358,0)</f>
        <v>0</v>
      </c>
      <c r="BG358" s="204">
        <f>IF(N358="zákl. přenesená",J358,0)</f>
        <v>0</v>
      </c>
      <c r="BH358" s="204">
        <f>IF(N358="sníž. přenesená",J358,0)</f>
        <v>0</v>
      </c>
      <c r="BI358" s="204">
        <f>IF(N358="nulová",J358,0)</f>
        <v>0</v>
      </c>
      <c r="BJ358" s="24" t="s">
        <v>79</v>
      </c>
      <c r="BK358" s="204">
        <f>ROUND(I358*H358,1)</f>
        <v>0</v>
      </c>
      <c r="BL358" s="24" t="s">
        <v>474</v>
      </c>
      <c r="BM358" s="24" t="s">
        <v>803</v>
      </c>
    </row>
    <row r="359" spans="2:65" s="1" customFormat="1" ht="13.5">
      <c r="B359" s="41"/>
      <c r="C359" s="63"/>
      <c r="D359" s="205" t="s">
        <v>202</v>
      </c>
      <c r="E359" s="63"/>
      <c r="F359" s="206" t="s">
        <v>1382</v>
      </c>
      <c r="G359" s="63"/>
      <c r="H359" s="63"/>
      <c r="I359" s="165"/>
      <c r="J359" s="63"/>
      <c r="K359" s="63"/>
      <c r="L359" s="61"/>
      <c r="M359" s="207"/>
      <c r="N359" s="42"/>
      <c r="O359" s="42"/>
      <c r="P359" s="42"/>
      <c r="Q359" s="42"/>
      <c r="R359" s="42"/>
      <c r="S359" s="42"/>
      <c r="T359" s="78"/>
      <c r="AT359" s="24" t="s">
        <v>202</v>
      </c>
      <c r="AU359" s="24" t="s">
        <v>79</v>
      </c>
    </row>
    <row r="360" spans="2:65" s="1" customFormat="1" ht="22.5" customHeight="1">
      <c r="B360" s="41"/>
      <c r="C360" s="238" t="s">
        <v>583</v>
      </c>
      <c r="D360" s="238" t="s">
        <v>1041</v>
      </c>
      <c r="E360" s="239" t="s">
        <v>1498</v>
      </c>
      <c r="F360" s="240" t="s">
        <v>1383</v>
      </c>
      <c r="G360" s="241" t="s">
        <v>504</v>
      </c>
      <c r="H360" s="242">
        <v>2</v>
      </c>
      <c r="I360" s="243"/>
      <c r="J360" s="242">
        <f>ROUND(I360*H360,1)</f>
        <v>0</v>
      </c>
      <c r="K360" s="240" t="s">
        <v>1298</v>
      </c>
      <c r="L360" s="244"/>
      <c r="M360" s="245" t="s">
        <v>20</v>
      </c>
      <c r="N360" s="246" t="s">
        <v>43</v>
      </c>
      <c r="O360" s="42"/>
      <c r="P360" s="202">
        <f>O360*H360</f>
        <v>0</v>
      </c>
      <c r="Q360" s="202">
        <v>0</v>
      </c>
      <c r="R360" s="202">
        <f>Q360*H360</f>
        <v>0</v>
      </c>
      <c r="S360" s="202">
        <v>0</v>
      </c>
      <c r="T360" s="203">
        <f>S360*H360</f>
        <v>0</v>
      </c>
      <c r="AR360" s="24" t="s">
        <v>799</v>
      </c>
      <c r="AT360" s="24" t="s">
        <v>1041</v>
      </c>
      <c r="AU360" s="24" t="s">
        <v>79</v>
      </c>
      <c r="AY360" s="24" t="s">
        <v>195</v>
      </c>
      <c r="BE360" s="204">
        <f>IF(N360="základní",J360,0)</f>
        <v>0</v>
      </c>
      <c r="BF360" s="204">
        <f>IF(N360="snížená",J360,0)</f>
        <v>0</v>
      </c>
      <c r="BG360" s="204">
        <f>IF(N360="zákl. přenesená",J360,0)</f>
        <v>0</v>
      </c>
      <c r="BH360" s="204">
        <f>IF(N360="sníž. přenesená",J360,0)</f>
        <v>0</v>
      </c>
      <c r="BI360" s="204">
        <f>IF(N360="nulová",J360,0)</f>
        <v>0</v>
      </c>
      <c r="BJ360" s="24" t="s">
        <v>79</v>
      </c>
      <c r="BK360" s="204">
        <f>ROUND(I360*H360,1)</f>
        <v>0</v>
      </c>
      <c r="BL360" s="24" t="s">
        <v>474</v>
      </c>
      <c r="BM360" s="24" t="s">
        <v>807</v>
      </c>
    </row>
    <row r="361" spans="2:65" s="1" customFormat="1" ht="13.5">
      <c r="B361" s="41"/>
      <c r="C361" s="63"/>
      <c r="D361" s="205" t="s">
        <v>202</v>
      </c>
      <c r="E361" s="63"/>
      <c r="F361" s="206" t="s">
        <v>1383</v>
      </c>
      <c r="G361" s="63"/>
      <c r="H361" s="63"/>
      <c r="I361" s="165"/>
      <c r="J361" s="63"/>
      <c r="K361" s="63"/>
      <c r="L361" s="61"/>
      <c r="M361" s="207"/>
      <c r="N361" s="42"/>
      <c r="O361" s="42"/>
      <c r="P361" s="42"/>
      <c r="Q361" s="42"/>
      <c r="R361" s="42"/>
      <c r="S361" s="42"/>
      <c r="T361" s="78"/>
      <c r="AT361" s="24" t="s">
        <v>202</v>
      </c>
      <c r="AU361" s="24" t="s">
        <v>79</v>
      </c>
    </row>
    <row r="362" spans="2:65" s="1" customFormat="1" ht="22.5" customHeight="1">
      <c r="B362" s="41"/>
      <c r="C362" s="238" t="s">
        <v>810</v>
      </c>
      <c r="D362" s="238" t="s">
        <v>1041</v>
      </c>
      <c r="E362" s="239" t="s">
        <v>1499</v>
      </c>
      <c r="F362" s="240" t="s">
        <v>1324</v>
      </c>
      <c r="G362" s="241" t="s">
        <v>1300</v>
      </c>
      <c r="H362" s="242">
        <v>1</v>
      </c>
      <c r="I362" s="243"/>
      <c r="J362" s="242">
        <f>ROUND(I362*H362,1)</f>
        <v>0</v>
      </c>
      <c r="K362" s="240" t="s">
        <v>1298</v>
      </c>
      <c r="L362" s="244"/>
      <c r="M362" s="245" t="s">
        <v>20</v>
      </c>
      <c r="N362" s="246" t="s">
        <v>43</v>
      </c>
      <c r="O362" s="42"/>
      <c r="P362" s="202">
        <f>O362*H362</f>
        <v>0</v>
      </c>
      <c r="Q362" s="202">
        <v>0</v>
      </c>
      <c r="R362" s="202">
        <f>Q362*H362</f>
        <v>0</v>
      </c>
      <c r="S362" s="202">
        <v>0</v>
      </c>
      <c r="T362" s="203">
        <f>S362*H362</f>
        <v>0</v>
      </c>
      <c r="AR362" s="24" t="s">
        <v>799</v>
      </c>
      <c r="AT362" s="24" t="s">
        <v>1041</v>
      </c>
      <c r="AU362" s="24" t="s">
        <v>79</v>
      </c>
      <c r="AY362" s="24" t="s">
        <v>195</v>
      </c>
      <c r="BE362" s="204">
        <f>IF(N362="základní",J362,0)</f>
        <v>0</v>
      </c>
      <c r="BF362" s="204">
        <f>IF(N362="snížená",J362,0)</f>
        <v>0</v>
      </c>
      <c r="BG362" s="204">
        <f>IF(N362="zákl. přenesená",J362,0)</f>
        <v>0</v>
      </c>
      <c r="BH362" s="204">
        <f>IF(N362="sníž. přenesená",J362,0)</f>
        <v>0</v>
      </c>
      <c r="BI362" s="204">
        <f>IF(N362="nulová",J362,0)</f>
        <v>0</v>
      </c>
      <c r="BJ362" s="24" t="s">
        <v>79</v>
      </c>
      <c r="BK362" s="204">
        <f>ROUND(I362*H362,1)</f>
        <v>0</v>
      </c>
      <c r="BL362" s="24" t="s">
        <v>474</v>
      </c>
      <c r="BM362" s="24" t="s">
        <v>813</v>
      </c>
    </row>
    <row r="363" spans="2:65" s="1" customFormat="1" ht="13.5">
      <c r="B363" s="41"/>
      <c r="C363" s="63"/>
      <c r="D363" s="208" t="s">
        <v>202</v>
      </c>
      <c r="E363" s="63"/>
      <c r="F363" s="209" t="s">
        <v>1324</v>
      </c>
      <c r="G363" s="63"/>
      <c r="H363" s="63"/>
      <c r="I363" s="165"/>
      <c r="J363" s="63"/>
      <c r="K363" s="63"/>
      <c r="L363" s="61"/>
      <c r="M363" s="207"/>
      <c r="N363" s="42"/>
      <c r="O363" s="42"/>
      <c r="P363" s="42"/>
      <c r="Q363" s="42"/>
      <c r="R363" s="42"/>
      <c r="S363" s="42"/>
      <c r="T363" s="78"/>
      <c r="AT363" s="24" t="s">
        <v>202</v>
      </c>
      <c r="AU363" s="24" t="s">
        <v>79</v>
      </c>
    </row>
    <row r="364" spans="2:65" s="10" customFormat="1" ht="37.35" customHeight="1">
      <c r="B364" s="180"/>
      <c r="C364" s="181"/>
      <c r="D364" s="182" t="s">
        <v>71</v>
      </c>
      <c r="E364" s="183" t="s">
        <v>1263</v>
      </c>
      <c r="F364" s="183" t="s">
        <v>1500</v>
      </c>
      <c r="G364" s="181"/>
      <c r="H364" s="181"/>
      <c r="I364" s="184"/>
      <c r="J364" s="185">
        <f>BK364</f>
        <v>0</v>
      </c>
      <c r="K364" s="181"/>
      <c r="L364" s="186"/>
      <c r="M364" s="187"/>
      <c r="N364" s="188"/>
      <c r="O364" s="188"/>
      <c r="P364" s="189">
        <f>SUM(P365:P394)</f>
        <v>0</v>
      </c>
      <c r="Q364" s="188"/>
      <c r="R364" s="189">
        <f>SUM(R365:R394)</f>
        <v>0</v>
      </c>
      <c r="S364" s="188"/>
      <c r="T364" s="190">
        <f>SUM(T365:T394)</f>
        <v>0</v>
      </c>
      <c r="AR364" s="191" t="s">
        <v>86</v>
      </c>
      <c r="AT364" s="192" t="s">
        <v>71</v>
      </c>
      <c r="AU364" s="192" t="s">
        <v>72</v>
      </c>
      <c r="AY364" s="191" t="s">
        <v>195</v>
      </c>
      <c r="BK364" s="193">
        <f>SUM(BK365:BK394)</f>
        <v>0</v>
      </c>
    </row>
    <row r="365" spans="2:65" s="1" customFormat="1" ht="22.5" customHeight="1">
      <c r="B365" s="41"/>
      <c r="C365" s="238" t="s">
        <v>586</v>
      </c>
      <c r="D365" s="238" t="s">
        <v>1041</v>
      </c>
      <c r="E365" s="239" t="s">
        <v>1452</v>
      </c>
      <c r="F365" s="240" t="s">
        <v>1453</v>
      </c>
      <c r="G365" s="241" t="s">
        <v>504</v>
      </c>
      <c r="H365" s="242">
        <v>1</v>
      </c>
      <c r="I365" s="243"/>
      <c r="J365" s="242">
        <f>ROUND(I365*H365,1)</f>
        <v>0</v>
      </c>
      <c r="K365" s="240" t="s">
        <v>1298</v>
      </c>
      <c r="L365" s="244"/>
      <c r="M365" s="245" t="s">
        <v>20</v>
      </c>
      <c r="N365" s="246" t="s">
        <v>43</v>
      </c>
      <c r="O365" s="42"/>
      <c r="P365" s="202">
        <f>O365*H365</f>
        <v>0</v>
      </c>
      <c r="Q365" s="202">
        <v>0</v>
      </c>
      <c r="R365" s="202">
        <f>Q365*H365</f>
        <v>0</v>
      </c>
      <c r="S365" s="202">
        <v>0</v>
      </c>
      <c r="T365" s="203">
        <f>S365*H365</f>
        <v>0</v>
      </c>
      <c r="AR365" s="24" t="s">
        <v>799</v>
      </c>
      <c r="AT365" s="24" t="s">
        <v>1041</v>
      </c>
      <c r="AU365" s="24" t="s">
        <v>79</v>
      </c>
      <c r="AY365" s="24" t="s">
        <v>195</v>
      </c>
      <c r="BE365" s="204">
        <f>IF(N365="základní",J365,0)</f>
        <v>0</v>
      </c>
      <c r="BF365" s="204">
        <f>IF(N365="snížená",J365,0)</f>
        <v>0</v>
      </c>
      <c r="BG365" s="204">
        <f>IF(N365="zákl. přenesená",J365,0)</f>
        <v>0</v>
      </c>
      <c r="BH365" s="204">
        <f>IF(N365="sníž. přenesená",J365,0)</f>
        <v>0</v>
      </c>
      <c r="BI365" s="204">
        <f>IF(N365="nulová",J365,0)</f>
        <v>0</v>
      </c>
      <c r="BJ365" s="24" t="s">
        <v>79</v>
      </c>
      <c r="BK365" s="204">
        <f>ROUND(I365*H365,1)</f>
        <v>0</v>
      </c>
      <c r="BL365" s="24" t="s">
        <v>474</v>
      </c>
      <c r="BM365" s="24" t="s">
        <v>816</v>
      </c>
    </row>
    <row r="366" spans="2:65" s="1" customFormat="1" ht="13.5">
      <c r="B366" s="41"/>
      <c r="C366" s="63"/>
      <c r="D366" s="205" t="s">
        <v>202</v>
      </c>
      <c r="E366" s="63"/>
      <c r="F366" s="206" t="s">
        <v>1453</v>
      </c>
      <c r="G366" s="63"/>
      <c r="H366" s="63"/>
      <c r="I366" s="165"/>
      <c r="J366" s="63"/>
      <c r="K366" s="63"/>
      <c r="L366" s="61"/>
      <c r="M366" s="207"/>
      <c r="N366" s="42"/>
      <c r="O366" s="42"/>
      <c r="P366" s="42"/>
      <c r="Q366" s="42"/>
      <c r="R366" s="42"/>
      <c r="S366" s="42"/>
      <c r="T366" s="78"/>
      <c r="AT366" s="24" t="s">
        <v>202</v>
      </c>
      <c r="AU366" s="24" t="s">
        <v>79</v>
      </c>
    </row>
    <row r="367" spans="2:65" s="1" customFormat="1" ht="22.5" customHeight="1">
      <c r="B367" s="41"/>
      <c r="C367" s="238" t="s">
        <v>818</v>
      </c>
      <c r="D367" s="238" t="s">
        <v>1041</v>
      </c>
      <c r="E367" s="239" t="s">
        <v>485</v>
      </c>
      <c r="F367" s="240" t="s">
        <v>1454</v>
      </c>
      <c r="G367" s="241" t="s">
        <v>504</v>
      </c>
      <c r="H367" s="242">
        <v>1</v>
      </c>
      <c r="I367" s="243"/>
      <c r="J367" s="242">
        <f>ROUND(I367*H367,1)</f>
        <v>0</v>
      </c>
      <c r="K367" s="240" t="s">
        <v>1298</v>
      </c>
      <c r="L367" s="244"/>
      <c r="M367" s="245" t="s">
        <v>20</v>
      </c>
      <c r="N367" s="246" t="s">
        <v>43</v>
      </c>
      <c r="O367" s="42"/>
      <c r="P367" s="202">
        <f>O367*H367</f>
        <v>0</v>
      </c>
      <c r="Q367" s="202">
        <v>0</v>
      </c>
      <c r="R367" s="202">
        <f>Q367*H367</f>
        <v>0</v>
      </c>
      <c r="S367" s="202">
        <v>0</v>
      </c>
      <c r="T367" s="203">
        <f>S367*H367</f>
        <v>0</v>
      </c>
      <c r="AR367" s="24" t="s">
        <v>799</v>
      </c>
      <c r="AT367" s="24" t="s">
        <v>1041</v>
      </c>
      <c r="AU367" s="24" t="s">
        <v>79</v>
      </c>
      <c r="AY367" s="24" t="s">
        <v>195</v>
      </c>
      <c r="BE367" s="204">
        <f>IF(N367="základní",J367,0)</f>
        <v>0</v>
      </c>
      <c r="BF367" s="204">
        <f>IF(N367="snížená",J367,0)</f>
        <v>0</v>
      </c>
      <c r="BG367" s="204">
        <f>IF(N367="zákl. přenesená",J367,0)</f>
        <v>0</v>
      </c>
      <c r="BH367" s="204">
        <f>IF(N367="sníž. přenesená",J367,0)</f>
        <v>0</v>
      </c>
      <c r="BI367" s="204">
        <f>IF(N367="nulová",J367,0)</f>
        <v>0</v>
      </c>
      <c r="BJ367" s="24" t="s">
        <v>79</v>
      </c>
      <c r="BK367" s="204">
        <f>ROUND(I367*H367,1)</f>
        <v>0</v>
      </c>
      <c r="BL367" s="24" t="s">
        <v>474</v>
      </c>
      <c r="BM367" s="24" t="s">
        <v>821</v>
      </c>
    </row>
    <row r="368" spans="2:65" s="1" customFormat="1" ht="13.5">
      <c r="B368" s="41"/>
      <c r="C368" s="63"/>
      <c r="D368" s="205" t="s">
        <v>202</v>
      </c>
      <c r="E368" s="63"/>
      <c r="F368" s="206" t="s">
        <v>1454</v>
      </c>
      <c r="G368" s="63"/>
      <c r="H368" s="63"/>
      <c r="I368" s="165"/>
      <c r="J368" s="63"/>
      <c r="K368" s="63"/>
      <c r="L368" s="61"/>
      <c r="M368" s="207"/>
      <c r="N368" s="42"/>
      <c r="O368" s="42"/>
      <c r="P368" s="42"/>
      <c r="Q368" s="42"/>
      <c r="R368" s="42"/>
      <c r="S368" s="42"/>
      <c r="T368" s="78"/>
      <c r="AT368" s="24" t="s">
        <v>202</v>
      </c>
      <c r="AU368" s="24" t="s">
        <v>79</v>
      </c>
    </row>
    <row r="369" spans="2:65" s="1" customFormat="1" ht="22.5" customHeight="1">
      <c r="B369" s="41"/>
      <c r="C369" s="238" t="s">
        <v>590</v>
      </c>
      <c r="D369" s="238" t="s">
        <v>1041</v>
      </c>
      <c r="E369" s="239" t="s">
        <v>1455</v>
      </c>
      <c r="F369" s="240" t="s">
        <v>1350</v>
      </c>
      <c r="G369" s="241" t="s">
        <v>504</v>
      </c>
      <c r="H369" s="242">
        <v>1</v>
      </c>
      <c r="I369" s="243"/>
      <c r="J369" s="242">
        <f>ROUND(I369*H369,1)</f>
        <v>0</v>
      </c>
      <c r="K369" s="240" t="s">
        <v>1298</v>
      </c>
      <c r="L369" s="244"/>
      <c r="M369" s="245" t="s">
        <v>20</v>
      </c>
      <c r="N369" s="246" t="s">
        <v>43</v>
      </c>
      <c r="O369" s="42"/>
      <c r="P369" s="202">
        <f>O369*H369</f>
        <v>0</v>
      </c>
      <c r="Q369" s="202">
        <v>0</v>
      </c>
      <c r="R369" s="202">
        <f>Q369*H369</f>
        <v>0</v>
      </c>
      <c r="S369" s="202">
        <v>0</v>
      </c>
      <c r="T369" s="203">
        <f>S369*H369</f>
        <v>0</v>
      </c>
      <c r="AR369" s="24" t="s">
        <v>799</v>
      </c>
      <c r="AT369" s="24" t="s">
        <v>1041</v>
      </c>
      <c r="AU369" s="24" t="s">
        <v>79</v>
      </c>
      <c r="AY369" s="24" t="s">
        <v>195</v>
      </c>
      <c r="BE369" s="204">
        <f>IF(N369="základní",J369,0)</f>
        <v>0</v>
      </c>
      <c r="BF369" s="204">
        <f>IF(N369="snížená",J369,0)</f>
        <v>0</v>
      </c>
      <c r="BG369" s="204">
        <f>IF(N369="zákl. přenesená",J369,0)</f>
        <v>0</v>
      </c>
      <c r="BH369" s="204">
        <f>IF(N369="sníž. přenesená",J369,0)</f>
        <v>0</v>
      </c>
      <c r="BI369" s="204">
        <f>IF(N369="nulová",J369,0)</f>
        <v>0</v>
      </c>
      <c r="BJ369" s="24" t="s">
        <v>79</v>
      </c>
      <c r="BK369" s="204">
        <f>ROUND(I369*H369,1)</f>
        <v>0</v>
      </c>
      <c r="BL369" s="24" t="s">
        <v>474</v>
      </c>
      <c r="BM369" s="24" t="s">
        <v>826</v>
      </c>
    </row>
    <row r="370" spans="2:65" s="1" customFormat="1" ht="13.5">
      <c r="B370" s="41"/>
      <c r="C370" s="63"/>
      <c r="D370" s="205" t="s">
        <v>202</v>
      </c>
      <c r="E370" s="63"/>
      <c r="F370" s="206" t="s">
        <v>1350</v>
      </c>
      <c r="G370" s="63"/>
      <c r="H370" s="63"/>
      <c r="I370" s="165"/>
      <c r="J370" s="63"/>
      <c r="K370" s="63"/>
      <c r="L370" s="61"/>
      <c r="M370" s="207"/>
      <c r="N370" s="42"/>
      <c r="O370" s="42"/>
      <c r="P370" s="42"/>
      <c r="Q370" s="42"/>
      <c r="R370" s="42"/>
      <c r="S370" s="42"/>
      <c r="T370" s="78"/>
      <c r="AT370" s="24" t="s">
        <v>202</v>
      </c>
      <c r="AU370" s="24" t="s">
        <v>79</v>
      </c>
    </row>
    <row r="371" spans="2:65" s="1" customFormat="1" ht="22.5" customHeight="1">
      <c r="B371" s="41"/>
      <c r="C371" s="238" t="s">
        <v>827</v>
      </c>
      <c r="D371" s="238" t="s">
        <v>1041</v>
      </c>
      <c r="E371" s="239" t="s">
        <v>1456</v>
      </c>
      <c r="F371" s="240" t="s">
        <v>1374</v>
      </c>
      <c r="G371" s="241" t="s">
        <v>504</v>
      </c>
      <c r="H371" s="242">
        <v>1</v>
      </c>
      <c r="I371" s="243"/>
      <c r="J371" s="242">
        <f>ROUND(I371*H371,1)</f>
        <v>0</v>
      </c>
      <c r="K371" s="240" t="s">
        <v>1298</v>
      </c>
      <c r="L371" s="244"/>
      <c r="M371" s="245" t="s">
        <v>20</v>
      </c>
      <c r="N371" s="246" t="s">
        <v>43</v>
      </c>
      <c r="O371" s="42"/>
      <c r="P371" s="202">
        <f>O371*H371</f>
        <v>0</v>
      </c>
      <c r="Q371" s="202">
        <v>0</v>
      </c>
      <c r="R371" s="202">
        <f>Q371*H371</f>
        <v>0</v>
      </c>
      <c r="S371" s="202">
        <v>0</v>
      </c>
      <c r="T371" s="203">
        <f>S371*H371</f>
        <v>0</v>
      </c>
      <c r="AR371" s="24" t="s">
        <v>799</v>
      </c>
      <c r="AT371" s="24" t="s">
        <v>1041</v>
      </c>
      <c r="AU371" s="24" t="s">
        <v>79</v>
      </c>
      <c r="AY371" s="24" t="s">
        <v>195</v>
      </c>
      <c r="BE371" s="204">
        <f>IF(N371="základní",J371,0)</f>
        <v>0</v>
      </c>
      <c r="BF371" s="204">
        <f>IF(N371="snížená",J371,0)</f>
        <v>0</v>
      </c>
      <c r="BG371" s="204">
        <f>IF(N371="zákl. přenesená",J371,0)</f>
        <v>0</v>
      </c>
      <c r="BH371" s="204">
        <f>IF(N371="sníž. přenesená",J371,0)</f>
        <v>0</v>
      </c>
      <c r="BI371" s="204">
        <f>IF(N371="nulová",J371,0)</f>
        <v>0</v>
      </c>
      <c r="BJ371" s="24" t="s">
        <v>79</v>
      </c>
      <c r="BK371" s="204">
        <f>ROUND(I371*H371,1)</f>
        <v>0</v>
      </c>
      <c r="BL371" s="24" t="s">
        <v>474</v>
      </c>
      <c r="BM371" s="24" t="s">
        <v>830</v>
      </c>
    </row>
    <row r="372" spans="2:65" s="1" customFormat="1" ht="13.5">
      <c r="B372" s="41"/>
      <c r="C372" s="63"/>
      <c r="D372" s="205" t="s">
        <v>202</v>
      </c>
      <c r="E372" s="63"/>
      <c r="F372" s="206" t="s">
        <v>1374</v>
      </c>
      <c r="G372" s="63"/>
      <c r="H372" s="63"/>
      <c r="I372" s="165"/>
      <c r="J372" s="63"/>
      <c r="K372" s="63"/>
      <c r="L372" s="61"/>
      <c r="M372" s="207"/>
      <c r="N372" s="42"/>
      <c r="O372" s="42"/>
      <c r="P372" s="42"/>
      <c r="Q372" s="42"/>
      <c r="R372" s="42"/>
      <c r="S372" s="42"/>
      <c r="T372" s="78"/>
      <c r="AT372" s="24" t="s">
        <v>202</v>
      </c>
      <c r="AU372" s="24" t="s">
        <v>79</v>
      </c>
    </row>
    <row r="373" spans="2:65" s="1" customFormat="1" ht="22.5" customHeight="1">
      <c r="B373" s="41"/>
      <c r="C373" s="238" t="s">
        <v>593</v>
      </c>
      <c r="D373" s="238" t="s">
        <v>1041</v>
      </c>
      <c r="E373" s="239" t="s">
        <v>1501</v>
      </c>
      <c r="F373" s="240" t="s">
        <v>1502</v>
      </c>
      <c r="G373" s="241" t="s">
        <v>504</v>
      </c>
      <c r="H373" s="242">
        <v>4</v>
      </c>
      <c r="I373" s="243"/>
      <c r="J373" s="242">
        <f>ROUND(I373*H373,1)</f>
        <v>0</v>
      </c>
      <c r="K373" s="240" t="s">
        <v>1298</v>
      </c>
      <c r="L373" s="244"/>
      <c r="M373" s="245" t="s">
        <v>20</v>
      </c>
      <c r="N373" s="246" t="s">
        <v>43</v>
      </c>
      <c r="O373" s="42"/>
      <c r="P373" s="202">
        <f>O373*H373</f>
        <v>0</v>
      </c>
      <c r="Q373" s="202">
        <v>0</v>
      </c>
      <c r="R373" s="202">
        <f>Q373*H373</f>
        <v>0</v>
      </c>
      <c r="S373" s="202">
        <v>0</v>
      </c>
      <c r="T373" s="203">
        <f>S373*H373</f>
        <v>0</v>
      </c>
      <c r="AR373" s="24" t="s">
        <v>799</v>
      </c>
      <c r="AT373" s="24" t="s">
        <v>1041</v>
      </c>
      <c r="AU373" s="24" t="s">
        <v>79</v>
      </c>
      <c r="AY373" s="24" t="s">
        <v>195</v>
      </c>
      <c r="BE373" s="204">
        <f>IF(N373="základní",J373,0)</f>
        <v>0</v>
      </c>
      <c r="BF373" s="204">
        <f>IF(N373="snížená",J373,0)</f>
        <v>0</v>
      </c>
      <c r="BG373" s="204">
        <f>IF(N373="zákl. přenesená",J373,0)</f>
        <v>0</v>
      </c>
      <c r="BH373" s="204">
        <f>IF(N373="sníž. přenesená",J373,0)</f>
        <v>0</v>
      </c>
      <c r="BI373" s="204">
        <f>IF(N373="nulová",J373,0)</f>
        <v>0</v>
      </c>
      <c r="BJ373" s="24" t="s">
        <v>79</v>
      </c>
      <c r="BK373" s="204">
        <f>ROUND(I373*H373,1)</f>
        <v>0</v>
      </c>
      <c r="BL373" s="24" t="s">
        <v>474</v>
      </c>
      <c r="BM373" s="24" t="s">
        <v>833</v>
      </c>
    </row>
    <row r="374" spans="2:65" s="1" customFormat="1" ht="13.5">
      <c r="B374" s="41"/>
      <c r="C374" s="63"/>
      <c r="D374" s="205" t="s">
        <v>202</v>
      </c>
      <c r="E374" s="63"/>
      <c r="F374" s="206" t="s">
        <v>1502</v>
      </c>
      <c r="G374" s="63"/>
      <c r="H374" s="63"/>
      <c r="I374" s="165"/>
      <c r="J374" s="63"/>
      <c r="K374" s="63"/>
      <c r="L374" s="61"/>
      <c r="M374" s="207"/>
      <c r="N374" s="42"/>
      <c r="O374" s="42"/>
      <c r="P374" s="42"/>
      <c r="Q374" s="42"/>
      <c r="R374" s="42"/>
      <c r="S374" s="42"/>
      <c r="T374" s="78"/>
      <c r="AT374" s="24" t="s">
        <v>202</v>
      </c>
      <c r="AU374" s="24" t="s">
        <v>79</v>
      </c>
    </row>
    <row r="375" spans="2:65" s="1" customFormat="1" ht="22.5" customHeight="1">
      <c r="B375" s="41"/>
      <c r="C375" s="238" t="s">
        <v>835</v>
      </c>
      <c r="D375" s="238" t="s">
        <v>1041</v>
      </c>
      <c r="E375" s="239" t="s">
        <v>1503</v>
      </c>
      <c r="F375" s="240" t="s">
        <v>1504</v>
      </c>
      <c r="G375" s="241" t="s">
        <v>504</v>
      </c>
      <c r="H375" s="242">
        <v>5</v>
      </c>
      <c r="I375" s="243"/>
      <c r="J375" s="242">
        <f>ROUND(I375*H375,1)</f>
        <v>0</v>
      </c>
      <c r="K375" s="240" t="s">
        <v>1298</v>
      </c>
      <c r="L375" s="244"/>
      <c r="M375" s="245" t="s">
        <v>20</v>
      </c>
      <c r="N375" s="246" t="s">
        <v>43</v>
      </c>
      <c r="O375" s="42"/>
      <c r="P375" s="202">
        <f>O375*H375</f>
        <v>0</v>
      </c>
      <c r="Q375" s="202">
        <v>0</v>
      </c>
      <c r="R375" s="202">
        <f>Q375*H375</f>
        <v>0</v>
      </c>
      <c r="S375" s="202">
        <v>0</v>
      </c>
      <c r="T375" s="203">
        <f>S375*H375</f>
        <v>0</v>
      </c>
      <c r="AR375" s="24" t="s">
        <v>799</v>
      </c>
      <c r="AT375" s="24" t="s">
        <v>1041</v>
      </c>
      <c r="AU375" s="24" t="s">
        <v>79</v>
      </c>
      <c r="AY375" s="24" t="s">
        <v>195</v>
      </c>
      <c r="BE375" s="204">
        <f>IF(N375="základní",J375,0)</f>
        <v>0</v>
      </c>
      <c r="BF375" s="204">
        <f>IF(N375="snížená",J375,0)</f>
        <v>0</v>
      </c>
      <c r="BG375" s="204">
        <f>IF(N375="zákl. přenesená",J375,0)</f>
        <v>0</v>
      </c>
      <c r="BH375" s="204">
        <f>IF(N375="sníž. přenesená",J375,0)</f>
        <v>0</v>
      </c>
      <c r="BI375" s="204">
        <f>IF(N375="nulová",J375,0)</f>
        <v>0</v>
      </c>
      <c r="BJ375" s="24" t="s">
        <v>79</v>
      </c>
      <c r="BK375" s="204">
        <f>ROUND(I375*H375,1)</f>
        <v>0</v>
      </c>
      <c r="BL375" s="24" t="s">
        <v>474</v>
      </c>
      <c r="BM375" s="24" t="s">
        <v>838</v>
      </c>
    </row>
    <row r="376" spans="2:65" s="1" customFormat="1" ht="13.5">
      <c r="B376" s="41"/>
      <c r="C376" s="63"/>
      <c r="D376" s="205" t="s">
        <v>202</v>
      </c>
      <c r="E376" s="63"/>
      <c r="F376" s="206" t="s">
        <v>1504</v>
      </c>
      <c r="G376" s="63"/>
      <c r="H376" s="63"/>
      <c r="I376" s="165"/>
      <c r="J376" s="63"/>
      <c r="K376" s="63"/>
      <c r="L376" s="61"/>
      <c r="M376" s="207"/>
      <c r="N376" s="42"/>
      <c r="O376" s="42"/>
      <c r="P376" s="42"/>
      <c r="Q376" s="42"/>
      <c r="R376" s="42"/>
      <c r="S376" s="42"/>
      <c r="T376" s="78"/>
      <c r="AT376" s="24" t="s">
        <v>202</v>
      </c>
      <c r="AU376" s="24" t="s">
        <v>79</v>
      </c>
    </row>
    <row r="377" spans="2:65" s="1" customFormat="1" ht="31.5" customHeight="1">
      <c r="B377" s="41"/>
      <c r="C377" s="238" t="s">
        <v>597</v>
      </c>
      <c r="D377" s="238" t="s">
        <v>1041</v>
      </c>
      <c r="E377" s="239" t="s">
        <v>1505</v>
      </c>
      <c r="F377" s="240" t="s">
        <v>1506</v>
      </c>
      <c r="G377" s="241" t="s">
        <v>504</v>
      </c>
      <c r="H377" s="242">
        <v>1</v>
      </c>
      <c r="I377" s="243"/>
      <c r="J377" s="242">
        <f>ROUND(I377*H377,1)</f>
        <v>0</v>
      </c>
      <c r="K377" s="240" t="s">
        <v>1298</v>
      </c>
      <c r="L377" s="244"/>
      <c r="M377" s="245" t="s">
        <v>20</v>
      </c>
      <c r="N377" s="246" t="s">
        <v>43</v>
      </c>
      <c r="O377" s="42"/>
      <c r="P377" s="202">
        <f>O377*H377</f>
        <v>0</v>
      </c>
      <c r="Q377" s="202">
        <v>0</v>
      </c>
      <c r="R377" s="202">
        <f>Q377*H377</f>
        <v>0</v>
      </c>
      <c r="S377" s="202">
        <v>0</v>
      </c>
      <c r="T377" s="203">
        <f>S377*H377</f>
        <v>0</v>
      </c>
      <c r="AR377" s="24" t="s">
        <v>799</v>
      </c>
      <c r="AT377" s="24" t="s">
        <v>1041</v>
      </c>
      <c r="AU377" s="24" t="s">
        <v>79</v>
      </c>
      <c r="AY377" s="24" t="s">
        <v>195</v>
      </c>
      <c r="BE377" s="204">
        <f>IF(N377="základní",J377,0)</f>
        <v>0</v>
      </c>
      <c r="BF377" s="204">
        <f>IF(N377="snížená",J377,0)</f>
        <v>0</v>
      </c>
      <c r="BG377" s="204">
        <f>IF(N377="zákl. přenesená",J377,0)</f>
        <v>0</v>
      </c>
      <c r="BH377" s="204">
        <f>IF(N377="sníž. přenesená",J377,0)</f>
        <v>0</v>
      </c>
      <c r="BI377" s="204">
        <f>IF(N377="nulová",J377,0)</f>
        <v>0</v>
      </c>
      <c r="BJ377" s="24" t="s">
        <v>79</v>
      </c>
      <c r="BK377" s="204">
        <f>ROUND(I377*H377,1)</f>
        <v>0</v>
      </c>
      <c r="BL377" s="24" t="s">
        <v>474</v>
      </c>
      <c r="BM377" s="24" t="s">
        <v>841</v>
      </c>
    </row>
    <row r="378" spans="2:65" s="1" customFormat="1" ht="13.5">
      <c r="B378" s="41"/>
      <c r="C378" s="63"/>
      <c r="D378" s="205" t="s">
        <v>202</v>
      </c>
      <c r="E378" s="63"/>
      <c r="F378" s="206" t="s">
        <v>1506</v>
      </c>
      <c r="G378" s="63"/>
      <c r="H378" s="63"/>
      <c r="I378" s="165"/>
      <c r="J378" s="63"/>
      <c r="K378" s="63"/>
      <c r="L378" s="61"/>
      <c r="M378" s="207"/>
      <c r="N378" s="42"/>
      <c r="O378" s="42"/>
      <c r="P378" s="42"/>
      <c r="Q378" s="42"/>
      <c r="R378" s="42"/>
      <c r="S378" s="42"/>
      <c r="T378" s="78"/>
      <c r="AT378" s="24" t="s">
        <v>202</v>
      </c>
      <c r="AU378" s="24" t="s">
        <v>79</v>
      </c>
    </row>
    <row r="379" spans="2:65" s="1" customFormat="1" ht="22.5" customHeight="1">
      <c r="B379" s="41"/>
      <c r="C379" s="238" t="s">
        <v>844</v>
      </c>
      <c r="D379" s="238" t="s">
        <v>1041</v>
      </c>
      <c r="E379" s="239" t="s">
        <v>1507</v>
      </c>
      <c r="F379" s="240" t="s">
        <v>1424</v>
      </c>
      <c r="G379" s="241" t="s">
        <v>504</v>
      </c>
      <c r="H379" s="242">
        <v>1</v>
      </c>
      <c r="I379" s="243"/>
      <c r="J379" s="242">
        <f>ROUND(I379*H379,1)</f>
        <v>0</v>
      </c>
      <c r="K379" s="240" t="s">
        <v>1298</v>
      </c>
      <c r="L379" s="244"/>
      <c r="M379" s="245" t="s">
        <v>20</v>
      </c>
      <c r="N379" s="246" t="s">
        <v>43</v>
      </c>
      <c r="O379" s="42"/>
      <c r="P379" s="202">
        <f>O379*H379</f>
        <v>0</v>
      </c>
      <c r="Q379" s="202">
        <v>0</v>
      </c>
      <c r="R379" s="202">
        <f>Q379*H379</f>
        <v>0</v>
      </c>
      <c r="S379" s="202">
        <v>0</v>
      </c>
      <c r="T379" s="203">
        <f>S379*H379</f>
        <v>0</v>
      </c>
      <c r="AR379" s="24" t="s">
        <v>799</v>
      </c>
      <c r="AT379" s="24" t="s">
        <v>1041</v>
      </c>
      <c r="AU379" s="24" t="s">
        <v>79</v>
      </c>
      <c r="AY379" s="24" t="s">
        <v>195</v>
      </c>
      <c r="BE379" s="204">
        <f>IF(N379="základní",J379,0)</f>
        <v>0</v>
      </c>
      <c r="BF379" s="204">
        <f>IF(N379="snížená",J379,0)</f>
        <v>0</v>
      </c>
      <c r="BG379" s="204">
        <f>IF(N379="zákl. přenesená",J379,0)</f>
        <v>0</v>
      </c>
      <c r="BH379" s="204">
        <f>IF(N379="sníž. přenesená",J379,0)</f>
        <v>0</v>
      </c>
      <c r="BI379" s="204">
        <f>IF(N379="nulová",J379,0)</f>
        <v>0</v>
      </c>
      <c r="BJ379" s="24" t="s">
        <v>79</v>
      </c>
      <c r="BK379" s="204">
        <f>ROUND(I379*H379,1)</f>
        <v>0</v>
      </c>
      <c r="BL379" s="24" t="s">
        <v>474</v>
      </c>
      <c r="BM379" s="24" t="s">
        <v>847</v>
      </c>
    </row>
    <row r="380" spans="2:65" s="1" customFormat="1" ht="13.5">
      <c r="B380" s="41"/>
      <c r="C380" s="63"/>
      <c r="D380" s="205" t="s">
        <v>202</v>
      </c>
      <c r="E380" s="63"/>
      <c r="F380" s="206" t="s">
        <v>1424</v>
      </c>
      <c r="G380" s="63"/>
      <c r="H380" s="63"/>
      <c r="I380" s="165"/>
      <c r="J380" s="63"/>
      <c r="K380" s="63"/>
      <c r="L380" s="61"/>
      <c r="M380" s="207"/>
      <c r="N380" s="42"/>
      <c r="O380" s="42"/>
      <c r="P380" s="42"/>
      <c r="Q380" s="42"/>
      <c r="R380" s="42"/>
      <c r="S380" s="42"/>
      <c r="T380" s="78"/>
      <c r="AT380" s="24" t="s">
        <v>202</v>
      </c>
      <c r="AU380" s="24" t="s">
        <v>79</v>
      </c>
    </row>
    <row r="381" spans="2:65" s="1" customFormat="1" ht="22.5" customHeight="1">
      <c r="B381" s="41"/>
      <c r="C381" s="238" t="s">
        <v>600</v>
      </c>
      <c r="D381" s="238" t="s">
        <v>1041</v>
      </c>
      <c r="E381" s="239" t="s">
        <v>1508</v>
      </c>
      <c r="F381" s="240" t="s">
        <v>1426</v>
      </c>
      <c r="G381" s="241" t="s">
        <v>504</v>
      </c>
      <c r="H381" s="242">
        <v>1</v>
      </c>
      <c r="I381" s="243"/>
      <c r="J381" s="242">
        <f>ROUND(I381*H381,1)</f>
        <v>0</v>
      </c>
      <c r="K381" s="240" t="s">
        <v>1298</v>
      </c>
      <c r="L381" s="244"/>
      <c r="M381" s="245" t="s">
        <v>20</v>
      </c>
      <c r="N381" s="246" t="s">
        <v>43</v>
      </c>
      <c r="O381" s="42"/>
      <c r="P381" s="202">
        <f>O381*H381</f>
        <v>0</v>
      </c>
      <c r="Q381" s="202">
        <v>0</v>
      </c>
      <c r="R381" s="202">
        <f>Q381*H381</f>
        <v>0</v>
      </c>
      <c r="S381" s="202">
        <v>0</v>
      </c>
      <c r="T381" s="203">
        <f>S381*H381</f>
        <v>0</v>
      </c>
      <c r="AR381" s="24" t="s">
        <v>799</v>
      </c>
      <c r="AT381" s="24" t="s">
        <v>1041</v>
      </c>
      <c r="AU381" s="24" t="s">
        <v>79</v>
      </c>
      <c r="AY381" s="24" t="s">
        <v>195</v>
      </c>
      <c r="BE381" s="204">
        <f>IF(N381="základní",J381,0)</f>
        <v>0</v>
      </c>
      <c r="BF381" s="204">
        <f>IF(N381="snížená",J381,0)</f>
        <v>0</v>
      </c>
      <c r="BG381" s="204">
        <f>IF(N381="zákl. přenesená",J381,0)</f>
        <v>0</v>
      </c>
      <c r="BH381" s="204">
        <f>IF(N381="sníž. přenesená",J381,0)</f>
        <v>0</v>
      </c>
      <c r="BI381" s="204">
        <f>IF(N381="nulová",J381,0)</f>
        <v>0</v>
      </c>
      <c r="BJ381" s="24" t="s">
        <v>79</v>
      </c>
      <c r="BK381" s="204">
        <f>ROUND(I381*H381,1)</f>
        <v>0</v>
      </c>
      <c r="BL381" s="24" t="s">
        <v>474</v>
      </c>
      <c r="BM381" s="24" t="s">
        <v>850</v>
      </c>
    </row>
    <row r="382" spans="2:65" s="1" customFormat="1" ht="13.5">
      <c r="B382" s="41"/>
      <c r="C382" s="63"/>
      <c r="D382" s="205" t="s">
        <v>202</v>
      </c>
      <c r="E382" s="63"/>
      <c r="F382" s="206" t="s">
        <v>1426</v>
      </c>
      <c r="G382" s="63"/>
      <c r="H382" s="63"/>
      <c r="I382" s="165"/>
      <c r="J382" s="63"/>
      <c r="K382" s="63"/>
      <c r="L382" s="61"/>
      <c r="M382" s="207"/>
      <c r="N382" s="42"/>
      <c r="O382" s="42"/>
      <c r="P382" s="42"/>
      <c r="Q382" s="42"/>
      <c r="R382" s="42"/>
      <c r="S382" s="42"/>
      <c r="T382" s="78"/>
      <c r="AT382" s="24" t="s">
        <v>202</v>
      </c>
      <c r="AU382" s="24" t="s">
        <v>79</v>
      </c>
    </row>
    <row r="383" spans="2:65" s="1" customFormat="1" ht="22.5" customHeight="1">
      <c r="B383" s="41"/>
      <c r="C383" s="238" t="s">
        <v>851</v>
      </c>
      <c r="D383" s="238" t="s">
        <v>1041</v>
      </c>
      <c r="E383" s="239" t="s">
        <v>1509</v>
      </c>
      <c r="F383" s="240" t="s">
        <v>1428</v>
      </c>
      <c r="G383" s="241" t="s">
        <v>504</v>
      </c>
      <c r="H383" s="242">
        <v>1</v>
      </c>
      <c r="I383" s="243"/>
      <c r="J383" s="242">
        <f>ROUND(I383*H383,1)</f>
        <v>0</v>
      </c>
      <c r="K383" s="240" t="s">
        <v>1298</v>
      </c>
      <c r="L383" s="244"/>
      <c r="M383" s="245" t="s">
        <v>20</v>
      </c>
      <c r="N383" s="246" t="s">
        <v>43</v>
      </c>
      <c r="O383" s="42"/>
      <c r="P383" s="202">
        <f>O383*H383</f>
        <v>0</v>
      </c>
      <c r="Q383" s="202">
        <v>0</v>
      </c>
      <c r="R383" s="202">
        <f>Q383*H383</f>
        <v>0</v>
      </c>
      <c r="S383" s="202">
        <v>0</v>
      </c>
      <c r="T383" s="203">
        <f>S383*H383</f>
        <v>0</v>
      </c>
      <c r="AR383" s="24" t="s">
        <v>799</v>
      </c>
      <c r="AT383" s="24" t="s">
        <v>1041</v>
      </c>
      <c r="AU383" s="24" t="s">
        <v>79</v>
      </c>
      <c r="AY383" s="24" t="s">
        <v>195</v>
      </c>
      <c r="BE383" s="204">
        <f>IF(N383="základní",J383,0)</f>
        <v>0</v>
      </c>
      <c r="BF383" s="204">
        <f>IF(N383="snížená",J383,0)</f>
        <v>0</v>
      </c>
      <c r="BG383" s="204">
        <f>IF(N383="zákl. přenesená",J383,0)</f>
        <v>0</v>
      </c>
      <c r="BH383" s="204">
        <f>IF(N383="sníž. přenesená",J383,0)</f>
        <v>0</v>
      </c>
      <c r="BI383" s="204">
        <f>IF(N383="nulová",J383,0)</f>
        <v>0</v>
      </c>
      <c r="BJ383" s="24" t="s">
        <v>79</v>
      </c>
      <c r="BK383" s="204">
        <f>ROUND(I383*H383,1)</f>
        <v>0</v>
      </c>
      <c r="BL383" s="24" t="s">
        <v>474</v>
      </c>
      <c r="BM383" s="24" t="s">
        <v>854</v>
      </c>
    </row>
    <row r="384" spans="2:65" s="1" customFormat="1" ht="13.5">
      <c r="B384" s="41"/>
      <c r="C384" s="63"/>
      <c r="D384" s="205" t="s">
        <v>202</v>
      </c>
      <c r="E384" s="63"/>
      <c r="F384" s="206" t="s">
        <v>1428</v>
      </c>
      <c r="G384" s="63"/>
      <c r="H384" s="63"/>
      <c r="I384" s="165"/>
      <c r="J384" s="63"/>
      <c r="K384" s="63"/>
      <c r="L384" s="61"/>
      <c r="M384" s="207"/>
      <c r="N384" s="42"/>
      <c r="O384" s="42"/>
      <c r="P384" s="42"/>
      <c r="Q384" s="42"/>
      <c r="R384" s="42"/>
      <c r="S384" s="42"/>
      <c r="T384" s="78"/>
      <c r="AT384" s="24" t="s">
        <v>202</v>
      </c>
      <c r="AU384" s="24" t="s">
        <v>79</v>
      </c>
    </row>
    <row r="385" spans="2:65" s="1" customFormat="1" ht="22.5" customHeight="1">
      <c r="B385" s="41"/>
      <c r="C385" s="238" t="s">
        <v>604</v>
      </c>
      <c r="D385" s="238" t="s">
        <v>1041</v>
      </c>
      <c r="E385" s="239" t="s">
        <v>1510</v>
      </c>
      <c r="F385" s="240" t="s">
        <v>1377</v>
      </c>
      <c r="G385" s="241" t="s">
        <v>504</v>
      </c>
      <c r="H385" s="242">
        <v>3</v>
      </c>
      <c r="I385" s="243"/>
      <c r="J385" s="242">
        <f>ROUND(I385*H385,1)</f>
        <v>0</v>
      </c>
      <c r="K385" s="240" t="s">
        <v>1298</v>
      </c>
      <c r="L385" s="244"/>
      <c r="M385" s="245" t="s">
        <v>20</v>
      </c>
      <c r="N385" s="246" t="s">
        <v>43</v>
      </c>
      <c r="O385" s="42"/>
      <c r="P385" s="202">
        <f>O385*H385</f>
        <v>0</v>
      </c>
      <c r="Q385" s="202">
        <v>0</v>
      </c>
      <c r="R385" s="202">
        <f>Q385*H385</f>
        <v>0</v>
      </c>
      <c r="S385" s="202">
        <v>0</v>
      </c>
      <c r="T385" s="203">
        <f>S385*H385</f>
        <v>0</v>
      </c>
      <c r="AR385" s="24" t="s">
        <v>799</v>
      </c>
      <c r="AT385" s="24" t="s">
        <v>1041</v>
      </c>
      <c r="AU385" s="24" t="s">
        <v>79</v>
      </c>
      <c r="AY385" s="24" t="s">
        <v>195</v>
      </c>
      <c r="BE385" s="204">
        <f>IF(N385="základní",J385,0)</f>
        <v>0</v>
      </c>
      <c r="BF385" s="204">
        <f>IF(N385="snížená",J385,0)</f>
        <v>0</v>
      </c>
      <c r="BG385" s="204">
        <f>IF(N385="zákl. přenesená",J385,0)</f>
        <v>0</v>
      </c>
      <c r="BH385" s="204">
        <f>IF(N385="sníž. přenesená",J385,0)</f>
        <v>0</v>
      </c>
      <c r="BI385" s="204">
        <f>IF(N385="nulová",J385,0)</f>
        <v>0</v>
      </c>
      <c r="BJ385" s="24" t="s">
        <v>79</v>
      </c>
      <c r="BK385" s="204">
        <f>ROUND(I385*H385,1)</f>
        <v>0</v>
      </c>
      <c r="BL385" s="24" t="s">
        <v>474</v>
      </c>
      <c r="BM385" s="24" t="s">
        <v>857</v>
      </c>
    </row>
    <row r="386" spans="2:65" s="1" customFormat="1" ht="13.5">
      <c r="B386" s="41"/>
      <c r="C386" s="63"/>
      <c r="D386" s="205" t="s">
        <v>202</v>
      </c>
      <c r="E386" s="63"/>
      <c r="F386" s="206" t="s">
        <v>1377</v>
      </c>
      <c r="G386" s="63"/>
      <c r="H386" s="63"/>
      <c r="I386" s="165"/>
      <c r="J386" s="63"/>
      <c r="K386" s="63"/>
      <c r="L386" s="61"/>
      <c r="M386" s="207"/>
      <c r="N386" s="42"/>
      <c r="O386" s="42"/>
      <c r="P386" s="42"/>
      <c r="Q386" s="42"/>
      <c r="R386" s="42"/>
      <c r="S386" s="42"/>
      <c r="T386" s="78"/>
      <c r="AT386" s="24" t="s">
        <v>202</v>
      </c>
      <c r="AU386" s="24" t="s">
        <v>79</v>
      </c>
    </row>
    <row r="387" spans="2:65" s="1" customFormat="1" ht="22.5" customHeight="1">
      <c r="B387" s="41"/>
      <c r="C387" s="238" t="s">
        <v>858</v>
      </c>
      <c r="D387" s="238" t="s">
        <v>1041</v>
      </c>
      <c r="E387" s="239" t="s">
        <v>1511</v>
      </c>
      <c r="F387" s="240" t="s">
        <v>1378</v>
      </c>
      <c r="G387" s="241" t="s">
        <v>504</v>
      </c>
      <c r="H387" s="242">
        <v>27</v>
      </c>
      <c r="I387" s="243"/>
      <c r="J387" s="242">
        <f>ROUND(I387*H387,1)</f>
        <v>0</v>
      </c>
      <c r="K387" s="240" t="s">
        <v>1298</v>
      </c>
      <c r="L387" s="244"/>
      <c r="M387" s="245" t="s">
        <v>20</v>
      </c>
      <c r="N387" s="246" t="s">
        <v>43</v>
      </c>
      <c r="O387" s="42"/>
      <c r="P387" s="202">
        <f>O387*H387</f>
        <v>0</v>
      </c>
      <c r="Q387" s="202">
        <v>0</v>
      </c>
      <c r="R387" s="202">
        <f>Q387*H387</f>
        <v>0</v>
      </c>
      <c r="S387" s="202">
        <v>0</v>
      </c>
      <c r="T387" s="203">
        <f>S387*H387</f>
        <v>0</v>
      </c>
      <c r="AR387" s="24" t="s">
        <v>799</v>
      </c>
      <c r="AT387" s="24" t="s">
        <v>1041</v>
      </c>
      <c r="AU387" s="24" t="s">
        <v>79</v>
      </c>
      <c r="AY387" s="24" t="s">
        <v>195</v>
      </c>
      <c r="BE387" s="204">
        <f>IF(N387="základní",J387,0)</f>
        <v>0</v>
      </c>
      <c r="BF387" s="204">
        <f>IF(N387="snížená",J387,0)</f>
        <v>0</v>
      </c>
      <c r="BG387" s="204">
        <f>IF(N387="zákl. přenesená",J387,0)</f>
        <v>0</v>
      </c>
      <c r="BH387" s="204">
        <f>IF(N387="sníž. přenesená",J387,0)</f>
        <v>0</v>
      </c>
      <c r="BI387" s="204">
        <f>IF(N387="nulová",J387,0)</f>
        <v>0</v>
      </c>
      <c r="BJ387" s="24" t="s">
        <v>79</v>
      </c>
      <c r="BK387" s="204">
        <f>ROUND(I387*H387,1)</f>
        <v>0</v>
      </c>
      <c r="BL387" s="24" t="s">
        <v>474</v>
      </c>
      <c r="BM387" s="24" t="s">
        <v>861</v>
      </c>
    </row>
    <row r="388" spans="2:65" s="1" customFormat="1" ht="13.5">
      <c r="B388" s="41"/>
      <c r="C388" s="63"/>
      <c r="D388" s="205" t="s">
        <v>202</v>
      </c>
      <c r="E388" s="63"/>
      <c r="F388" s="206" t="s">
        <v>1378</v>
      </c>
      <c r="G388" s="63"/>
      <c r="H388" s="63"/>
      <c r="I388" s="165"/>
      <c r="J388" s="63"/>
      <c r="K388" s="63"/>
      <c r="L388" s="61"/>
      <c r="M388" s="207"/>
      <c r="N388" s="42"/>
      <c r="O388" s="42"/>
      <c r="P388" s="42"/>
      <c r="Q388" s="42"/>
      <c r="R388" s="42"/>
      <c r="S388" s="42"/>
      <c r="T388" s="78"/>
      <c r="AT388" s="24" t="s">
        <v>202</v>
      </c>
      <c r="AU388" s="24" t="s">
        <v>79</v>
      </c>
    </row>
    <row r="389" spans="2:65" s="1" customFormat="1" ht="22.5" customHeight="1">
      <c r="B389" s="41"/>
      <c r="C389" s="238" t="s">
        <v>607</v>
      </c>
      <c r="D389" s="238" t="s">
        <v>1041</v>
      </c>
      <c r="E389" s="239" t="s">
        <v>1512</v>
      </c>
      <c r="F389" s="240" t="s">
        <v>1437</v>
      </c>
      <c r="G389" s="241" t="s">
        <v>504</v>
      </c>
      <c r="H389" s="242">
        <v>1</v>
      </c>
      <c r="I389" s="243"/>
      <c r="J389" s="242">
        <f>ROUND(I389*H389,1)</f>
        <v>0</v>
      </c>
      <c r="K389" s="240" t="s">
        <v>1298</v>
      </c>
      <c r="L389" s="244"/>
      <c r="M389" s="245" t="s">
        <v>20</v>
      </c>
      <c r="N389" s="246" t="s">
        <v>43</v>
      </c>
      <c r="O389" s="42"/>
      <c r="P389" s="202">
        <f>O389*H389</f>
        <v>0</v>
      </c>
      <c r="Q389" s="202">
        <v>0</v>
      </c>
      <c r="R389" s="202">
        <f>Q389*H389</f>
        <v>0</v>
      </c>
      <c r="S389" s="202">
        <v>0</v>
      </c>
      <c r="T389" s="203">
        <f>S389*H389</f>
        <v>0</v>
      </c>
      <c r="AR389" s="24" t="s">
        <v>799</v>
      </c>
      <c r="AT389" s="24" t="s">
        <v>1041</v>
      </c>
      <c r="AU389" s="24" t="s">
        <v>79</v>
      </c>
      <c r="AY389" s="24" t="s">
        <v>195</v>
      </c>
      <c r="BE389" s="204">
        <f>IF(N389="základní",J389,0)</f>
        <v>0</v>
      </c>
      <c r="BF389" s="204">
        <f>IF(N389="snížená",J389,0)</f>
        <v>0</v>
      </c>
      <c r="BG389" s="204">
        <f>IF(N389="zákl. přenesená",J389,0)</f>
        <v>0</v>
      </c>
      <c r="BH389" s="204">
        <f>IF(N389="sníž. přenesená",J389,0)</f>
        <v>0</v>
      </c>
      <c r="BI389" s="204">
        <f>IF(N389="nulová",J389,0)</f>
        <v>0</v>
      </c>
      <c r="BJ389" s="24" t="s">
        <v>79</v>
      </c>
      <c r="BK389" s="204">
        <f>ROUND(I389*H389,1)</f>
        <v>0</v>
      </c>
      <c r="BL389" s="24" t="s">
        <v>474</v>
      </c>
      <c r="BM389" s="24" t="s">
        <v>864</v>
      </c>
    </row>
    <row r="390" spans="2:65" s="1" customFormat="1" ht="13.5">
      <c r="B390" s="41"/>
      <c r="C390" s="63"/>
      <c r="D390" s="205" t="s">
        <v>202</v>
      </c>
      <c r="E390" s="63"/>
      <c r="F390" s="206" t="s">
        <v>1437</v>
      </c>
      <c r="G390" s="63"/>
      <c r="H390" s="63"/>
      <c r="I390" s="165"/>
      <c r="J390" s="63"/>
      <c r="K390" s="63"/>
      <c r="L390" s="61"/>
      <c r="M390" s="207"/>
      <c r="N390" s="42"/>
      <c r="O390" s="42"/>
      <c r="P390" s="42"/>
      <c r="Q390" s="42"/>
      <c r="R390" s="42"/>
      <c r="S390" s="42"/>
      <c r="T390" s="78"/>
      <c r="AT390" s="24" t="s">
        <v>202</v>
      </c>
      <c r="AU390" s="24" t="s">
        <v>79</v>
      </c>
    </row>
    <row r="391" spans="2:65" s="1" customFormat="1" ht="22.5" customHeight="1">
      <c r="B391" s="41"/>
      <c r="C391" s="238" t="s">
        <v>868</v>
      </c>
      <c r="D391" s="238" t="s">
        <v>1041</v>
      </c>
      <c r="E391" s="239" t="s">
        <v>1513</v>
      </c>
      <c r="F391" s="240" t="s">
        <v>1382</v>
      </c>
      <c r="G391" s="241" t="s">
        <v>504</v>
      </c>
      <c r="H391" s="242">
        <v>9</v>
      </c>
      <c r="I391" s="243"/>
      <c r="J391" s="242">
        <f>ROUND(I391*H391,1)</f>
        <v>0</v>
      </c>
      <c r="K391" s="240" t="s">
        <v>1298</v>
      </c>
      <c r="L391" s="244"/>
      <c r="M391" s="245" t="s">
        <v>20</v>
      </c>
      <c r="N391" s="246" t="s">
        <v>43</v>
      </c>
      <c r="O391" s="42"/>
      <c r="P391" s="202">
        <f>O391*H391</f>
        <v>0</v>
      </c>
      <c r="Q391" s="202">
        <v>0</v>
      </c>
      <c r="R391" s="202">
        <f>Q391*H391</f>
        <v>0</v>
      </c>
      <c r="S391" s="202">
        <v>0</v>
      </c>
      <c r="T391" s="203">
        <f>S391*H391</f>
        <v>0</v>
      </c>
      <c r="AR391" s="24" t="s">
        <v>799</v>
      </c>
      <c r="AT391" s="24" t="s">
        <v>1041</v>
      </c>
      <c r="AU391" s="24" t="s">
        <v>79</v>
      </c>
      <c r="AY391" s="24" t="s">
        <v>195</v>
      </c>
      <c r="BE391" s="204">
        <f>IF(N391="základní",J391,0)</f>
        <v>0</v>
      </c>
      <c r="BF391" s="204">
        <f>IF(N391="snížená",J391,0)</f>
        <v>0</v>
      </c>
      <c r="BG391" s="204">
        <f>IF(N391="zákl. přenesená",J391,0)</f>
        <v>0</v>
      </c>
      <c r="BH391" s="204">
        <f>IF(N391="sníž. přenesená",J391,0)</f>
        <v>0</v>
      </c>
      <c r="BI391" s="204">
        <f>IF(N391="nulová",J391,0)</f>
        <v>0</v>
      </c>
      <c r="BJ391" s="24" t="s">
        <v>79</v>
      </c>
      <c r="BK391" s="204">
        <f>ROUND(I391*H391,1)</f>
        <v>0</v>
      </c>
      <c r="BL391" s="24" t="s">
        <v>474</v>
      </c>
      <c r="BM391" s="24" t="s">
        <v>871</v>
      </c>
    </row>
    <row r="392" spans="2:65" s="1" customFormat="1" ht="13.5">
      <c r="B392" s="41"/>
      <c r="C392" s="63"/>
      <c r="D392" s="205" t="s">
        <v>202</v>
      </c>
      <c r="E392" s="63"/>
      <c r="F392" s="206" t="s">
        <v>1382</v>
      </c>
      <c r="G392" s="63"/>
      <c r="H392" s="63"/>
      <c r="I392" s="165"/>
      <c r="J392" s="63"/>
      <c r="K392" s="63"/>
      <c r="L392" s="61"/>
      <c r="M392" s="207"/>
      <c r="N392" s="42"/>
      <c r="O392" s="42"/>
      <c r="P392" s="42"/>
      <c r="Q392" s="42"/>
      <c r="R392" s="42"/>
      <c r="S392" s="42"/>
      <c r="T392" s="78"/>
      <c r="AT392" s="24" t="s">
        <v>202</v>
      </c>
      <c r="AU392" s="24" t="s">
        <v>79</v>
      </c>
    </row>
    <row r="393" spans="2:65" s="1" customFormat="1" ht="22.5" customHeight="1">
      <c r="B393" s="41"/>
      <c r="C393" s="238" t="s">
        <v>611</v>
      </c>
      <c r="D393" s="238" t="s">
        <v>1041</v>
      </c>
      <c r="E393" s="239" t="s">
        <v>1514</v>
      </c>
      <c r="F393" s="240" t="s">
        <v>1324</v>
      </c>
      <c r="G393" s="241" t="s">
        <v>1300</v>
      </c>
      <c r="H393" s="242">
        <v>1</v>
      </c>
      <c r="I393" s="243"/>
      <c r="J393" s="242">
        <f>ROUND(I393*H393,1)</f>
        <v>0</v>
      </c>
      <c r="K393" s="240" t="s">
        <v>1298</v>
      </c>
      <c r="L393" s="244"/>
      <c r="M393" s="245" t="s">
        <v>20</v>
      </c>
      <c r="N393" s="246" t="s">
        <v>43</v>
      </c>
      <c r="O393" s="42"/>
      <c r="P393" s="202">
        <f>O393*H393</f>
        <v>0</v>
      </c>
      <c r="Q393" s="202">
        <v>0</v>
      </c>
      <c r="R393" s="202">
        <f>Q393*H393</f>
        <v>0</v>
      </c>
      <c r="S393" s="202">
        <v>0</v>
      </c>
      <c r="T393" s="203">
        <f>S393*H393</f>
        <v>0</v>
      </c>
      <c r="AR393" s="24" t="s">
        <v>799</v>
      </c>
      <c r="AT393" s="24" t="s">
        <v>1041</v>
      </c>
      <c r="AU393" s="24" t="s">
        <v>79</v>
      </c>
      <c r="AY393" s="24" t="s">
        <v>195</v>
      </c>
      <c r="BE393" s="204">
        <f>IF(N393="základní",J393,0)</f>
        <v>0</v>
      </c>
      <c r="BF393" s="204">
        <f>IF(N393="snížená",J393,0)</f>
        <v>0</v>
      </c>
      <c r="BG393" s="204">
        <f>IF(N393="zákl. přenesená",J393,0)</f>
        <v>0</v>
      </c>
      <c r="BH393" s="204">
        <f>IF(N393="sníž. přenesená",J393,0)</f>
        <v>0</v>
      </c>
      <c r="BI393" s="204">
        <f>IF(N393="nulová",J393,0)</f>
        <v>0</v>
      </c>
      <c r="BJ393" s="24" t="s">
        <v>79</v>
      </c>
      <c r="BK393" s="204">
        <f>ROUND(I393*H393,1)</f>
        <v>0</v>
      </c>
      <c r="BL393" s="24" t="s">
        <v>474</v>
      </c>
      <c r="BM393" s="24" t="s">
        <v>874</v>
      </c>
    </row>
    <row r="394" spans="2:65" s="1" customFormat="1" ht="13.5">
      <c r="B394" s="41"/>
      <c r="C394" s="63"/>
      <c r="D394" s="208" t="s">
        <v>202</v>
      </c>
      <c r="E394" s="63"/>
      <c r="F394" s="209" t="s">
        <v>1324</v>
      </c>
      <c r="G394" s="63"/>
      <c r="H394" s="63"/>
      <c r="I394" s="165"/>
      <c r="J394" s="63"/>
      <c r="K394" s="63"/>
      <c r="L394" s="61"/>
      <c r="M394" s="207"/>
      <c r="N394" s="42"/>
      <c r="O394" s="42"/>
      <c r="P394" s="42"/>
      <c r="Q394" s="42"/>
      <c r="R394" s="42"/>
      <c r="S394" s="42"/>
      <c r="T394" s="78"/>
      <c r="AT394" s="24" t="s">
        <v>202</v>
      </c>
      <c r="AU394" s="24" t="s">
        <v>79</v>
      </c>
    </row>
    <row r="395" spans="2:65" s="10" customFormat="1" ht="37.35" customHeight="1">
      <c r="B395" s="180"/>
      <c r="C395" s="181"/>
      <c r="D395" s="182" t="s">
        <v>71</v>
      </c>
      <c r="E395" s="183" t="s">
        <v>1270</v>
      </c>
      <c r="F395" s="183" t="s">
        <v>1515</v>
      </c>
      <c r="G395" s="181"/>
      <c r="H395" s="181"/>
      <c r="I395" s="184"/>
      <c r="J395" s="185">
        <f>BK395</f>
        <v>0</v>
      </c>
      <c r="K395" s="181"/>
      <c r="L395" s="186"/>
      <c r="M395" s="187"/>
      <c r="N395" s="188"/>
      <c r="O395" s="188"/>
      <c r="P395" s="189">
        <f>SUM(P396:P627)</f>
        <v>0</v>
      </c>
      <c r="Q395" s="188"/>
      <c r="R395" s="189">
        <f>SUM(R396:R627)</f>
        <v>0</v>
      </c>
      <c r="S395" s="188"/>
      <c r="T395" s="190">
        <f>SUM(T396:T627)</f>
        <v>0</v>
      </c>
      <c r="AR395" s="191" t="s">
        <v>86</v>
      </c>
      <c r="AT395" s="192" t="s">
        <v>71</v>
      </c>
      <c r="AU395" s="192" t="s">
        <v>72</v>
      </c>
      <c r="AY395" s="191" t="s">
        <v>195</v>
      </c>
      <c r="BK395" s="193">
        <f>SUM(BK396:BK627)</f>
        <v>0</v>
      </c>
    </row>
    <row r="396" spans="2:65" s="1" customFormat="1" ht="31.5" customHeight="1">
      <c r="B396" s="41"/>
      <c r="C396" s="194" t="s">
        <v>875</v>
      </c>
      <c r="D396" s="194" t="s">
        <v>196</v>
      </c>
      <c r="E396" s="195" t="s">
        <v>79</v>
      </c>
      <c r="F396" s="196" t="s">
        <v>1516</v>
      </c>
      <c r="G396" s="197" t="s">
        <v>504</v>
      </c>
      <c r="H396" s="198">
        <v>8</v>
      </c>
      <c r="I396" s="199"/>
      <c r="J396" s="198">
        <f>ROUND(I396*H396,1)</f>
        <v>0</v>
      </c>
      <c r="K396" s="196" t="s">
        <v>1298</v>
      </c>
      <c r="L396" s="61"/>
      <c r="M396" s="200" t="s">
        <v>20</v>
      </c>
      <c r="N396" s="201" t="s">
        <v>43</v>
      </c>
      <c r="O396" s="42"/>
      <c r="P396" s="202">
        <f>O396*H396</f>
        <v>0</v>
      </c>
      <c r="Q396" s="202">
        <v>0</v>
      </c>
      <c r="R396" s="202">
        <f>Q396*H396</f>
        <v>0</v>
      </c>
      <c r="S396" s="202">
        <v>0</v>
      </c>
      <c r="T396" s="203">
        <f>S396*H396</f>
        <v>0</v>
      </c>
      <c r="AR396" s="24" t="s">
        <v>474</v>
      </c>
      <c r="AT396" s="24" t="s">
        <v>196</v>
      </c>
      <c r="AU396" s="24" t="s">
        <v>79</v>
      </c>
      <c r="AY396" s="24" t="s">
        <v>195</v>
      </c>
      <c r="BE396" s="204">
        <f>IF(N396="základní",J396,0)</f>
        <v>0</v>
      </c>
      <c r="BF396" s="204">
        <f>IF(N396="snížená",J396,0)</f>
        <v>0</v>
      </c>
      <c r="BG396" s="204">
        <f>IF(N396="zákl. přenesená",J396,0)</f>
        <v>0</v>
      </c>
      <c r="BH396" s="204">
        <f>IF(N396="sníž. přenesená",J396,0)</f>
        <v>0</v>
      </c>
      <c r="BI396" s="204">
        <f>IF(N396="nulová",J396,0)</f>
        <v>0</v>
      </c>
      <c r="BJ396" s="24" t="s">
        <v>79</v>
      </c>
      <c r="BK396" s="204">
        <f>ROUND(I396*H396,1)</f>
        <v>0</v>
      </c>
      <c r="BL396" s="24" t="s">
        <v>474</v>
      </c>
      <c r="BM396" s="24" t="s">
        <v>878</v>
      </c>
    </row>
    <row r="397" spans="2:65" s="1" customFormat="1" ht="27">
      <c r="B397" s="41"/>
      <c r="C397" s="63"/>
      <c r="D397" s="205" t="s">
        <v>202</v>
      </c>
      <c r="E397" s="63"/>
      <c r="F397" s="206" t="s">
        <v>1516</v>
      </c>
      <c r="G397" s="63"/>
      <c r="H397" s="63"/>
      <c r="I397" s="165"/>
      <c r="J397" s="63"/>
      <c r="K397" s="63"/>
      <c r="L397" s="61"/>
      <c r="M397" s="207"/>
      <c r="N397" s="42"/>
      <c r="O397" s="42"/>
      <c r="P397" s="42"/>
      <c r="Q397" s="42"/>
      <c r="R397" s="42"/>
      <c r="S397" s="42"/>
      <c r="T397" s="78"/>
      <c r="AT397" s="24" t="s">
        <v>202</v>
      </c>
      <c r="AU397" s="24" t="s">
        <v>79</v>
      </c>
    </row>
    <row r="398" spans="2:65" s="1" customFormat="1" ht="31.5" customHeight="1">
      <c r="B398" s="41"/>
      <c r="C398" s="194" t="s">
        <v>614</v>
      </c>
      <c r="D398" s="194" t="s">
        <v>196</v>
      </c>
      <c r="E398" s="195" t="s">
        <v>81</v>
      </c>
      <c r="F398" s="196" t="s">
        <v>1517</v>
      </c>
      <c r="G398" s="197" t="s">
        <v>504</v>
      </c>
      <c r="H398" s="198">
        <v>15</v>
      </c>
      <c r="I398" s="199"/>
      <c r="J398" s="198">
        <f>ROUND(I398*H398,1)</f>
        <v>0</v>
      </c>
      <c r="K398" s="196" t="s">
        <v>1298</v>
      </c>
      <c r="L398" s="61"/>
      <c r="M398" s="200" t="s">
        <v>20</v>
      </c>
      <c r="N398" s="201" t="s">
        <v>43</v>
      </c>
      <c r="O398" s="42"/>
      <c r="P398" s="202">
        <f>O398*H398</f>
        <v>0</v>
      </c>
      <c r="Q398" s="202">
        <v>0</v>
      </c>
      <c r="R398" s="202">
        <f>Q398*H398</f>
        <v>0</v>
      </c>
      <c r="S398" s="202">
        <v>0</v>
      </c>
      <c r="T398" s="203">
        <f>S398*H398</f>
        <v>0</v>
      </c>
      <c r="AR398" s="24" t="s">
        <v>474</v>
      </c>
      <c r="AT398" s="24" t="s">
        <v>196</v>
      </c>
      <c r="AU398" s="24" t="s">
        <v>79</v>
      </c>
      <c r="AY398" s="24" t="s">
        <v>195</v>
      </c>
      <c r="BE398" s="204">
        <f>IF(N398="základní",J398,0)</f>
        <v>0</v>
      </c>
      <c r="BF398" s="204">
        <f>IF(N398="snížená",J398,0)</f>
        <v>0</v>
      </c>
      <c r="BG398" s="204">
        <f>IF(N398="zákl. přenesená",J398,0)</f>
        <v>0</v>
      </c>
      <c r="BH398" s="204">
        <f>IF(N398="sníž. přenesená",J398,0)</f>
        <v>0</v>
      </c>
      <c r="BI398" s="204">
        <f>IF(N398="nulová",J398,0)</f>
        <v>0</v>
      </c>
      <c r="BJ398" s="24" t="s">
        <v>79</v>
      </c>
      <c r="BK398" s="204">
        <f>ROUND(I398*H398,1)</f>
        <v>0</v>
      </c>
      <c r="BL398" s="24" t="s">
        <v>474</v>
      </c>
      <c r="BM398" s="24" t="s">
        <v>881</v>
      </c>
    </row>
    <row r="399" spans="2:65" s="1" customFormat="1" ht="27">
      <c r="B399" s="41"/>
      <c r="C399" s="63"/>
      <c r="D399" s="205" t="s">
        <v>202</v>
      </c>
      <c r="E399" s="63"/>
      <c r="F399" s="206" t="s">
        <v>1517</v>
      </c>
      <c r="G399" s="63"/>
      <c r="H399" s="63"/>
      <c r="I399" s="165"/>
      <c r="J399" s="63"/>
      <c r="K399" s="63"/>
      <c r="L399" s="61"/>
      <c r="M399" s="207"/>
      <c r="N399" s="42"/>
      <c r="O399" s="42"/>
      <c r="P399" s="42"/>
      <c r="Q399" s="42"/>
      <c r="R399" s="42"/>
      <c r="S399" s="42"/>
      <c r="T399" s="78"/>
      <c r="AT399" s="24" t="s">
        <v>202</v>
      </c>
      <c r="AU399" s="24" t="s">
        <v>79</v>
      </c>
    </row>
    <row r="400" spans="2:65" s="1" customFormat="1" ht="31.5" customHeight="1">
      <c r="B400" s="41"/>
      <c r="C400" s="194" t="s">
        <v>884</v>
      </c>
      <c r="D400" s="194" t="s">
        <v>196</v>
      </c>
      <c r="E400" s="195" t="s">
        <v>86</v>
      </c>
      <c r="F400" s="196" t="s">
        <v>1518</v>
      </c>
      <c r="G400" s="197" t="s">
        <v>504</v>
      </c>
      <c r="H400" s="198">
        <v>6</v>
      </c>
      <c r="I400" s="199"/>
      <c r="J400" s="198">
        <f>ROUND(I400*H400,1)</f>
        <v>0</v>
      </c>
      <c r="K400" s="196" t="s">
        <v>1298</v>
      </c>
      <c r="L400" s="61"/>
      <c r="M400" s="200" t="s">
        <v>20</v>
      </c>
      <c r="N400" s="201" t="s">
        <v>43</v>
      </c>
      <c r="O400" s="42"/>
      <c r="P400" s="202">
        <f>O400*H400</f>
        <v>0</v>
      </c>
      <c r="Q400" s="202">
        <v>0</v>
      </c>
      <c r="R400" s="202">
        <f>Q400*H400</f>
        <v>0</v>
      </c>
      <c r="S400" s="202">
        <v>0</v>
      </c>
      <c r="T400" s="203">
        <f>S400*H400</f>
        <v>0</v>
      </c>
      <c r="AR400" s="24" t="s">
        <v>474</v>
      </c>
      <c r="AT400" s="24" t="s">
        <v>196</v>
      </c>
      <c r="AU400" s="24" t="s">
        <v>79</v>
      </c>
      <c r="AY400" s="24" t="s">
        <v>195</v>
      </c>
      <c r="BE400" s="204">
        <f>IF(N400="základní",J400,0)</f>
        <v>0</v>
      </c>
      <c r="BF400" s="204">
        <f>IF(N400="snížená",J400,0)</f>
        <v>0</v>
      </c>
      <c r="BG400" s="204">
        <f>IF(N400="zákl. přenesená",J400,0)</f>
        <v>0</v>
      </c>
      <c r="BH400" s="204">
        <f>IF(N400="sníž. přenesená",J400,0)</f>
        <v>0</v>
      </c>
      <c r="BI400" s="204">
        <f>IF(N400="nulová",J400,0)</f>
        <v>0</v>
      </c>
      <c r="BJ400" s="24" t="s">
        <v>79</v>
      </c>
      <c r="BK400" s="204">
        <f>ROUND(I400*H400,1)</f>
        <v>0</v>
      </c>
      <c r="BL400" s="24" t="s">
        <v>474</v>
      </c>
      <c r="BM400" s="24" t="s">
        <v>887</v>
      </c>
    </row>
    <row r="401" spans="2:65" s="1" customFormat="1" ht="27">
      <c r="B401" s="41"/>
      <c r="C401" s="63"/>
      <c r="D401" s="205" t="s">
        <v>202</v>
      </c>
      <c r="E401" s="63"/>
      <c r="F401" s="206" t="s">
        <v>1518</v>
      </c>
      <c r="G401" s="63"/>
      <c r="H401" s="63"/>
      <c r="I401" s="165"/>
      <c r="J401" s="63"/>
      <c r="K401" s="63"/>
      <c r="L401" s="61"/>
      <c r="M401" s="207"/>
      <c r="N401" s="42"/>
      <c r="O401" s="42"/>
      <c r="P401" s="42"/>
      <c r="Q401" s="42"/>
      <c r="R401" s="42"/>
      <c r="S401" s="42"/>
      <c r="T401" s="78"/>
      <c r="AT401" s="24" t="s">
        <v>202</v>
      </c>
      <c r="AU401" s="24" t="s">
        <v>79</v>
      </c>
    </row>
    <row r="402" spans="2:65" s="1" customFormat="1" ht="31.5" customHeight="1">
      <c r="B402" s="41"/>
      <c r="C402" s="194" t="s">
        <v>618</v>
      </c>
      <c r="D402" s="194" t="s">
        <v>196</v>
      </c>
      <c r="E402" s="195" t="s">
        <v>1331</v>
      </c>
      <c r="F402" s="196" t="s">
        <v>1519</v>
      </c>
      <c r="G402" s="197" t="s">
        <v>504</v>
      </c>
      <c r="H402" s="198">
        <v>2</v>
      </c>
      <c r="I402" s="199"/>
      <c r="J402" s="198">
        <f>ROUND(I402*H402,1)</f>
        <v>0</v>
      </c>
      <c r="K402" s="196" t="s">
        <v>1298</v>
      </c>
      <c r="L402" s="61"/>
      <c r="M402" s="200" t="s">
        <v>20</v>
      </c>
      <c r="N402" s="201" t="s">
        <v>43</v>
      </c>
      <c r="O402" s="42"/>
      <c r="P402" s="202">
        <f>O402*H402</f>
        <v>0</v>
      </c>
      <c r="Q402" s="202">
        <v>0</v>
      </c>
      <c r="R402" s="202">
        <f>Q402*H402</f>
        <v>0</v>
      </c>
      <c r="S402" s="202">
        <v>0</v>
      </c>
      <c r="T402" s="203">
        <f>S402*H402</f>
        <v>0</v>
      </c>
      <c r="AR402" s="24" t="s">
        <v>474</v>
      </c>
      <c r="AT402" s="24" t="s">
        <v>196</v>
      </c>
      <c r="AU402" s="24" t="s">
        <v>79</v>
      </c>
      <c r="AY402" s="24" t="s">
        <v>195</v>
      </c>
      <c r="BE402" s="204">
        <f>IF(N402="základní",J402,0)</f>
        <v>0</v>
      </c>
      <c r="BF402" s="204">
        <f>IF(N402="snížená",J402,0)</f>
        <v>0</v>
      </c>
      <c r="BG402" s="204">
        <f>IF(N402="zákl. přenesená",J402,0)</f>
        <v>0</v>
      </c>
      <c r="BH402" s="204">
        <f>IF(N402="sníž. přenesená",J402,0)</f>
        <v>0</v>
      </c>
      <c r="BI402" s="204">
        <f>IF(N402="nulová",J402,0)</f>
        <v>0</v>
      </c>
      <c r="BJ402" s="24" t="s">
        <v>79</v>
      </c>
      <c r="BK402" s="204">
        <f>ROUND(I402*H402,1)</f>
        <v>0</v>
      </c>
      <c r="BL402" s="24" t="s">
        <v>474</v>
      </c>
      <c r="BM402" s="24" t="s">
        <v>892</v>
      </c>
    </row>
    <row r="403" spans="2:65" s="1" customFormat="1" ht="27">
      <c r="B403" s="41"/>
      <c r="C403" s="63"/>
      <c r="D403" s="205" t="s">
        <v>202</v>
      </c>
      <c r="E403" s="63"/>
      <c r="F403" s="206" t="s">
        <v>1519</v>
      </c>
      <c r="G403" s="63"/>
      <c r="H403" s="63"/>
      <c r="I403" s="165"/>
      <c r="J403" s="63"/>
      <c r="K403" s="63"/>
      <c r="L403" s="61"/>
      <c r="M403" s="207"/>
      <c r="N403" s="42"/>
      <c r="O403" s="42"/>
      <c r="P403" s="42"/>
      <c r="Q403" s="42"/>
      <c r="R403" s="42"/>
      <c r="S403" s="42"/>
      <c r="T403" s="78"/>
      <c r="AT403" s="24" t="s">
        <v>202</v>
      </c>
      <c r="AU403" s="24" t="s">
        <v>79</v>
      </c>
    </row>
    <row r="404" spans="2:65" s="1" customFormat="1" ht="31.5" customHeight="1">
      <c r="B404" s="41"/>
      <c r="C404" s="194" t="s">
        <v>893</v>
      </c>
      <c r="D404" s="194" t="s">
        <v>196</v>
      </c>
      <c r="E404" s="195" t="s">
        <v>1333</v>
      </c>
      <c r="F404" s="196" t="s">
        <v>1520</v>
      </c>
      <c r="G404" s="197" t="s">
        <v>504</v>
      </c>
      <c r="H404" s="198">
        <v>59</v>
      </c>
      <c r="I404" s="199"/>
      <c r="J404" s="198">
        <f>ROUND(I404*H404,1)</f>
        <v>0</v>
      </c>
      <c r="K404" s="196" t="s">
        <v>1298</v>
      </c>
      <c r="L404" s="61"/>
      <c r="M404" s="200" t="s">
        <v>20</v>
      </c>
      <c r="N404" s="201" t="s">
        <v>43</v>
      </c>
      <c r="O404" s="42"/>
      <c r="P404" s="202">
        <f>O404*H404</f>
        <v>0</v>
      </c>
      <c r="Q404" s="202">
        <v>0</v>
      </c>
      <c r="R404" s="202">
        <f>Q404*H404</f>
        <v>0</v>
      </c>
      <c r="S404" s="202">
        <v>0</v>
      </c>
      <c r="T404" s="203">
        <f>S404*H404</f>
        <v>0</v>
      </c>
      <c r="AR404" s="24" t="s">
        <v>474</v>
      </c>
      <c r="AT404" s="24" t="s">
        <v>196</v>
      </c>
      <c r="AU404" s="24" t="s">
        <v>79</v>
      </c>
      <c r="AY404" s="24" t="s">
        <v>195</v>
      </c>
      <c r="BE404" s="204">
        <f>IF(N404="základní",J404,0)</f>
        <v>0</v>
      </c>
      <c r="BF404" s="204">
        <f>IF(N404="snížená",J404,0)</f>
        <v>0</v>
      </c>
      <c r="BG404" s="204">
        <f>IF(N404="zákl. přenesená",J404,0)</f>
        <v>0</v>
      </c>
      <c r="BH404" s="204">
        <f>IF(N404="sníž. přenesená",J404,0)</f>
        <v>0</v>
      </c>
      <c r="BI404" s="204">
        <f>IF(N404="nulová",J404,0)</f>
        <v>0</v>
      </c>
      <c r="BJ404" s="24" t="s">
        <v>79</v>
      </c>
      <c r="BK404" s="204">
        <f>ROUND(I404*H404,1)</f>
        <v>0</v>
      </c>
      <c r="BL404" s="24" t="s">
        <v>474</v>
      </c>
      <c r="BM404" s="24" t="s">
        <v>896</v>
      </c>
    </row>
    <row r="405" spans="2:65" s="1" customFormat="1" ht="27">
      <c r="B405" s="41"/>
      <c r="C405" s="63"/>
      <c r="D405" s="205" t="s">
        <v>202</v>
      </c>
      <c r="E405" s="63"/>
      <c r="F405" s="206" t="s">
        <v>1520</v>
      </c>
      <c r="G405" s="63"/>
      <c r="H405" s="63"/>
      <c r="I405" s="165"/>
      <c r="J405" s="63"/>
      <c r="K405" s="63"/>
      <c r="L405" s="61"/>
      <c r="M405" s="207"/>
      <c r="N405" s="42"/>
      <c r="O405" s="42"/>
      <c r="P405" s="42"/>
      <c r="Q405" s="42"/>
      <c r="R405" s="42"/>
      <c r="S405" s="42"/>
      <c r="T405" s="78"/>
      <c r="AT405" s="24" t="s">
        <v>202</v>
      </c>
      <c r="AU405" s="24" t="s">
        <v>79</v>
      </c>
    </row>
    <row r="406" spans="2:65" s="1" customFormat="1" ht="31.5" customHeight="1">
      <c r="B406" s="41"/>
      <c r="C406" s="194" t="s">
        <v>621</v>
      </c>
      <c r="D406" s="194" t="s">
        <v>196</v>
      </c>
      <c r="E406" s="195" t="s">
        <v>217</v>
      </c>
      <c r="F406" s="196" t="s">
        <v>1521</v>
      </c>
      <c r="G406" s="197" t="s">
        <v>504</v>
      </c>
      <c r="H406" s="198">
        <v>21</v>
      </c>
      <c r="I406" s="199"/>
      <c r="J406" s="198">
        <f>ROUND(I406*H406,1)</f>
        <v>0</v>
      </c>
      <c r="K406" s="196" t="s">
        <v>1298</v>
      </c>
      <c r="L406" s="61"/>
      <c r="M406" s="200" t="s">
        <v>20</v>
      </c>
      <c r="N406" s="201" t="s">
        <v>43</v>
      </c>
      <c r="O406" s="42"/>
      <c r="P406" s="202">
        <f>O406*H406</f>
        <v>0</v>
      </c>
      <c r="Q406" s="202">
        <v>0</v>
      </c>
      <c r="R406" s="202">
        <f>Q406*H406</f>
        <v>0</v>
      </c>
      <c r="S406" s="202">
        <v>0</v>
      </c>
      <c r="T406" s="203">
        <f>S406*H406</f>
        <v>0</v>
      </c>
      <c r="AR406" s="24" t="s">
        <v>474</v>
      </c>
      <c r="AT406" s="24" t="s">
        <v>196</v>
      </c>
      <c r="AU406" s="24" t="s">
        <v>79</v>
      </c>
      <c r="AY406" s="24" t="s">
        <v>195</v>
      </c>
      <c r="BE406" s="204">
        <f>IF(N406="základní",J406,0)</f>
        <v>0</v>
      </c>
      <c r="BF406" s="204">
        <f>IF(N406="snížená",J406,0)</f>
        <v>0</v>
      </c>
      <c r="BG406" s="204">
        <f>IF(N406="zákl. přenesená",J406,0)</f>
        <v>0</v>
      </c>
      <c r="BH406" s="204">
        <f>IF(N406="sníž. přenesená",J406,0)</f>
        <v>0</v>
      </c>
      <c r="BI406" s="204">
        <f>IF(N406="nulová",J406,0)</f>
        <v>0</v>
      </c>
      <c r="BJ406" s="24" t="s">
        <v>79</v>
      </c>
      <c r="BK406" s="204">
        <f>ROUND(I406*H406,1)</f>
        <v>0</v>
      </c>
      <c r="BL406" s="24" t="s">
        <v>474</v>
      </c>
      <c r="BM406" s="24" t="s">
        <v>899</v>
      </c>
    </row>
    <row r="407" spans="2:65" s="1" customFormat="1" ht="27">
      <c r="B407" s="41"/>
      <c r="C407" s="63"/>
      <c r="D407" s="205" t="s">
        <v>202</v>
      </c>
      <c r="E407" s="63"/>
      <c r="F407" s="206" t="s">
        <v>1521</v>
      </c>
      <c r="G407" s="63"/>
      <c r="H407" s="63"/>
      <c r="I407" s="165"/>
      <c r="J407" s="63"/>
      <c r="K407" s="63"/>
      <c r="L407" s="61"/>
      <c r="M407" s="207"/>
      <c r="N407" s="42"/>
      <c r="O407" s="42"/>
      <c r="P407" s="42"/>
      <c r="Q407" s="42"/>
      <c r="R407" s="42"/>
      <c r="S407" s="42"/>
      <c r="T407" s="78"/>
      <c r="AT407" s="24" t="s">
        <v>202</v>
      </c>
      <c r="AU407" s="24" t="s">
        <v>79</v>
      </c>
    </row>
    <row r="408" spans="2:65" s="1" customFormat="1" ht="31.5" customHeight="1">
      <c r="B408" s="41"/>
      <c r="C408" s="194" t="s">
        <v>900</v>
      </c>
      <c r="D408" s="194" t="s">
        <v>196</v>
      </c>
      <c r="E408" s="195" t="s">
        <v>221</v>
      </c>
      <c r="F408" s="196" t="s">
        <v>1522</v>
      </c>
      <c r="G408" s="197" t="s">
        <v>504</v>
      </c>
      <c r="H408" s="198">
        <v>16</v>
      </c>
      <c r="I408" s="199"/>
      <c r="J408" s="198">
        <f>ROUND(I408*H408,1)</f>
        <v>0</v>
      </c>
      <c r="K408" s="196" t="s">
        <v>1298</v>
      </c>
      <c r="L408" s="61"/>
      <c r="M408" s="200" t="s">
        <v>20</v>
      </c>
      <c r="N408" s="201" t="s">
        <v>43</v>
      </c>
      <c r="O408" s="42"/>
      <c r="P408" s="202">
        <f>O408*H408</f>
        <v>0</v>
      </c>
      <c r="Q408" s="202">
        <v>0</v>
      </c>
      <c r="R408" s="202">
        <f>Q408*H408</f>
        <v>0</v>
      </c>
      <c r="S408" s="202">
        <v>0</v>
      </c>
      <c r="T408" s="203">
        <f>S408*H408</f>
        <v>0</v>
      </c>
      <c r="AR408" s="24" t="s">
        <v>474</v>
      </c>
      <c r="AT408" s="24" t="s">
        <v>196</v>
      </c>
      <c r="AU408" s="24" t="s">
        <v>79</v>
      </c>
      <c r="AY408" s="24" t="s">
        <v>195</v>
      </c>
      <c r="BE408" s="204">
        <f>IF(N408="základní",J408,0)</f>
        <v>0</v>
      </c>
      <c r="BF408" s="204">
        <f>IF(N408="snížená",J408,0)</f>
        <v>0</v>
      </c>
      <c r="BG408" s="204">
        <f>IF(N408="zákl. přenesená",J408,0)</f>
        <v>0</v>
      </c>
      <c r="BH408" s="204">
        <f>IF(N408="sníž. přenesená",J408,0)</f>
        <v>0</v>
      </c>
      <c r="BI408" s="204">
        <f>IF(N408="nulová",J408,0)</f>
        <v>0</v>
      </c>
      <c r="BJ408" s="24" t="s">
        <v>79</v>
      </c>
      <c r="BK408" s="204">
        <f>ROUND(I408*H408,1)</f>
        <v>0</v>
      </c>
      <c r="BL408" s="24" t="s">
        <v>474</v>
      </c>
      <c r="BM408" s="24" t="s">
        <v>904</v>
      </c>
    </row>
    <row r="409" spans="2:65" s="1" customFormat="1" ht="27">
      <c r="B409" s="41"/>
      <c r="C409" s="63"/>
      <c r="D409" s="205" t="s">
        <v>202</v>
      </c>
      <c r="E409" s="63"/>
      <c r="F409" s="206" t="s">
        <v>1522</v>
      </c>
      <c r="G409" s="63"/>
      <c r="H409" s="63"/>
      <c r="I409" s="165"/>
      <c r="J409" s="63"/>
      <c r="K409" s="63"/>
      <c r="L409" s="61"/>
      <c r="M409" s="207"/>
      <c r="N409" s="42"/>
      <c r="O409" s="42"/>
      <c r="P409" s="42"/>
      <c r="Q409" s="42"/>
      <c r="R409" s="42"/>
      <c r="S409" s="42"/>
      <c r="T409" s="78"/>
      <c r="AT409" s="24" t="s">
        <v>202</v>
      </c>
      <c r="AU409" s="24" t="s">
        <v>79</v>
      </c>
    </row>
    <row r="410" spans="2:65" s="1" customFormat="1" ht="22.5" customHeight="1">
      <c r="B410" s="41"/>
      <c r="C410" s="194" t="s">
        <v>625</v>
      </c>
      <c r="D410" s="194" t="s">
        <v>196</v>
      </c>
      <c r="E410" s="195" t="s">
        <v>225</v>
      </c>
      <c r="F410" s="196" t="s">
        <v>1523</v>
      </c>
      <c r="G410" s="197" t="s">
        <v>504</v>
      </c>
      <c r="H410" s="198">
        <v>16</v>
      </c>
      <c r="I410" s="199"/>
      <c r="J410" s="198">
        <f>ROUND(I410*H410,1)</f>
        <v>0</v>
      </c>
      <c r="K410" s="196" t="s">
        <v>1298</v>
      </c>
      <c r="L410" s="61"/>
      <c r="M410" s="200" t="s">
        <v>20</v>
      </c>
      <c r="N410" s="201" t="s">
        <v>43</v>
      </c>
      <c r="O410" s="42"/>
      <c r="P410" s="202">
        <f>O410*H410</f>
        <v>0</v>
      </c>
      <c r="Q410" s="202">
        <v>0</v>
      </c>
      <c r="R410" s="202">
        <f>Q410*H410</f>
        <v>0</v>
      </c>
      <c r="S410" s="202">
        <v>0</v>
      </c>
      <c r="T410" s="203">
        <f>S410*H410</f>
        <v>0</v>
      </c>
      <c r="AR410" s="24" t="s">
        <v>474</v>
      </c>
      <c r="AT410" s="24" t="s">
        <v>196</v>
      </c>
      <c r="AU410" s="24" t="s">
        <v>79</v>
      </c>
      <c r="AY410" s="24" t="s">
        <v>195</v>
      </c>
      <c r="BE410" s="204">
        <f>IF(N410="základní",J410,0)</f>
        <v>0</v>
      </c>
      <c r="BF410" s="204">
        <f>IF(N410="snížená",J410,0)</f>
        <v>0</v>
      </c>
      <c r="BG410" s="204">
        <f>IF(N410="zákl. přenesená",J410,0)</f>
        <v>0</v>
      </c>
      <c r="BH410" s="204">
        <f>IF(N410="sníž. přenesená",J410,0)</f>
        <v>0</v>
      </c>
      <c r="BI410" s="204">
        <f>IF(N410="nulová",J410,0)</f>
        <v>0</v>
      </c>
      <c r="BJ410" s="24" t="s">
        <v>79</v>
      </c>
      <c r="BK410" s="204">
        <f>ROUND(I410*H410,1)</f>
        <v>0</v>
      </c>
      <c r="BL410" s="24" t="s">
        <v>474</v>
      </c>
      <c r="BM410" s="24" t="s">
        <v>909</v>
      </c>
    </row>
    <row r="411" spans="2:65" s="1" customFormat="1" ht="13.5">
      <c r="B411" s="41"/>
      <c r="C411" s="63"/>
      <c r="D411" s="205" t="s">
        <v>202</v>
      </c>
      <c r="E411" s="63"/>
      <c r="F411" s="206" t="s">
        <v>1523</v>
      </c>
      <c r="G411" s="63"/>
      <c r="H411" s="63"/>
      <c r="I411" s="165"/>
      <c r="J411" s="63"/>
      <c r="K411" s="63"/>
      <c r="L411" s="61"/>
      <c r="M411" s="207"/>
      <c r="N411" s="42"/>
      <c r="O411" s="42"/>
      <c r="P411" s="42"/>
      <c r="Q411" s="42"/>
      <c r="R411" s="42"/>
      <c r="S411" s="42"/>
      <c r="T411" s="78"/>
      <c r="AT411" s="24" t="s">
        <v>202</v>
      </c>
      <c r="AU411" s="24" t="s">
        <v>79</v>
      </c>
    </row>
    <row r="412" spans="2:65" s="1" customFormat="1" ht="22.5" customHeight="1">
      <c r="B412" s="41"/>
      <c r="C412" s="194" t="s">
        <v>1524</v>
      </c>
      <c r="D412" s="194" t="s">
        <v>196</v>
      </c>
      <c r="E412" s="195" t="s">
        <v>230</v>
      </c>
      <c r="F412" s="196" t="s">
        <v>1525</v>
      </c>
      <c r="G412" s="197" t="s">
        <v>504</v>
      </c>
      <c r="H412" s="198">
        <v>4</v>
      </c>
      <c r="I412" s="199"/>
      <c r="J412" s="198">
        <f>ROUND(I412*H412,1)</f>
        <v>0</v>
      </c>
      <c r="K412" s="196" t="s">
        <v>1298</v>
      </c>
      <c r="L412" s="61"/>
      <c r="M412" s="200" t="s">
        <v>20</v>
      </c>
      <c r="N412" s="201" t="s">
        <v>43</v>
      </c>
      <c r="O412" s="42"/>
      <c r="P412" s="202">
        <f>O412*H412</f>
        <v>0</v>
      </c>
      <c r="Q412" s="202">
        <v>0</v>
      </c>
      <c r="R412" s="202">
        <f>Q412*H412</f>
        <v>0</v>
      </c>
      <c r="S412" s="202">
        <v>0</v>
      </c>
      <c r="T412" s="203">
        <f>S412*H412</f>
        <v>0</v>
      </c>
      <c r="AR412" s="24" t="s">
        <v>474</v>
      </c>
      <c r="AT412" s="24" t="s">
        <v>196</v>
      </c>
      <c r="AU412" s="24" t="s">
        <v>79</v>
      </c>
      <c r="AY412" s="24" t="s">
        <v>195</v>
      </c>
      <c r="BE412" s="204">
        <f>IF(N412="základní",J412,0)</f>
        <v>0</v>
      </c>
      <c r="BF412" s="204">
        <f>IF(N412="snížená",J412,0)</f>
        <v>0</v>
      </c>
      <c r="BG412" s="204">
        <f>IF(N412="zákl. přenesená",J412,0)</f>
        <v>0</v>
      </c>
      <c r="BH412" s="204">
        <f>IF(N412="sníž. přenesená",J412,0)</f>
        <v>0</v>
      </c>
      <c r="BI412" s="204">
        <f>IF(N412="nulová",J412,0)</f>
        <v>0</v>
      </c>
      <c r="BJ412" s="24" t="s">
        <v>79</v>
      </c>
      <c r="BK412" s="204">
        <f>ROUND(I412*H412,1)</f>
        <v>0</v>
      </c>
      <c r="BL412" s="24" t="s">
        <v>474</v>
      </c>
      <c r="BM412" s="24" t="s">
        <v>1526</v>
      </c>
    </row>
    <row r="413" spans="2:65" s="1" customFormat="1" ht="13.5">
      <c r="B413" s="41"/>
      <c r="C413" s="63"/>
      <c r="D413" s="205" t="s">
        <v>202</v>
      </c>
      <c r="E413" s="63"/>
      <c r="F413" s="206" t="s">
        <v>1525</v>
      </c>
      <c r="G413" s="63"/>
      <c r="H413" s="63"/>
      <c r="I413" s="165"/>
      <c r="J413" s="63"/>
      <c r="K413" s="63"/>
      <c r="L413" s="61"/>
      <c r="M413" s="207"/>
      <c r="N413" s="42"/>
      <c r="O413" s="42"/>
      <c r="P413" s="42"/>
      <c r="Q413" s="42"/>
      <c r="R413" s="42"/>
      <c r="S413" s="42"/>
      <c r="T413" s="78"/>
      <c r="AT413" s="24" t="s">
        <v>202</v>
      </c>
      <c r="AU413" s="24" t="s">
        <v>79</v>
      </c>
    </row>
    <row r="414" spans="2:65" s="1" customFormat="1" ht="22.5" customHeight="1">
      <c r="B414" s="41"/>
      <c r="C414" s="194" t="s">
        <v>628</v>
      </c>
      <c r="D414" s="194" t="s">
        <v>196</v>
      </c>
      <c r="E414" s="195" t="s">
        <v>226</v>
      </c>
      <c r="F414" s="196" t="s">
        <v>1527</v>
      </c>
      <c r="G414" s="197" t="s">
        <v>504</v>
      </c>
      <c r="H414" s="198">
        <v>3</v>
      </c>
      <c r="I414" s="199"/>
      <c r="J414" s="198">
        <f>ROUND(I414*H414,1)</f>
        <v>0</v>
      </c>
      <c r="K414" s="196" t="s">
        <v>1298</v>
      </c>
      <c r="L414" s="61"/>
      <c r="M414" s="200" t="s">
        <v>20</v>
      </c>
      <c r="N414" s="201" t="s">
        <v>43</v>
      </c>
      <c r="O414" s="42"/>
      <c r="P414" s="202">
        <f>O414*H414</f>
        <v>0</v>
      </c>
      <c r="Q414" s="202">
        <v>0</v>
      </c>
      <c r="R414" s="202">
        <f>Q414*H414</f>
        <v>0</v>
      </c>
      <c r="S414" s="202">
        <v>0</v>
      </c>
      <c r="T414" s="203">
        <f>S414*H414</f>
        <v>0</v>
      </c>
      <c r="AR414" s="24" t="s">
        <v>474</v>
      </c>
      <c r="AT414" s="24" t="s">
        <v>196</v>
      </c>
      <c r="AU414" s="24" t="s">
        <v>79</v>
      </c>
      <c r="AY414" s="24" t="s">
        <v>195</v>
      </c>
      <c r="BE414" s="204">
        <f>IF(N414="základní",J414,0)</f>
        <v>0</v>
      </c>
      <c r="BF414" s="204">
        <f>IF(N414="snížená",J414,0)</f>
        <v>0</v>
      </c>
      <c r="BG414" s="204">
        <f>IF(N414="zákl. přenesená",J414,0)</f>
        <v>0</v>
      </c>
      <c r="BH414" s="204">
        <f>IF(N414="sníž. přenesená",J414,0)</f>
        <v>0</v>
      </c>
      <c r="BI414" s="204">
        <f>IF(N414="nulová",J414,0)</f>
        <v>0</v>
      </c>
      <c r="BJ414" s="24" t="s">
        <v>79</v>
      </c>
      <c r="BK414" s="204">
        <f>ROUND(I414*H414,1)</f>
        <v>0</v>
      </c>
      <c r="BL414" s="24" t="s">
        <v>474</v>
      </c>
      <c r="BM414" s="24" t="s">
        <v>912</v>
      </c>
    </row>
    <row r="415" spans="2:65" s="1" customFormat="1" ht="13.5">
      <c r="B415" s="41"/>
      <c r="C415" s="63"/>
      <c r="D415" s="205" t="s">
        <v>202</v>
      </c>
      <c r="E415" s="63"/>
      <c r="F415" s="206" t="s">
        <v>1527</v>
      </c>
      <c r="G415" s="63"/>
      <c r="H415" s="63"/>
      <c r="I415" s="165"/>
      <c r="J415" s="63"/>
      <c r="K415" s="63"/>
      <c r="L415" s="61"/>
      <c r="M415" s="207"/>
      <c r="N415" s="42"/>
      <c r="O415" s="42"/>
      <c r="P415" s="42"/>
      <c r="Q415" s="42"/>
      <c r="R415" s="42"/>
      <c r="S415" s="42"/>
      <c r="T415" s="78"/>
      <c r="AT415" s="24" t="s">
        <v>202</v>
      </c>
      <c r="AU415" s="24" t="s">
        <v>79</v>
      </c>
    </row>
    <row r="416" spans="2:65" s="1" customFormat="1" ht="22.5" customHeight="1">
      <c r="B416" s="41"/>
      <c r="C416" s="194" t="s">
        <v>913</v>
      </c>
      <c r="D416" s="194" t="s">
        <v>196</v>
      </c>
      <c r="E416" s="195" t="s">
        <v>231</v>
      </c>
      <c r="F416" s="196" t="s">
        <v>1528</v>
      </c>
      <c r="G416" s="197" t="s">
        <v>504</v>
      </c>
      <c r="H416" s="198">
        <v>2</v>
      </c>
      <c r="I416" s="199"/>
      <c r="J416" s="198">
        <f>ROUND(I416*H416,1)</f>
        <v>0</v>
      </c>
      <c r="K416" s="196" t="s">
        <v>1298</v>
      </c>
      <c r="L416" s="61"/>
      <c r="M416" s="200" t="s">
        <v>20</v>
      </c>
      <c r="N416" s="201" t="s">
        <v>43</v>
      </c>
      <c r="O416" s="42"/>
      <c r="P416" s="202">
        <f>O416*H416</f>
        <v>0</v>
      </c>
      <c r="Q416" s="202">
        <v>0</v>
      </c>
      <c r="R416" s="202">
        <f>Q416*H416</f>
        <v>0</v>
      </c>
      <c r="S416" s="202">
        <v>0</v>
      </c>
      <c r="T416" s="203">
        <f>S416*H416</f>
        <v>0</v>
      </c>
      <c r="AR416" s="24" t="s">
        <v>474</v>
      </c>
      <c r="AT416" s="24" t="s">
        <v>196</v>
      </c>
      <c r="AU416" s="24" t="s">
        <v>79</v>
      </c>
      <c r="AY416" s="24" t="s">
        <v>195</v>
      </c>
      <c r="BE416" s="204">
        <f>IF(N416="základní",J416,0)</f>
        <v>0</v>
      </c>
      <c r="BF416" s="204">
        <f>IF(N416="snížená",J416,0)</f>
        <v>0</v>
      </c>
      <c r="BG416" s="204">
        <f>IF(N416="zákl. přenesená",J416,0)</f>
        <v>0</v>
      </c>
      <c r="BH416" s="204">
        <f>IF(N416="sníž. přenesená",J416,0)</f>
        <v>0</v>
      </c>
      <c r="BI416" s="204">
        <f>IF(N416="nulová",J416,0)</f>
        <v>0</v>
      </c>
      <c r="BJ416" s="24" t="s">
        <v>79</v>
      </c>
      <c r="BK416" s="204">
        <f>ROUND(I416*H416,1)</f>
        <v>0</v>
      </c>
      <c r="BL416" s="24" t="s">
        <v>474</v>
      </c>
      <c r="BM416" s="24" t="s">
        <v>916</v>
      </c>
    </row>
    <row r="417" spans="2:65" s="1" customFormat="1" ht="13.5">
      <c r="B417" s="41"/>
      <c r="C417" s="63"/>
      <c r="D417" s="205" t="s">
        <v>202</v>
      </c>
      <c r="E417" s="63"/>
      <c r="F417" s="206" t="s">
        <v>1528</v>
      </c>
      <c r="G417" s="63"/>
      <c r="H417" s="63"/>
      <c r="I417" s="165"/>
      <c r="J417" s="63"/>
      <c r="K417" s="63"/>
      <c r="L417" s="61"/>
      <c r="M417" s="207"/>
      <c r="N417" s="42"/>
      <c r="O417" s="42"/>
      <c r="P417" s="42"/>
      <c r="Q417" s="42"/>
      <c r="R417" s="42"/>
      <c r="S417" s="42"/>
      <c r="T417" s="78"/>
      <c r="AT417" s="24" t="s">
        <v>202</v>
      </c>
      <c r="AU417" s="24" t="s">
        <v>79</v>
      </c>
    </row>
    <row r="418" spans="2:65" s="1" customFormat="1" ht="22.5" customHeight="1">
      <c r="B418" s="41"/>
      <c r="C418" s="194" t="s">
        <v>632</v>
      </c>
      <c r="D418" s="194" t="s">
        <v>196</v>
      </c>
      <c r="E418" s="195" t="s">
        <v>240</v>
      </c>
      <c r="F418" s="196" t="s">
        <v>1529</v>
      </c>
      <c r="G418" s="197" t="s">
        <v>504</v>
      </c>
      <c r="H418" s="198">
        <v>8</v>
      </c>
      <c r="I418" s="199"/>
      <c r="J418" s="198">
        <f>ROUND(I418*H418,1)</f>
        <v>0</v>
      </c>
      <c r="K418" s="196" t="s">
        <v>1298</v>
      </c>
      <c r="L418" s="61"/>
      <c r="M418" s="200" t="s">
        <v>20</v>
      </c>
      <c r="N418" s="201" t="s">
        <v>43</v>
      </c>
      <c r="O418" s="42"/>
      <c r="P418" s="202">
        <f>O418*H418</f>
        <v>0</v>
      </c>
      <c r="Q418" s="202">
        <v>0</v>
      </c>
      <c r="R418" s="202">
        <f>Q418*H418</f>
        <v>0</v>
      </c>
      <c r="S418" s="202">
        <v>0</v>
      </c>
      <c r="T418" s="203">
        <f>S418*H418</f>
        <v>0</v>
      </c>
      <c r="AR418" s="24" t="s">
        <v>474</v>
      </c>
      <c r="AT418" s="24" t="s">
        <v>196</v>
      </c>
      <c r="AU418" s="24" t="s">
        <v>79</v>
      </c>
      <c r="AY418" s="24" t="s">
        <v>195</v>
      </c>
      <c r="BE418" s="204">
        <f>IF(N418="základní",J418,0)</f>
        <v>0</v>
      </c>
      <c r="BF418" s="204">
        <f>IF(N418="snížená",J418,0)</f>
        <v>0</v>
      </c>
      <c r="BG418" s="204">
        <f>IF(N418="zákl. přenesená",J418,0)</f>
        <v>0</v>
      </c>
      <c r="BH418" s="204">
        <f>IF(N418="sníž. přenesená",J418,0)</f>
        <v>0</v>
      </c>
      <c r="BI418" s="204">
        <f>IF(N418="nulová",J418,0)</f>
        <v>0</v>
      </c>
      <c r="BJ418" s="24" t="s">
        <v>79</v>
      </c>
      <c r="BK418" s="204">
        <f>ROUND(I418*H418,1)</f>
        <v>0</v>
      </c>
      <c r="BL418" s="24" t="s">
        <v>474</v>
      </c>
      <c r="BM418" s="24" t="s">
        <v>919</v>
      </c>
    </row>
    <row r="419" spans="2:65" s="1" customFormat="1" ht="13.5">
      <c r="B419" s="41"/>
      <c r="C419" s="63"/>
      <c r="D419" s="205" t="s">
        <v>202</v>
      </c>
      <c r="E419" s="63"/>
      <c r="F419" s="206" t="s">
        <v>1529</v>
      </c>
      <c r="G419" s="63"/>
      <c r="H419" s="63"/>
      <c r="I419" s="165"/>
      <c r="J419" s="63"/>
      <c r="K419" s="63"/>
      <c r="L419" s="61"/>
      <c r="M419" s="207"/>
      <c r="N419" s="42"/>
      <c r="O419" s="42"/>
      <c r="P419" s="42"/>
      <c r="Q419" s="42"/>
      <c r="R419" s="42"/>
      <c r="S419" s="42"/>
      <c r="T419" s="78"/>
      <c r="AT419" s="24" t="s">
        <v>202</v>
      </c>
      <c r="AU419" s="24" t="s">
        <v>79</v>
      </c>
    </row>
    <row r="420" spans="2:65" s="1" customFormat="1" ht="22.5" customHeight="1">
      <c r="B420" s="41"/>
      <c r="C420" s="194" t="s">
        <v>920</v>
      </c>
      <c r="D420" s="194" t="s">
        <v>196</v>
      </c>
      <c r="E420" s="195" t="s">
        <v>244</v>
      </c>
      <c r="F420" s="196" t="s">
        <v>1530</v>
      </c>
      <c r="G420" s="197" t="s">
        <v>504</v>
      </c>
      <c r="H420" s="198">
        <v>3</v>
      </c>
      <c r="I420" s="199"/>
      <c r="J420" s="198">
        <f>ROUND(I420*H420,1)</f>
        <v>0</v>
      </c>
      <c r="K420" s="196" t="s">
        <v>1298</v>
      </c>
      <c r="L420" s="61"/>
      <c r="M420" s="200" t="s">
        <v>20</v>
      </c>
      <c r="N420" s="201" t="s">
        <v>43</v>
      </c>
      <c r="O420" s="42"/>
      <c r="P420" s="202">
        <f>O420*H420</f>
        <v>0</v>
      </c>
      <c r="Q420" s="202">
        <v>0</v>
      </c>
      <c r="R420" s="202">
        <f>Q420*H420</f>
        <v>0</v>
      </c>
      <c r="S420" s="202">
        <v>0</v>
      </c>
      <c r="T420" s="203">
        <f>S420*H420</f>
        <v>0</v>
      </c>
      <c r="AR420" s="24" t="s">
        <v>474</v>
      </c>
      <c r="AT420" s="24" t="s">
        <v>196</v>
      </c>
      <c r="AU420" s="24" t="s">
        <v>79</v>
      </c>
      <c r="AY420" s="24" t="s">
        <v>195</v>
      </c>
      <c r="BE420" s="204">
        <f>IF(N420="základní",J420,0)</f>
        <v>0</v>
      </c>
      <c r="BF420" s="204">
        <f>IF(N420="snížená",J420,0)</f>
        <v>0</v>
      </c>
      <c r="BG420" s="204">
        <f>IF(N420="zákl. přenesená",J420,0)</f>
        <v>0</v>
      </c>
      <c r="BH420" s="204">
        <f>IF(N420="sníž. přenesená",J420,0)</f>
        <v>0</v>
      </c>
      <c r="BI420" s="204">
        <f>IF(N420="nulová",J420,0)</f>
        <v>0</v>
      </c>
      <c r="BJ420" s="24" t="s">
        <v>79</v>
      </c>
      <c r="BK420" s="204">
        <f>ROUND(I420*H420,1)</f>
        <v>0</v>
      </c>
      <c r="BL420" s="24" t="s">
        <v>474</v>
      </c>
      <c r="BM420" s="24" t="s">
        <v>923</v>
      </c>
    </row>
    <row r="421" spans="2:65" s="1" customFormat="1" ht="13.5">
      <c r="B421" s="41"/>
      <c r="C421" s="63"/>
      <c r="D421" s="205" t="s">
        <v>202</v>
      </c>
      <c r="E421" s="63"/>
      <c r="F421" s="206" t="s">
        <v>1530</v>
      </c>
      <c r="G421" s="63"/>
      <c r="H421" s="63"/>
      <c r="I421" s="165"/>
      <c r="J421" s="63"/>
      <c r="K421" s="63"/>
      <c r="L421" s="61"/>
      <c r="M421" s="207"/>
      <c r="N421" s="42"/>
      <c r="O421" s="42"/>
      <c r="P421" s="42"/>
      <c r="Q421" s="42"/>
      <c r="R421" s="42"/>
      <c r="S421" s="42"/>
      <c r="T421" s="78"/>
      <c r="AT421" s="24" t="s">
        <v>202</v>
      </c>
      <c r="AU421" s="24" t="s">
        <v>79</v>
      </c>
    </row>
    <row r="422" spans="2:65" s="1" customFormat="1" ht="22.5" customHeight="1">
      <c r="B422" s="41"/>
      <c r="C422" s="194" t="s">
        <v>635</v>
      </c>
      <c r="D422" s="194" t="s">
        <v>196</v>
      </c>
      <c r="E422" s="195" t="s">
        <v>248</v>
      </c>
      <c r="F422" s="196" t="s">
        <v>1531</v>
      </c>
      <c r="G422" s="197" t="s">
        <v>504</v>
      </c>
      <c r="H422" s="198">
        <v>2</v>
      </c>
      <c r="I422" s="199"/>
      <c r="J422" s="198">
        <f>ROUND(I422*H422,1)</f>
        <v>0</v>
      </c>
      <c r="K422" s="196" t="s">
        <v>1298</v>
      </c>
      <c r="L422" s="61"/>
      <c r="M422" s="200" t="s">
        <v>20</v>
      </c>
      <c r="N422" s="201" t="s">
        <v>43</v>
      </c>
      <c r="O422" s="42"/>
      <c r="P422" s="202">
        <f>O422*H422</f>
        <v>0</v>
      </c>
      <c r="Q422" s="202">
        <v>0</v>
      </c>
      <c r="R422" s="202">
        <f>Q422*H422</f>
        <v>0</v>
      </c>
      <c r="S422" s="202">
        <v>0</v>
      </c>
      <c r="T422" s="203">
        <f>S422*H422</f>
        <v>0</v>
      </c>
      <c r="AR422" s="24" t="s">
        <v>474</v>
      </c>
      <c r="AT422" s="24" t="s">
        <v>196</v>
      </c>
      <c r="AU422" s="24" t="s">
        <v>79</v>
      </c>
      <c r="AY422" s="24" t="s">
        <v>195</v>
      </c>
      <c r="BE422" s="204">
        <f>IF(N422="základní",J422,0)</f>
        <v>0</v>
      </c>
      <c r="BF422" s="204">
        <f>IF(N422="snížená",J422,0)</f>
        <v>0</v>
      </c>
      <c r="BG422" s="204">
        <f>IF(N422="zákl. přenesená",J422,0)</f>
        <v>0</v>
      </c>
      <c r="BH422" s="204">
        <f>IF(N422="sníž. přenesená",J422,0)</f>
        <v>0</v>
      </c>
      <c r="BI422" s="204">
        <f>IF(N422="nulová",J422,0)</f>
        <v>0</v>
      </c>
      <c r="BJ422" s="24" t="s">
        <v>79</v>
      </c>
      <c r="BK422" s="204">
        <f>ROUND(I422*H422,1)</f>
        <v>0</v>
      </c>
      <c r="BL422" s="24" t="s">
        <v>474</v>
      </c>
      <c r="BM422" s="24" t="s">
        <v>934</v>
      </c>
    </row>
    <row r="423" spans="2:65" s="1" customFormat="1" ht="13.5">
      <c r="B423" s="41"/>
      <c r="C423" s="63"/>
      <c r="D423" s="205" t="s">
        <v>202</v>
      </c>
      <c r="E423" s="63"/>
      <c r="F423" s="206" t="s">
        <v>1531</v>
      </c>
      <c r="G423" s="63"/>
      <c r="H423" s="63"/>
      <c r="I423" s="165"/>
      <c r="J423" s="63"/>
      <c r="K423" s="63"/>
      <c r="L423" s="61"/>
      <c r="M423" s="207"/>
      <c r="N423" s="42"/>
      <c r="O423" s="42"/>
      <c r="P423" s="42"/>
      <c r="Q423" s="42"/>
      <c r="R423" s="42"/>
      <c r="S423" s="42"/>
      <c r="T423" s="78"/>
      <c r="AT423" s="24" t="s">
        <v>202</v>
      </c>
      <c r="AU423" s="24" t="s">
        <v>79</v>
      </c>
    </row>
    <row r="424" spans="2:65" s="1" customFormat="1" ht="22.5" customHeight="1">
      <c r="B424" s="41"/>
      <c r="C424" s="194" t="s">
        <v>937</v>
      </c>
      <c r="D424" s="194" t="s">
        <v>196</v>
      </c>
      <c r="E424" s="195" t="s">
        <v>10</v>
      </c>
      <c r="F424" s="196" t="s">
        <v>1532</v>
      </c>
      <c r="G424" s="197" t="s">
        <v>504</v>
      </c>
      <c r="H424" s="198">
        <v>2</v>
      </c>
      <c r="I424" s="199"/>
      <c r="J424" s="198">
        <f>ROUND(I424*H424,1)</f>
        <v>0</v>
      </c>
      <c r="K424" s="196" t="s">
        <v>1298</v>
      </c>
      <c r="L424" s="61"/>
      <c r="M424" s="200" t="s">
        <v>20</v>
      </c>
      <c r="N424" s="201" t="s">
        <v>43</v>
      </c>
      <c r="O424" s="42"/>
      <c r="P424" s="202">
        <f>O424*H424</f>
        <v>0</v>
      </c>
      <c r="Q424" s="202">
        <v>0</v>
      </c>
      <c r="R424" s="202">
        <f>Q424*H424</f>
        <v>0</v>
      </c>
      <c r="S424" s="202">
        <v>0</v>
      </c>
      <c r="T424" s="203">
        <f>S424*H424</f>
        <v>0</v>
      </c>
      <c r="AR424" s="24" t="s">
        <v>474</v>
      </c>
      <c r="AT424" s="24" t="s">
        <v>196</v>
      </c>
      <c r="AU424" s="24" t="s">
        <v>79</v>
      </c>
      <c r="AY424" s="24" t="s">
        <v>195</v>
      </c>
      <c r="BE424" s="204">
        <f>IF(N424="základní",J424,0)</f>
        <v>0</v>
      </c>
      <c r="BF424" s="204">
        <f>IF(N424="snížená",J424,0)</f>
        <v>0</v>
      </c>
      <c r="BG424" s="204">
        <f>IF(N424="zákl. přenesená",J424,0)</f>
        <v>0</v>
      </c>
      <c r="BH424" s="204">
        <f>IF(N424="sníž. přenesená",J424,0)</f>
        <v>0</v>
      </c>
      <c r="BI424" s="204">
        <f>IF(N424="nulová",J424,0)</f>
        <v>0</v>
      </c>
      <c r="BJ424" s="24" t="s">
        <v>79</v>
      </c>
      <c r="BK424" s="204">
        <f>ROUND(I424*H424,1)</f>
        <v>0</v>
      </c>
      <c r="BL424" s="24" t="s">
        <v>474</v>
      </c>
      <c r="BM424" s="24" t="s">
        <v>940</v>
      </c>
    </row>
    <row r="425" spans="2:65" s="1" customFormat="1" ht="13.5">
      <c r="B425" s="41"/>
      <c r="C425" s="63"/>
      <c r="D425" s="205" t="s">
        <v>202</v>
      </c>
      <c r="E425" s="63"/>
      <c r="F425" s="206" t="s">
        <v>1532</v>
      </c>
      <c r="G425" s="63"/>
      <c r="H425" s="63"/>
      <c r="I425" s="165"/>
      <c r="J425" s="63"/>
      <c r="K425" s="63"/>
      <c r="L425" s="61"/>
      <c r="M425" s="207"/>
      <c r="N425" s="42"/>
      <c r="O425" s="42"/>
      <c r="P425" s="42"/>
      <c r="Q425" s="42"/>
      <c r="R425" s="42"/>
      <c r="S425" s="42"/>
      <c r="T425" s="78"/>
      <c r="AT425" s="24" t="s">
        <v>202</v>
      </c>
      <c r="AU425" s="24" t="s">
        <v>79</v>
      </c>
    </row>
    <row r="426" spans="2:65" s="1" customFormat="1" ht="22.5" customHeight="1">
      <c r="B426" s="41"/>
      <c r="C426" s="194" t="s">
        <v>639</v>
      </c>
      <c r="D426" s="194" t="s">
        <v>196</v>
      </c>
      <c r="E426" s="195" t="s">
        <v>255</v>
      </c>
      <c r="F426" s="196" t="s">
        <v>1533</v>
      </c>
      <c r="G426" s="197" t="s">
        <v>504</v>
      </c>
      <c r="H426" s="198">
        <v>1</v>
      </c>
      <c r="I426" s="199"/>
      <c r="J426" s="198">
        <f>ROUND(I426*H426,1)</f>
        <v>0</v>
      </c>
      <c r="K426" s="196" t="s">
        <v>1298</v>
      </c>
      <c r="L426" s="61"/>
      <c r="M426" s="200" t="s">
        <v>20</v>
      </c>
      <c r="N426" s="201" t="s">
        <v>43</v>
      </c>
      <c r="O426" s="42"/>
      <c r="P426" s="202">
        <f>O426*H426</f>
        <v>0</v>
      </c>
      <c r="Q426" s="202">
        <v>0</v>
      </c>
      <c r="R426" s="202">
        <f>Q426*H426</f>
        <v>0</v>
      </c>
      <c r="S426" s="202">
        <v>0</v>
      </c>
      <c r="T426" s="203">
        <f>S426*H426</f>
        <v>0</v>
      </c>
      <c r="AR426" s="24" t="s">
        <v>474</v>
      </c>
      <c r="AT426" s="24" t="s">
        <v>196</v>
      </c>
      <c r="AU426" s="24" t="s">
        <v>79</v>
      </c>
      <c r="AY426" s="24" t="s">
        <v>195</v>
      </c>
      <c r="BE426" s="204">
        <f>IF(N426="základní",J426,0)</f>
        <v>0</v>
      </c>
      <c r="BF426" s="204">
        <f>IF(N426="snížená",J426,0)</f>
        <v>0</v>
      </c>
      <c r="BG426" s="204">
        <f>IF(N426="zákl. přenesená",J426,0)</f>
        <v>0</v>
      </c>
      <c r="BH426" s="204">
        <f>IF(N426="sníž. přenesená",J426,0)</f>
        <v>0</v>
      </c>
      <c r="BI426" s="204">
        <f>IF(N426="nulová",J426,0)</f>
        <v>0</v>
      </c>
      <c r="BJ426" s="24" t="s">
        <v>79</v>
      </c>
      <c r="BK426" s="204">
        <f>ROUND(I426*H426,1)</f>
        <v>0</v>
      </c>
      <c r="BL426" s="24" t="s">
        <v>474</v>
      </c>
      <c r="BM426" s="24" t="s">
        <v>943</v>
      </c>
    </row>
    <row r="427" spans="2:65" s="1" customFormat="1" ht="13.5">
      <c r="B427" s="41"/>
      <c r="C427" s="63"/>
      <c r="D427" s="205" t="s">
        <v>202</v>
      </c>
      <c r="E427" s="63"/>
      <c r="F427" s="206" t="s">
        <v>1533</v>
      </c>
      <c r="G427" s="63"/>
      <c r="H427" s="63"/>
      <c r="I427" s="165"/>
      <c r="J427" s="63"/>
      <c r="K427" s="63"/>
      <c r="L427" s="61"/>
      <c r="M427" s="207"/>
      <c r="N427" s="42"/>
      <c r="O427" s="42"/>
      <c r="P427" s="42"/>
      <c r="Q427" s="42"/>
      <c r="R427" s="42"/>
      <c r="S427" s="42"/>
      <c r="T427" s="78"/>
      <c r="AT427" s="24" t="s">
        <v>202</v>
      </c>
      <c r="AU427" s="24" t="s">
        <v>79</v>
      </c>
    </row>
    <row r="428" spans="2:65" s="1" customFormat="1" ht="22.5" customHeight="1">
      <c r="B428" s="41"/>
      <c r="C428" s="194" t="s">
        <v>944</v>
      </c>
      <c r="D428" s="194" t="s">
        <v>196</v>
      </c>
      <c r="E428" s="195" t="s">
        <v>260</v>
      </c>
      <c r="F428" s="196" t="s">
        <v>1534</v>
      </c>
      <c r="G428" s="197" t="s">
        <v>504</v>
      </c>
      <c r="H428" s="198">
        <v>2</v>
      </c>
      <c r="I428" s="199"/>
      <c r="J428" s="198">
        <f>ROUND(I428*H428,1)</f>
        <v>0</v>
      </c>
      <c r="K428" s="196" t="s">
        <v>1298</v>
      </c>
      <c r="L428" s="61"/>
      <c r="M428" s="200" t="s">
        <v>20</v>
      </c>
      <c r="N428" s="201" t="s">
        <v>43</v>
      </c>
      <c r="O428" s="42"/>
      <c r="P428" s="202">
        <f>O428*H428</f>
        <v>0</v>
      </c>
      <c r="Q428" s="202">
        <v>0</v>
      </c>
      <c r="R428" s="202">
        <f>Q428*H428</f>
        <v>0</v>
      </c>
      <c r="S428" s="202">
        <v>0</v>
      </c>
      <c r="T428" s="203">
        <f>S428*H428</f>
        <v>0</v>
      </c>
      <c r="AR428" s="24" t="s">
        <v>474</v>
      </c>
      <c r="AT428" s="24" t="s">
        <v>196</v>
      </c>
      <c r="AU428" s="24" t="s">
        <v>79</v>
      </c>
      <c r="AY428" s="24" t="s">
        <v>195</v>
      </c>
      <c r="BE428" s="204">
        <f>IF(N428="základní",J428,0)</f>
        <v>0</v>
      </c>
      <c r="BF428" s="204">
        <f>IF(N428="snížená",J428,0)</f>
        <v>0</v>
      </c>
      <c r="BG428" s="204">
        <f>IF(N428="zákl. přenesená",J428,0)</f>
        <v>0</v>
      </c>
      <c r="BH428" s="204">
        <f>IF(N428="sníž. přenesená",J428,0)</f>
        <v>0</v>
      </c>
      <c r="BI428" s="204">
        <f>IF(N428="nulová",J428,0)</f>
        <v>0</v>
      </c>
      <c r="BJ428" s="24" t="s">
        <v>79</v>
      </c>
      <c r="BK428" s="204">
        <f>ROUND(I428*H428,1)</f>
        <v>0</v>
      </c>
      <c r="BL428" s="24" t="s">
        <v>474</v>
      </c>
      <c r="BM428" s="24" t="s">
        <v>947</v>
      </c>
    </row>
    <row r="429" spans="2:65" s="1" customFormat="1" ht="13.5">
      <c r="B429" s="41"/>
      <c r="C429" s="63"/>
      <c r="D429" s="205" t="s">
        <v>202</v>
      </c>
      <c r="E429" s="63"/>
      <c r="F429" s="206" t="s">
        <v>1534</v>
      </c>
      <c r="G429" s="63"/>
      <c r="H429" s="63"/>
      <c r="I429" s="165"/>
      <c r="J429" s="63"/>
      <c r="K429" s="63"/>
      <c r="L429" s="61"/>
      <c r="M429" s="207"/>
      <c r="N429" s="42"/>
      <c r="O429" s="42"/>
      <c r="P429" s="42"/>
      <c r="Q429" s="42"/>
      <c r="R429" s="42"/>
      <c r="S429" s="42"/>
      <c r="T429" s="78"/>
      <c r="AT429" s="24" t="s">
        <v>202</v>
      </c>
      <c r="AU429" s="24" t="s">
        <v>79</v>
      </c>
    </row>
    <row r="430" spans="2:65" s="1" customFormat="1" ht="31.5" customHeight="1">
      <c r="B430" s="41"/>
      <c r="C430" s="194" t="s">
        <v>642</v>
      </c>
      <c r="D430" s="194" t="s">
        <v>196</v>
      </c>
      <c r="E430" s="195" t="s">
        <v>264</v>
      </c>
      <c r="F430" s="196" t="s">
        <v>1535</v>
      </c>
      <c r="G430" s="197" t="s">
        <v>504</v>
      </c>
      <c r="H430" s="198">
        <v>8</v>
      </c>
      <c r="I430" s="199"/>
      <c r="J430" s="198">
        <f>ROUND(I430*H430,1)</f>
        <v>0</v>
      </c>
      <c r="K430" s="196" t="s">
        <v>1298</v>
      </c>
      <c r="L430" s="61"/>
      <c r="M430" s="200" t="s">
        <v>20</v>
      </c>
      <c r="N430" s="201" t="s">
        <v>43</v>
      </c>
      <c r="O430" s="42"/>
      <c r="P430" s="202">
        <f>O430*H430</f>
        <v>0</v>
      </c>
      <c r="Q430" s="202">
        <v>0</v>
      </c>
      <c r="R430" s="202">
        <f>Q430*H430</f>
        <v>0</v>
      </c>
      <c r="S430" s="202">
        <v>0</v>
      </c>
      <c r="T430" s="203">
        <f>S430*H430</f>
        <v>0</v>
      </c>
      <c r="AR430" s="24" t="s">
        <v>474</v>
      </c>
      <c r="AT430" s="24" t="s">
        <v>196</v>
      </c>
      <c r="AU430" s="24" t="s">
        <v>79</v>
      </c>
      <c r="AY430" s="24" t="s">
        <v>195</v>
      </c>
      <c r="BE430" s="204">
        <f>IF(N430="základní",J430,0)</f>
        <v>0</v>
      </c>
      <c r="BF430" s="204">
        <f>IF(N430="snížená",J430,0)</f>
        <v>0</v>
      </c>
      <c r="BG430" s="204">
        <f>IF(N430="zákl. přenesená",J430,0)</f>
        <v>0</v>
      </c>
      <c r="BH430" s="204">
        <f>IF(N430="sníž. přenesená",J430,0)</f>
        <v>0</v>
      </c>
      <c r="BI430" s="204">
        <f>IF(N430="nulová",J430,0)</f>
        <v>0</v>
      </c>
      <c r="BJ430" s="24" t="s">
        <v>79</v>
      </c>
      <c r="BK430" s="204">
        <f>ROUND(I430*H430,1)</f>
        <v>0</v>
      </c>
      <c r="BL430" s="24" t="s">
        <v>474</v>
      </c>
      <c r="BM430" s="24" t="s">
        <v>950</v>
      </c>
    </row>
    <row r="431" spans="2:65" s="1" customFormat="1" ht="27">
      <c r="B431" s="41"/>
      <c r="C431" s="63"/>
      <c r="D431" s="205" t="s">
        <v>202</v>
      </c>
      <c r="E431" s="63"/>
      <c r="F431" s="206" t="s">
        <v>1535</v>
      </c>
      <c r="G431" s="63"/>
      <c r="H431" s="63"/>
      <c r="I431" s="165"/>
      <c r="J431" s="63"/>
      <c r="K431" s="63"/>
      <c r="L431" s="61"/>
      <c r="M431" s="207"/>
      <c r="N431" s="42"/>
      <c r="O431" s="42"/>
      <c r="P431" s="42"/>
      <c r="Q431" s="42"/>
      <c r="R431" s="42"/>
      <c r="S431" s="42"/>
      <c r="T431" s="78"/>
      <c r="AT431" s="24" t="s">
        <v>202</v>
      </c>
      <c r="AU431" s="24" t="s">
        <v>79</v>
      </c>
    </row>
    <row r="432" spans="2:65" s="1" customFormat="1" ht="31.5" customHeight="1">
      <c r="B432" s="41"/>
      <c r="C432" s="194" t="s">
        <v>951</v>
      </c>
      <c r="D432" s="194" t="s">
        <v>196</v>
      </c>
      <c r="E432" s="195" t="s">
        <v>268</v>
      </c>
      <c r="F432" s="196" t="s">
        <v>1536</v>
      </c>
      <c r="G432" s="197" t="s">
        <v>504</v>
      </c>
      <c r="H432" s="198">
        <v>10</v>
      </c>
      <c r="I432" s="199"/>
      <c r="J432" s="198">
        <f>ROUND(I432*H432,1)</f>
        <v>0</v>
      </c>
      <c r="K432" s="196" t="s">
        <v>1298</v>
      </c>
      <c r="L432" s="61"/>
      <c r="M432" s="200" t="s">
        <v>20</v>
      </c>
      <c r="N432" s="201" t="s">
        <v>43</v>
      </c>
      <c r="O432" s="42"/>
      <c r="P432" s="202">
        <f>O432*H432</f>
        <v>0</v>
      </c>
      <c r="Q432" s="202">
        <v>0</v>
      </c>
      <c r="R432" s="202">
        <f>Q432*H432</f>
        <v>0</v>
      </c>
      <c r="S432" s="202">
        <v>0</v>
      </c>
      <c r="T432" s="203">
        <f>S432*H432</f>
        <v>0</v>
      </c>
      <c r="AR432" s="24" t="s">
        <v>474</v>
      </c>
      <c r="AT432" s="24" t="s">
        <v>196</v>
      </c>
      <c r="AU432" s="24" t="s">
        <v>79</v>
      </c>
      <c r="AY432" s="24" t="s">
        <v>195</v>
      </c>
      <c r="BE432" s="204">
        <f>IF(N432="základní",J432,0)</f>
        <v>0</v>
      </c>
      <c r="BF432" s="204">
        <f>IF(N432="snížená",J432,0)</f>
        <v>0</v>
      </c>
      <c r="BG432" s="204">
        <f>IF(N432="zákl. přenesená",J432,0)</f>
        <v>0</v>
      </c>
      <c r="BH432" s="204">
        <f>IF(N432="sníž. přenesená",J432,0)</f>
        <v>0</v>
      </c>
      <c r="BI432" s="204">
        <f>IF(N432="nulová",J432,0)</f>
        <v>0</v>
      </c>
      <c r="BJ432" s="24" t="s">
        <v>79</v>
      </c>
      <c r="BK432" s="204">
        <f>ROUND(I432*H432,1)</f>
        <v>0</v>
      </c>
      <c r="BL432" s="24" t="s">
        <v>474</v>
      </c>
      <c r="BM432" s="24" t="s">
        <v>954</v>
      </c>
    </row>
    <row r="433" spans="2:65" s="1" customFormat="1" ht="13.5">
      <c r="B433" s="41"/>
      <c r="C433" s="63"/>
      <c r="D433" s="205" t="s">
        <v>202</v>
      </c>
      <c r="E433" s="63"/>
      <c r="F433" s="206" t="s">
        <v>1536</v>
      </c>
      <c r="G433" s="63"/>
      <c r="H433" s="63"/>
      <c r="I433" s="165"/>
      <c r="J433" s="63"/>
      <c r="K433" s="63"/>
      <c r="L433" s="61"/>
      <c r="M433" s="207"/>
      <c r="N433" s="42"/>
      <c r="O433" s="42"/>
      <c r="P433" s="42"/>
      <c r="Q433" s="42"/>
      <c r="R433" s="42"/>
      <c r="S433" s="42"/>
      <c r="T433" s="78"/>
      <c r="AT433" s="24" t="s">
        <v>202</v>
      </c>
      <c r="AU433" s="24" t="s">
        <v>79</v>
      </c>
    </row>
    <row r="434" spans="2:65" s="1" customFormat="1" ht="31.5" customHeight="1">
      <c r="B434" s="41"/>
      <c r="C434" s="194" t="s">
        <v>646</v>
      </c>
      <c r="D434" s="194" t="s">
        <v>196</v>
      </c>
      <c r="E434" s="195" t="s">
        <v>271</v>
      </c>
      <c r="F434" s="196" t="s">
        <v>1537</v>
      </c>
      <c r="G434" s="197" t="s">
        <v>504</v>
      </c>
      <c r="H434" s="198">
        <v>1</v>
      </c>
      <c r="I434" s="199"/>
      <c r="J434" s="198">
        <f>ROUND(I434*H434,1)</f>
        <v>0</v>
      </c>
      <c r="K434" s="196" t="s">
        <v>1298</v>
      </c>
      <c r="L434" s="61"/>
      <c r="M434" s="200" t="s">
        <v>20</v>
      </c>
      <c r="N434" s="201" t="s">
        <v>43</v>
      </c>
      <c r="O434" s="42"/>
      <c r="P434" s="202">
        <f>O434*H434</f>
        <v>0</v>
      </c>
      <c r="Q434" s="202">
        <v>0</v>
      </c>
      <c r="R434" s="202">
        <f>Q434*H434</f>
        <v>0</v>
      </c>
      <c r="S434" s="202">
        <v>0</v>
      </c>
      <c r="T434" s="203">
        <f>S434*H434</f>
        <v>0</v>
      </c>
      <c r="AR434" s="24" t="s">
        <v>474</v>
      </c>
      <c r="AT434" s="24" t="s">
        <v>196</v>
      </c>
      <c r="AU434" s="24" t="s">
        <v>79</v>
      </c>
      <c r="AY434" s="24" t="s">
        <v>195</v>
      </c>
      <c r="BE434" s="204">
        <f>IF(N434="základní",J434,0)</f>
        <v>0</v>
      </c>
      <c r="BF434" s="204">
        <f>IF(N434="snížená",J434,0)</f>
        <v>0</v>
      </c>
      <c r="BG434" s="204">
        <f>IF(N434="zákl. přenesená",J434,0)</f>
        <v>0</v>
      </c>
      <c r="BH434" s="204">
        <f>IF(N434="sníž. přenesená",J434,0)</f>
        <v>0</v>
      </c>
      <c r="BI434" s="204">
        <f>IF(N434="nulová",J434,0)</f>
        <v>0</v>
      </c>
      <c r="BJ434" s="24" t="s">
        <v>79</v>
      </c>
      <c r="BK434" s="204">
        <f>ROUND(I434*H434,1)</f>
        <v>0</v>
      </c>
      <c r="BL434" s="24" t="s">
        <v>474</v>
      </c>
      <c r="BM434" s="24" t="s">
        <v>957</v>
      </c>
    </row>
    <row r="435" spans="2:65" s="1" customFormat="1" ht="13.5">
      <c r="B435" s="41"/>
      <c r="C435" s="63"/>
      <c r="D435" s="205" t="s">
        <v>202</v>
      </c>
      <c r="E435" s="63"/>
      <c r="F435" s="206" t="s">
        <v>1537</v>
      </c>
      <c r="G435" s="63"/>
      <c r="H435" s="63"/>
      <c r="I435" s="165"/>
      <c r="J435" s="63"/>
      <c r="K435" s="63"/>
      <c r="L435" s="61"/>
      <c r="M435" s="207"/>
      <c r="N435" s="42"/>
      <c r="O435" s="42"/>
      <c r="P435" s="42"/>
      <c r="Q435" s="42"/>
      <c r="R435" s="42"/>
      <c r="S435" s="42"/>
      <c r="T435" s="78"/>
      <c r="AT435" s="24" t="s">
        <v>202</v>
      </c>
      <c r="AU435" s="24" t="s">
        <v>79</v>
      </c>
    </row>
    <row r="436" spans="2:65" s="1" customFormat="1" ht="31.5" customHeight="1">
      <c r="B436" s="41"/>
      <c r="C436" s="194" t="s">
        <v>958</v>
      </c>
      <c r="D436" s="194" t="s">
        <v>196</v>
      </c>
      <c r="E436" s="195" t="s">
        <v>9</v>
      </c>
      <c r="F436" s="196" t="s">
        <v>1538</v>
      </c>
      <c r="G436" s="197" t="s">
        <v>504</v>
      </c>
      <c r="H436" s="198">
        <v>1</v>
      </c>
      <c r="I436" s="199"/>
      <c r="J436" s="198">
        <f>ROUND(I436*H436,1)</f>
        <v>0</v>
      </c>
      <c r="K436" s="196" t="s">
        <v>1298</v>
      </c>
      <c r="L436" s="61"/>
      <c r="M436" s="200" t="s">
        <v>20</v>
      </c>
      <c r="N436" s="201" t="s">
        <v>43</v>
      </c>
      <c r="O436" s="42"/>
      <c r="P436" s="202">
        <f>O436*H436</f>
        <v>0</v>
      </c>
      <c r="Q436" s="202">
        <v>0</v>
      </c>
      <c r="R436" s="202">
        <f>Q436*H436</f>
        <v>0</v>
      </c>
      <c r="S436" s="202">
        <v>0</v>
      </c>
      <c r="T436" s="203">
        <f>S436*H436</f>
        <v>0</v>
      </c>
      <c r="AR436" s="24" t="s">
        <v>474</v>
      </c>
      <c r="AT436" s="24" t="s">
        <v>196</v>
      </c>
      <c r="AU436" s="24" t="s">
        <v>79</v>
      </c>
      <c r="AY436" s="24" t="s">
        <v>195</v>
      </c>
      <c r="BE436" s="204">
        <f>IF(N436="základní",J436,0)</f>
        <v>0</v>
      </c>
      <c r="BF436" s="204">
        <f>IF(N436="snížená",J436,0)</f>
        <v>0</v>
      </c>
      <c r="BG436" s="204">
        <f>IF(N436="zákl. přenesená",J436,0)</f>
        <v>0</v>
      </c>
      <c r="BH436" s="204">
        <f>IF(N436="sníž. přenesená",J436,0)</f>
        <v>0</v>
      </c>
      <c r="BI436" s="204">
        <f>IF(N436="nulová",J436,0)</f>
        <v>0</v>
      </c>
      <c r="BJ436" s="24" t="s">
        <v>79</v>
      </c>
      <c r="BK436" s="204">
        <f>ROUND(I436*H436,1)</f>
        <v>0</v>
      </c>
      <c r="BL436" s="24" t="s">
        <v>474</v>
      </c>
      <c r="BM436" s="24" t="s">
        <v>961</v>
      </c>
    </row>
    <row r="437" spans="2:65" s="1" customFormat="1" ht="13.5">
      <c r="B437" s="41"/>
      <c r="C437" s="63"/>
      <c r="D437" s="205" t="s">
        <v>202</v>
      </c>
      <c r="E437" s="63"/>
      <c r="F437" s="206" t="s">
        <v>1538</v>
      </c>
      <c r="G437" s="63"/>
      <c r="H437" s="63"/>
      <c r="I437" s="165"/>
      <c r="J437" s="63"/>
      <c r="K437" s="63"/>
      <c r="L437" s="61"/>
      <c r="M437" s="207"/>
      <c r="N437" s="42"/>
      <c r="O437" s="42"/>
      <c r="P437" s="42"/>
      <c r="Q437" s="42"/>
      <c r="R437" s="42"/>
      <c r="S437" s="42"/>
      <c r="T437" s="78"/>
      <c r="AT437" s="24" t="s">
        <v>202</v>
      </c>
      <c r="AU437" s="24" t="s">
        <v>79</v>
      </c>
    </row>
    <row r="438" spans="2:65" s="1" customFormat="1" ht="22.5" customHeight="1">
      <c r="B438" s="41"/>
      <c r="C438" s="194" t="s">
        <v>649</v>
      </c>
      <c r="D438" s="194" t="s">
        <v>196</v>
      </c>
      <c r="E438" s="195" t="s">
        <v>278</v>
      </c>
      <c r="F438" s="196" t="s">
        <v>1539</v>
      </c>
      <c r="G438" s="197" t="s">
        <v>504</v>
      </c>
      <c r="H438" s="198">
        <v>1</v>
      </c>
      <c r="I438" s="199"/>
      <c r="J438" s="198">
        <f>ROUND(I438*H438,1)</f>
        <v>0</v>
      </c>
      <c r="K438" s="196" t="s">
        <v>1298</v>
      </c>
      <c r="L438" s="61"/>
      <c r="M438" s="200" t="s">
        <v>20</v>
      </c>
      <c r="N438" s="201" t="s">
        <v>43</v>
      </c>
      <c r="O438" s="42"/>
      <c r="P438" s="202">
        <f>O438*H438</f>
        <v>0</v>
      </c>
      <c r="Q438" s="202">
        <v>0</v>
      </c>
      <c r="R438" s="202">
        <f>Q438*H438</f>
        <v>0</v>
      </c>
      <c r="S438" s="202">
        <v>0</v>
      </c>
      <c r="T438" s="203">
        <f>S438*H438</f>
        <v>0</v>
      </c>
      <c r="AR438" s="24" t="s">
        <v>474</v>
      </c>
      <c r="AT438" s="24" t="s">
        <v>196</v>
      </c>
      <c r="AU438" s="24" t="s">
        <v>79</v>
      </c>
      <c r="AY438" s="24" t="s">
        <v>195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24" t="s">
        <v>79</v>
      </c>
      <c r="BK438" s="204">
        <f>ROUND(I438*H438,1)</f>
        <v>0</v>
      </c>
      <c r="BL438" s="24" t="s">
        <v>474</v>
      </c>
      <c r="BM438" s="24" t="s">
        <v>964</v>
      </c>
    </row>
    <row r="439" spans="2:65" s="1" customFormat="1" ht="13.5">
      <c r="B439" s="41"/>
      <c r="C439" s="63"/>
      <c r="D439" s="205" t="s">
        <v>202</v>
      </c>
      <c r="E439" s="63"/>
      <c r="F439" s="206" t="s">
        <v>1539</v>
      </c>
      <c r="G439" s="63"/>
      <c r="H439" s="63"/>
      <c r="I439" s="165"/>
      <c r="J439" s="63"/>
      <c r="K439" s="63"/>
      <c r="L439" s="61"/>
      <c r="M439" s="207"/>
      <c r="N439" s="42"/>
      <c r="O439" s="42"/>
      <c r="P439" s="42"/>
      <c r="Q439" s="42"/>
      <c r="R439" s="42"/>
      <c r="S439" s="42"/>
      <c r="T439" s="78"/>
      <c r="AT439" s="24" t="s">
        <v>202</v>
      </c>
      <c r="AU439" s="24" t="s">
        <v>79</v>
      </c>
    </row>
    <row r="440" spans="2:65" s="1" customFormat="1" ht="22.5" customHeight="1">
      <c r="B440" s="41"/>
      <c r="C440" s="194" t="s">
        <v>967</v>
      </c>
      <c r="D440" s="194" t="s">
        <v>196</v>
      </c>
      <c r="E440" s="195" t="s">
        <v>282</v>
      </c>
      <c r="F440" s="196" t="s">
        <v>1540</v>
      </c>
      <c r="G440" s="197" t="s">
        <v>504</v>
      </c>
      <c r="H440" s="198">
        <v>1</v>
      </c>
      <c r="I440" s="199"/>
      <c r="J440" s="198">
        <f>ROUND(I440*H440,1)</f>
        <v>0</v>
      </c>
      <c r="K440" s="196" t="s">
        <v>1298</v>
      </c>
      <c r="L440" s="61"/>
      <c r="M440" s="200" t="s">
        <v>20</v>
      </c>
      <c r="N440" s="201" t="s">
        <v>43</v>
      </c>
      <c r="O440" s="42"/>
      <c r="P440" s="202">
        <f>O440*H440</f>
        <v>0</v>
      </c>
      <c r="Q440" s="202">
        <v>0</v>
      </c>
      <c r="R440" s="202">
        <f>Q440*H440</f>
        <v>0</v>
      </c>
      <c r="S440" s="202">
        <v>0</v>
      </c>
      <c r="T440" s="203">
        <f>S440*H440</f>
        <v>0</v>
      </c>
      <c r="AR440" s="24" t="s">
        <v>474</v>
      </c>
      <c r="AT440" s="24" t="s">
        <v>196</v>
      </c>
      <c r="AU440" s="24" t="s">
        <v>79</v>
      </c>
      <c r="AY440" s="24" t="s">
        <v>195</v>
      </c>
      <c r="BE440" s="204">
        <f>IF(N440="základní",J440,0)</f>
        <v>0</v>
      </c>
      <c r="BF440" s="204">
        <f>IF(N440="snížená",J440,0)</f>
        <v>0</v>
      </c>
      <c r="BG440" s="204">
        <f>IF(N440="zákl. přenesená",J440,0)</f>
        <v>0</v>
      </c>
      <c r="BH440" s="204">
        <f>IF(N440="sníž. přenesená",J440,0)</f>
        <v>0</v>
      </c>
      <c r="BI440" s="204">
        <f>IF(N440="nulová",J440,0)</f>
        <v>0</v>
      </c>
      <c r="BJ440" s="24" t="s">
        <v>79</v>
      </c>
      <c r="BK440" s="204">
        <f>ROUND(I440*H440,1)</f>
        <v>0</v>
      </c>
      <c r="BL440" s="24" t="s">
        <v>474</v>
      </c>
      <c r="BM440" s="24" t="s">
        <v>970</v>
      </c>
    </row>
    <row r="441" spans="2:65" s="1" customFormat="1" ht="13.5">
      <c r="B441" s="41"/>
      <c r="C441" s="63"/>
      <c r="D441" s="205" t="s">
        <v>202</v>
      </c>
      <c r="E441" s="63"/>
      <c r="F441" s="206" t="s">
        <v>1540</v>
      </c>
      <c r="G441" s="63"/>
      <c r="H441" s="63"/>
      <c r="I441" s="165"/>
      <c r="J441" s="63"/>
      <c r="K441" s="63"/>
      <c r="L441" s="61"/>
      <c r="M441" s="207"/>
      <c r="N441" s="42"/>
      <c r="O441" s="42"/>
      <c r="P441" s="42"/>
      <c r="Q441" s="42"/>
      <c r="R441" s="42"/>
      <c r="S441" s="42"/>
      <c r="T441" s="78"/>
      <c r="AT441" s="24" t="s">
        <v>202</v>
      </c>
      <c r="AU441" s="24" t="s">
        <v>79</v>
      </c>
    </row>
    <row r="442" spans="2:65" s="1" customFormat="1" ht="22.5" customHeight="1">
      <c r="B442" s="41"/>
      <c r="C442" s="194" t="s">
        <v>653</v>
      </c>
      <c r="D442" s="194" t="s">
        <v>196</v>
      </c>
      <c r="E442" s="195" t="s">
        <v>286</v>
      </c>
      <c r="F442" s="196" t="s">
        <v>1541</v>
      </c>
      <c r="G442" s="197" t="s">
        <v>504</v>
      </c>
      <c r="H442" s="198">
        <v>3</v>
      </c>
      <c r="I442" s="199"/>
      <c r="J442" s="198">
        <f>ROUND(I442*H442,1)</f>
        <v>0</v>
      </c>
      <c r="K442" s="196" t="s">
        <v>1298</v>
      </c>
      <c r="L442" s="61"/>
      <c r="M442" s="200" t="s">
        <v>20</v>
      </c>
      <c r="N442" s="201" t="s">
        <v>43</v>
      </c>
      <c r="O442" s="42"/>
      <c r="P442" s="202">
        <f>O442*H442</f>
        <v>0</v>
      </c>
      <c r="Q442" s="202">
        <v>0</v>
      </c>
      <c r="R442" s="202">
        <f>Q442*H442</f>
        <v>0</v>
      </c>
      <c r="S442" s="202">
        <v>0</v>
      </c>
      <c r="T442" s="203">
        <f>S442*H442</f>
        <v>0</v>
      </c>
      <c r="AR442" s="24" t="s">
        <v>474</v>
      </c>
      <c r="AT442" s="24" t="s">
        <v>196</v>
      </c>
      <c r="AU442" s="24" t="s">
        <v>79</v>
      </c>
      <c r="AY442" s="24" t="s">
        <v>195</v>
      </c>
      <c r="BE442" s="204">
        <f>IF(N442="základní",J442,0)</f>
        <v>0</v>
      </c>
      <c r="BF442" s="204">
        <f>IF(N442="snížená",J442,0)</f>
        <v>0</v>
      </c>
      <c r="BG442" s="204">
        <f>IF(N442="zákl. přenesená",J442,0)</f>
        <v>0</v>
      </c>
      <c r="BH442" s="204">
        <f>IF(N442="sníž. přenesená",J442,0)</f>
        <v>0</v>
      </c>
      <c r="BI442" s="204">
        <f>IF(N442="nulová",J442,0)</f>
        <v>0</v>
      </c>
      <c r="BJ442" s="24" t="s">
        <v>79</v>
      </c>
      <c r="BK442" s="204">
        <f>ROUND(I442*H442,1)</f>
        <v>0</v>
      </c>
      <c r="BL442" s="24" t="s">
        <v>474</v>
      </c>
      <c r="BM442" s="24" t="s">
        <v>973</v>
      </c>
    </row>
    <row r="443" spans="2:65" s="1" customFormat="1" ht="13.5">
      <c r="B443" s="41"/>
      <c r="C443" s="63"/>
      <c r="D443" s="205" t="s">
        <v>202</v>
      </c>
      <c r="E443" s="63"/>
      <c r="F443" s="206" t="s">
        <v>1541</v>
      </c>
      <c r="G443" s="63"/>
      <c r="H443" s="63"/>
      <c r="I443" s="165"/>
      <c r="J443" s="63"/>
      <c r="K443" s="63"/>
      <c r="L443" s="61"/>
      <c r="M443" s="207"/>
      <c r="N443" s="42"/>
      <c r="O443" s="42"/>
      <c r="P443" s="42"/>
      <c r="Q443" s="42"/>
      <c r="R443" s="42"/>
      <c r="S443" s="42"/>
      <c r="T443" s="78"/>
      <c r="AT443" s="24" t="s">
        <v>202</v>
      </c>
      <c r="AU443" s="24" t="s">
        <v>79</v>
      </c>
    </row>
    <row r="444" spans="2:65" s="1" customFormat="1" ht="31.5" customHeight="1">
      <c r="B444" s="41"/>
      <c r="C444" s="194" t="s">
        <v>974</v>
      </c>
      <c r="D444" s="194" t="s">
        <v>196</v>
      </c>
      <c r="E444" s="195" t="s">
        <v>290</v>
      </c>
      <c r="F444" s="196" t="s">
        <v>1542</v>
      </c>
      <c r="G444" s="197" t="s">
        <v>504</v>
      </c>
      <c r="H444" s="198">
        <v>2</v>
      </c>
      <c r="I444" s="199"/>
      <c r="J444" s="198">
        <f>ROUND(I444*H444,1)</f>
        <v>0</v>
      </c>
      <c r="K444" s="196" t="s">
        <v>1298</v>
      </c>
      <c r="L444" s="61"/>
      <c r="M444" s="200" t="s">
        <v>20</v>
      </c>
      <c r="N444" s="201" t="s">
        <v>43</v>
      </c>
      <c r="O444" s="42"/>
      <c r="P444" s="202">
        <f>O444*H444</f>
        <v>0</v>
      </c>
      <c r="Q444" s="202">
        <v>0</v>
      </c>
      <c r="R444" s="202">
        <f>Q444*H444</f>
        <v>0</v>
      </c>
      <c r="S444" s="202">
        <v>0</v>
      </c>
      <c r="T444" s="203">
        <f>S444*H444</f>
        <v>0</v>
      </c>
      <c r="AR444" s="24" t="s">
        <v>474</v>
      </c>
      <c r="AT444" s="24" t="s">
        <v>196</v>
      </c>
      <c r="AU444" s="24" t="s">
        <v>79</v>
      </c>
      <c r="AY444" s="24" t="s">
        <v>195</v>
      </c>
      <c r="BE444" s="204">
        <f>IF(N444="základní",J444,0)</f>
        <v>0</v>
      </c>
      <c r="BF444" s="204">
        <f>IF(N444="snížená",J444,0)</f>
        <v>0</v>
      </c>
      <c r="BG444" s="204">
        <f>IF(N444="zákl. přenesená",J444,0)</f>
        <v>0</v>
      </c>
      <c r="BH444" s="204">
        <f>IF(N444="sníž. přenesená",J444,0)</f>
        <v>0</v>
      </c>
      <c r="BI444" s="204">
        <f>IF(N444="nulová",J444,0)</f>
        <v>0</v>
      </c>
      <c r="BJ444" s="24" t="s">
        <v>79</v>
      </c>
      <c r="BK444" s="204">
        <f>ROUND(I444*H444,1)</f>
        <v>0</v>
      </c>
      <c r="BL444" s="24" t="s">
        <v>474</v>
      </c>
      <c r="BM444" s="24" t="s">
        <v>977</v>
      </c>
    </row>
    <row r="445" spans="2:65" s="1" customFormat="1" ht="27">
      <c r="B445" s="41"/>
      <c r="C445" s="63"/>
      <c r="D445" s="205" t="s">
        <v>202</v>
      </c>
      <c r="E445" s="63"/>
      <c r="F445" s="206" t="s">
        <v>1542</v>
      </c>
      <c r="G445" s="63"/>
      <c r="H445" s="63"/>
      <c r="I445" s="165"/>
      <c r="J445" s="63"/>
      <c r="K445" s="63"/>
      <c r="L445" s="61"/>
      <c r="M445" s="207"/>
      <c r="N445" s="42"/>
      <c r="O445" s="42"/>
      <c r="P445" s="42"/>
      <c r="Q445" s="42"/>
      <c r="R445" s="42"/>
      <c r="S445" s="42"/>
      <c r="T445" s="78"/>
      <c r="AT445" s="24" t="s">
        <v>202</v>
      </c>
      <c r="AU445" s="24" t="s">
        <v>79</v>
      </c>
    </row>
    <row r="446" spans="2:65" s="1" customFormat="1" ht="31.5" customHeight="1">
      <c r="B446" s="41"/>
      <c r="C446" s="194" t="s">
        <v>657</v>
      </c>
      <c r="D446" s="194" t="s">
        <v>196</v>
      </c>
      <c r="E446" s="195" t="s">
        <v>294</v>
      </c>
      <c r="F446" s="196" t="s">
        <v>1543</v>
      </c>
      <c r="G446" s="197" t="s">
        <v>504</v>
      </c>
      <c r="H446" s="198">
        <v>1</v>
      </c>
      <c r="I446" s="199"/>
      <c r="J446" s="198">
        <f>ROUND(I446*H446,1)</f>
        <v>0</v>
      </c>
      <c r="K446" s="196" t="s">
        <v>1298</v>
      </c>
      <c r="L446" s="61"/>
      <c r="M446" s="200" t="s">
        <v>20</v>
      </c>
      <c r="N446" s="201" t="s">
        <v>43</v>
      </c>
      <c r="O446" s="42"/>
      <c r="P446" s="202">
        <f>O446*H446</f>
        <v>0</v>
      </c>
      <c r="Q446" s="202">
        <v>0</v>
      </c>
      <c r="R446" s="202">
        <f>Q446*H446</f>
        <v>0</v>
      </c>
      <c r="S446" s="202">
        <v>0</v>
      </c>
      <c r="T446" s="203">
        <f>S446*H446</f>
        <v>0</v>
      </c>
      <c r="AR446" s="24" t="s">
        <v>474</v>
      </c>
      <c r="AT446" s="24" t="s">
        <v>196</v>
      </c>
      <c r="AU446" s="24" t="s">
        <v>79</v>
      </c>
      <c r="AY446" s="24" t="s">
        <v>195</v>
      </c>
      <c r="BE446" s="204">
        <f>IF(N446="základní",J446,0)</f>
        <v>0</v>
      </c>
      <c r="BF446" s="204">
        <f>IF(N446="snížená",J446,0)</f>
        <v>0</v>
      </c>
      <c r="BG446" s="204">
        <f>IF(N446="zákl. přenesená",J446,0)</f>
        <v>0</v>
      </c>
      <c r="BH446" s="204">
        <f>IF(N446="sníž. přenesená",J446,0)</f>
        <v>0</v>
      </c>
      <c r="BI446" s="204">
        <f>IF(N446="nulová",J446,0)</f>
        <v>0</v>
      </c>
      <c r="BJ446" s="24" t="s">
        <v>79</v>
      </c>
      <c r="BK446" s="204">
        <f>ROUND(I446*H446,1)</f>
        <v>0</v>
      </c>
      <c r="BL446" s="24" t="s">
        <v>474</v>
      </c>
      <c r="BM446" s="24" t="s">
        <v>982</v>
      </c>
    </row>
    <row r="447" spans="2:65" s="1" customFormat="1" ht="27">
      <c r="B447" s="41"/>
      <c r="C447" s="63"/>
      <c r="D447" s="205" t="s">
        <v>202</v>
      </c>
      <c r="E447" s="63"/>
      <c r="F447" s="206" t="s">
        <v>1543</v>
      </c>
      <c r="G447" s="63"/>
      <c r="H447" s="63"/>
      <c r="I447" s="165"/>
      <c r="J447" s="63"/>
      <c r="K447" s="63"/>
      <c r="L447" s="61"/>
      <c r="M447" s="207"/>
      <c r="N447" s="42"/>
      <c r="O447" s="42"/>
      <c r="P447" s="42"/>
      <c r="Q447" s="42"/>
      <c r="R447" s="42"/>
      <c r="S447" s="42"/>
      <c r="T447" s="78"/>
      <c r="AT447" s="24" t="s">
        <v>202</v>
      </c>
      <c r="AU447" s="24" t="s">
        <v>79</v>
      </c>
    </row>
    <row r="448" spans="2:65" s="1" customFormat="1" ht="31.5" customHeight="1">
      <c r="B448" s="41"/>
      <c r="C448" s="194" t="s">
        <v>983</v>
      </c>
      <c r="D448" s="194" t="s">
        <v>196</v>
      </c>
      <c r="E448" s="195" t="s">
        <v>298</v>
      </c>
      <c r="F448" s="196" t="s">
        <v>1544</v>
      </c>
      <c r="G448" s="197" t="s">
        <v>504</v>
      </c>
      <c r="H448" s="198">
        <v>1</v>
      </c>
      <c r="I448" s="199"/>
      <c r="J448" s="198">
        <f>ROUND(I448*H448,1)</f>
        <v>0</v>
      </c>
      <c r="K448" s="196" t="s">
        <v>1298</v>
      </c>
      <c r="L448" s="61"/>
      <c r="M448" s="200" t="s">
        <v>20</v>
      </c>
      <c r="N448" s="201" t="s">
        <v>43</v>
      </c>
      <c r="O448" s="42"/>
      <c r="P448" s="202">
        <f>O448*H448</f>
        <v>0</v>
      </c>
      <c r="Q448" s="202">
        <v>0</v>
      </c>
      <c r="R448" s="202">
        <f>Q448*H448</f>
        <v>0</v>
      </c>
      <c r="S448" s="202">
        <v>0</v>
      </c>
      <c r="T448" s="203">
        <f>S448*H448</f>
        <v>0</v>
      </c>
      <c r="AR448" s="24" t="s">
        <v>474</v>
      </c>
      <c r="AT448" s="24" t="s">
        <v>196</v>
      </c>
      <c r="AU448" s="24" t="s">
        <v>79</v>
      </c>
      <c r="AY448" s="24" t="s">
        <v>195</v>
      </c>
      <c r="BE448" s="204">
        <f>IF(N448="základní",J448,0)</f>
        <v>0</v>
      </c>
      <c r="BF448" s="204">
        <f>IF(N448="snížená",J448,0)</f>
        <v>0</v>
      </c>
      <c r="BG448" s="204">
        <f>IF(N448="zákl. přenesená",J448,0)</f>
        <v>0</v>
      </c>
      <c r="BH448" s="204">
        <f>IF(N448="sníž. přenesená",J448,0)</f>
        <v>0</v>
      </c>
      <c r="BI448" s="204">
        <f>IF(N448="nulová",J448,0)</f>
        <v>0</v>
      </c>
      <c r="BJ448" s="24" t="s">
        <v>79</v>
      </c>
      <c r="BK448" s="204">
        <f>ROUND(I448*H448,1)</f>
        <v>0</v>
      </c>
      <c r="BL448" s="24" t="s">
        <v>474</v>
      </c>
      <c r="BM448" s="24" t="s">
        <v>986</v>
      </c>
    </row>
    <row r="449" spans="2:65" s="1" customFormat="1" ht="27">
      <c r="B449" s="41"/>
      <c r="C449" s="63"/>
      <c r="D449" s="205" t="s">
        <v>202</v>
      </c>
      <c r="E449" s="63"/>
      <c r="F449" s="206" t="s">
        <v>1544</v>
      </c>
      <c r="G449" s="63"/>
      <c r="H449" s="63"/>
      <c r="I449" s="165"/>
      <c r="J449" s="63"/>
      <c r="K449" s="63"/>
      <c r="L449" s="61"/>
      <c r="M449" s="207"/>
      <c r="N449" s="42"/>
      <c r="O449" s="42"/>
      <c r="P449" s="42"/>
      <c r="Q449" s="42"/>
      <c r="R449" s="42"/>
      <c r="S449" s="42"/>
      <c r="T449" s="78"/>
      <c r="AT449" s="24" t="s">
        <v>202</v>
      </c>
      <c r="AU449" s="24" t="s">
        <v>79</v>
      </c>
    </row>
    <row r="450" spans="2:65" s="1" customFormat="1" ht="22.5" customHeight="1">
      <c r="B450" s="41"/>
      <c r="C450" s="194" t="s">
        <v>661</v>
      </c>
      <c r="D450" s="194" t="s">
        <v>196</v>
      </c>
      <c r="E450" s="195" t="s">
        <v>303</v>
      </c>
      <c r="F450" s="196" t="s">
        <v>1545</v>
      </c>
      <c r="G450" s="197" t="s">
        <v>440</v>
      </c>
      <c r="H450" s="198">
        <v>3</v>
      </c>
      <c r="I450" s="199"/>
      <c r="J450" s="198">
        <f>ROUND(I450*H450,1)</f>
        <v>0</v>
      </c>
      <c r="K450" s="196" t="s">
        <v>1298</v>
      </c>
      <c r="L450" s="61"/>
      <c r="M450" s="200" t="s">
        <v>20</v>
      </c>
      <c r="N450" s="201" t="s">
        <v>43</v>
      </c>
      <c r="O450" s="42"/>
      <c r="P450" s="202">
        <f>O450*H450</f>
        <v>0</v>
      </c>
      <c r="Q450" s="202">
        <v>0</v>
      </c>
      <c r="R450" s="202">
        <f>Q450*H450</f>
        <v>0</v>
      </c>
      <c r="S450" s="202">
        <v>0</v>
      </c>
      <c r="T450" s="203">
        <f>S450*H450</f>
        <v>0</v>
      </c>
      <c r="AR450" s="24" t="s">
        <v>474</v>
      </c>
      <c r="AT450" s="24" t="s">
        <v>196</v>
      </c>
      <c r="AU450" s="24" t="s">
        <v>79</v>
      </c>
      <c r="AY450" s="24" t="s">
        <v>195</v>
      </c>
      <c r="BE450" s="204">
        <f>IF(N450="základní",J450,0)</f>
        <v>0</v>
      </c>
      <c r="BF450" s="204">
        <f>IF(N450="snížená",J450,0)</f>
        <v>0</v>
      </c>
      <c r="BG450" s="204">
        <f>IF(N450="zákl. přenesená",J450,0)</f>
        <v>0</v>
      </c>
      <c r="BH450" s="204">
        <f>IF(N450="sníž. přenesená",J450,0)</f>
        <v>0</v>
      </c>
      <c r="BI450" s="204">
        <f>IF(N450="nulová",J450,0)</f>
        <v>0</v>
      </c>
      <c r="BJ450" s="24" t="s">
        <v>79</v>
      </c>
      <c r="BK450" s="204">
        <f>ROUND(I450*H450,1)</f>
        <v>0</v>
      </c>
      <c r="BL450" s="24" t="s">
        <v>474</v>
      </c>
      <c r="BM450" s="24" t="s">
        <v>991</v>
      </c>
    </row>
    <row r="451" spans="2:65" s="1" customFormat="1" ht="13.5">
      <c r="B451" s="41"/>
      <c r="C451" s="63"/>
      <c r="D451" s="205" t="s">
        <v>202</v>
      </c>
      <c r="E451" s="63"/>
      <c r="F451" s="206" t="s">
        <v>1545</v>
      </c>
      <c r="G451" s="63"/>
      <c r="H451" s="63"/>
      <c r="I451" s="165"/>
      <c r="J451" s="63"/>
      <c r="K451" s="63"/>
      <c r="L451" s="61"/>
      <c r="M451" s="207"/>
      <c r="N451" s="42"/>
      <c r="O451" s="42"/>
      <c r="P451" s="42"/>
      <c r="Q451" s="42"/>
      <c r="R451" s="42"/>
      <c r="S451" s="42"/>
      <c r="T451" s="78"/>
      <c r="AT451" s="24" t="s">
        <v>202</v>
      </c>
      <c r="AU451" s="24" t="s">
        <v>79</v>
      </c>
    </row>
    <row r="452" spans="2:65" s="1" customFormat="1" ht="22.5" customHeight="1">
      <c r="B452" s="41"/>
      <c r="C452" s="194" t="s">
        <v>994</v>
      </c>
      <c r="D452" s="194" t="s">
        <v>196</v>
      </c>
      <c r="E452" s="195" t="s">
        <v>306</v>
      </c>
      <c r="F452" s="196" t="s">
        <v>1546</v>
      </c>
      <c r="G452" s="197" t="s">
        <v>504</v>
      </c>
      <c r="H452" s="198">
        <v>2</v>
      </c>
      <c r="I452" s="199"/>
      <c r="J452" s="198">
        <f>ROUND(I452*H452,1)</f>
        <v>0</v>
      </c>
      <c r="K452" s="196" t="s">
        <v>1298</v>
      </c>
      <c r="L452" s="61"/>
      <c r="M452" s="200" t="s">
        <v>20</v>
      </c>
      <c r="N452" s="201" t="s">
        <v>43</v>
      </c>
      <c r="O452" s="42"/>
      <c r="P452" s="202">
        <f>O452*H452</f>
        <v>0</v>
      </c>
      <c r="Q452" s="202">
        <v>0</v>
      </c>
      <c r="R452" s="202">
        <f>Q452*H452</f>
        <v>0</v>
      </c>
      <c r="S452" s="202">
        <v>0</v>
      </c>
      <c r="T452" s="203">
        <f>S452*H452</f>
        <v>0</v>
      </c>
      <c r="AR452" s="24" t="s">
        <v>474</v>
      </c>
      <c r="AT452" s="24" t="s">
        <v>196</v>
      </c>
      <c r="AU452" s="24" t="s">
        <v>79</v>
      </c>
      <c r="AY452" s="24" t="s">
        <v>195</v>
      </c>
      <c r="BE452" s="204">
        <f>IF(N452="základní",J452,0)</f>
        <v>0</v>
      </c>
      <c r="BF452" s="204">
        <f>IF(N452="snížená",J452,0)</f>
        <v>0</v>
      </c>
      <c r="BG452" s="204">
        <f>IF(N452="zákl. přenesená",J452,0)</f>
        <v>0</v>
      </c>
      <c r="BH452" s="204">
        <f>IF(N452="sníž. přenesená",J452,0)</f>
        <v>0</v>
      </c>
      <c r="BI452" s="204">
        <f>IF(N452="nulová",J452,0)</f>
        <v>0</v>
      </c>
      <c r="BJ452" s="24" t="s">
        <v>79</v>
      </c>
      <c r="BK452" s="204">
        <f>ROUND(I452*H452,1)</f>
        <v>0</v>
      </c>
      <c r="BL452" s="24" t="s">
        <v>474</v>
      </c>
      <c r="BM452" s="24" t="s">
        <v>997</v>
      </c>
    </row>
    <row r="453" spans="2:65" s="1" customFormat="1" ht="13.5">
      <c r="B453" s="41"/>
      <c r="C453" s="63"/>
      <c r="D453" s="205" t="s">
        <v>202</v>
      </c>
      <c r="E453" s="63"/>
      <c r="F453" s="206" t="s">
        <v>1546</v>
      </c>
      <c r="G453" s="63"/>
      <c r="H453" s="63"/>
      <c r="I453" s="165"/>
      <c r="J453" s="63"/>
      <c r="K453" s="63"/>
      <c r="L453" s="61"/>
      <c r="M453" s="207"/>
      <c r="N453" s="42"/>
      <c r="O453" s="42"/>
      <c r="P453" s="42"/>
      <c r="Q453" s="42"/>
      <c r="R453" s="42"/>
      <c r="S453" s="42"/>
      <c r="T453" s="78"/>
      <c r="AT453" s="24" t="s">
        <v>202</v>
      </c>
      <c r="AU453" s="24" t="s">
        <v>79</v>
      </c>
    </row>
    <row r="454" spans="2:65" s="1" customFormat="1" ht="22.5" customHeight="1">
      <c r="B454" s="41"/>
      <c r="C454" s="194" t="s">
        <v>664</v>
      </c>
      <c r="D454" s="194" t="s">
        <v>196</v>
      </c>
      <c r="E454" s="195" t="s">
        <v>309</v>
      </c>
      <c r="F454" s="196" t="s">
        <v>1547</v>
      </c>
      <c r="G454" s="197" t="s">
        <v>440</v>
      </c>
      <c r="H454" s="198">
        <v>565</v>
      </c>
      <c r="I454" s="199"/>
      <c r="J454" s="198">
        <f>ROUND(I454*H454,1)</f>
        <v>0</v>
      </c>
      <c r="K454" s="196" t="s">
        <v>1298</v>
      </c>
      <c r="L454" s="61"/>
      <c r="M454" s="200" t="s">
        <v>20</v>
      </c>
      <c r="N454" s="201" t="s">
        <v>43</v>
      </c>
      <c r="O454" s="42"/>
      <c r="P454" s="202">
        <f>O454*H454</f>
        <v>0</v>
      </c>
      <c r="Q454" s="202">
        <v>0</v>
      </c>
      <c r="R454" s="202">
        <f>Q454*H454</f>
        <v>0</v>
      </c>
      <c r="S454" s="202">
        <v>0</v>
      </c>
      <c r="T454" s="203">
        <f>S454*H454</f>
        <v>0</v>
      </c>
      <c r="AR454" s="24" t="s">
        <v>474</v>
      </c>
      <c r="AT454" s="24" t="s">
        <v>196</v>
      </c>
      <c r="AU454" s="24" t="s">
        <v>79</v>
      </c>
      <c r="AY454" s="24" t="s">
        <v>195</v>
      </c>
      <c r="BE454" s="204">
        <f>IF(N454="základní",J454,0)</f>
        <v>0</v>
      </c>
      <c r="BF454" s="204">
        <f>IF(N454="snížená",J454,0)</f>
        <v>0</v>
      </c>
      <c r="BG454" s="204">
        <f>IF(N454="zákl. přenesená",J454,0)</f>
        <v>0</v>
      </c>
      <c r="BH454" s="204">
        <f>IF(N454="sníž. přenesená",J454,0)</f>
        <v>0</v>
      </c>
      <c r="BI454" s="204">
        <f>IF(N454="nulová",J454,0)</f>
        <v>0</v>
      </c>
      <c r="BJ454" s="24" t="s">
        <v>79</v>
      </c>
      <c r="BK454" s="204">
        <f>ROUND(I454*H454,1)</f>
        <v>0</v>
      </c>
      <c r="BL454" s="24" t="s">
        <v>474</v>
      </c>
      <c r="BM454" s="24" t="s">
        <v>1002</v>
      </c>
    </row>
    <row r="455" spans="2:65" s="1" customFormat="1" ht="13.5">
      <c r="B455" s="41"/>
      <c r="C455" s="63"/>
      <c r="D455" s="205" t="s">
        <v>202</v>
      </c>
      <c r="E455" s="63"/>
      <c r="F455" s="206" t="s">
        <v>1547</v>
      </c>
      <c r="G455" s="63"/>
      <c r="H455" s="63"/>
      <c r="I455" s="165"/>
      <c r="J455" s="63"/>
      <c r="K455" s="63"/>
      <c r="L455" s="61"/>
      <c r="M455" s="207"/>
      <c r="N455" s="42"/>
      <c r="O455" s="42"/>
      <c r="P455" s="42"/>
      <c r="Q455" s="42"/>
      <c r="R455" s="42"/>
      <c r="S455" s="42"/>
      <c r="T455" s="78"/>
      <c r="AT455" s="24" t="s">
        <v>202</v>
      </c>
      <c r="AU455" s="24" t="s">
        <v>79</v>
      </c>
    </row>
    <row r="456" spans="2:65" s="1" customFormat="1" ht="22.5" customHeight="1">
      <c r="B456" s="41"/>
      <c r="C456" s="194" t="s">
        <v>1003</v>
      </c>
      <c r="D456" s="194" t="s">
        <v>196</v>
      </c>
      <c r="E456" s="195" t="s">
        <v>312</v>
      </c>
      <c r="F456" s="196" t="s">
        <v>1548</v>
      </c>
      <c r="G456" s="197" t="s">
        <v>504</v>
      </c>
      <c r="H456" s="198">
        <v>52</v>
      </c>
      <c r="I456" s="199"/>
      <c r="J456" s="198">
        <f>ROUND(I456*H456,1)</f>
        <v>0</v>
      </c>
      <c r="K456" s="196" t="s">
        <v>1298</v>
      </c>
      <c r="L456" s="61"/>
      <c r="M456" s="200" t="s">
        <v>20</v>
      </c>
      <c r="N456" s="201" t="s">
        <v>43</v>
      </c>
      <c r="O456" s="42"/>
      <c r="P456" s="202">
        <f>O456*H456</f>
        <v>0</v>
      </c>
      <c r="Q456" s="202">
        <v>0</v>
      </c>
      <c r="R456" s="202">
        <f>Q456*H456</f>
        <v>0</v>
      </c>
      <c r="S456" s="202">
        <v>0</v>
      </c>
      <c r="T456" s="203">
        <f>S456*H456</f>
        <v>0</v>
      </c>
      <c r="AR456" s="24" t="s">
        <v>474</v>
      </c>
      <c r="AT456" s="24" t="s">
        <v>196</v>
      </c>
      <c r="AU456" s="24" t="s">
        <v>79</v>
      </c>
      <c r="AY456" s="24" t="s">
        <v>195</v>
      </c>
      <c r="BE456" s="204">
        <f>IF(N456="základní",J456,0)</f>
        <v>0</v>
      </c>
      <c r="BF456" s="204">
        <f>IF(N456="snížená",J456,0)</f>
        <v>0</v>
      </c>
      <c r="BG456" s="204">
        <f>IF(N456="zákl. přenesená",J456,0)</f>
        <v>0</v>
      </c>
      <c r="BH456" s="204">
        <f>IF(N456="sníž. přenesená",J456,0)</f>
        <v>0</v>
      </c>
      <c r="BI456" s="204">
        <f>IF(N456="nulová",J456,0)</f>
        <v>0</v>
      </c>
      <c r="BJ456" s="24" t="s">
        <v>79</v>
      </c>
      <c r="BK456" s="204">
        <f>ROUND(I456*H456,1)</f>
        <v>0</v>
      </c>
      <c r="BL456" s="24" t="s">
        <v>474</v>
      </c>
      <c r="BM456" s="24" t="s">
        <v>1006</v>
      </c>
    </row>
    <row r="457" spans="2:65" s="1" customFormat="1" ht="13.5">
      <c r="B457" s="41"/>
      <c r="C457" s="63"/>
      <c r="D457" s="205" t="s">
        <v>202</v>
      </c>
      <c r="E457" s="63"/>
      <c r="F457" s="206" t="s">
        <v>1548</v>
      </c>
      <c r="G457" s="63"/>
      <c r="H457" s="63"/>
      <c r="I457" s="165"/>
      <c r="J457" s="63"/>
      <c r="K457" s="63"/>
      <c r="L457" s="61"/>
      <c r="M457" s="207"/>
      <c r="N457" s="42"/>
      <c r="O457" s="42"/>
      <c r="P457" s="42"/>
      <c r="Q457" s="42"/>
      <c r="R457" s="42"/>
      <c r="S457" s="42"/>
      <c r="T457" s="78"/>
      <c r="AT457" s="24" t="s">
        <v>202</v>
      </c>
      <c r="AU457" s="24" t="s">
        <v>79</v>
      </c>
    </row>
    <row r="458" spans="2:65" s="1" customFormat="1" ht="22.5" customHeight="1">
      <c r="B458" s="41"/>
      <c r="C458" s="194" t="s">
        <v>668</v>
      </c>
      <c r="D458" s="194" t="s">
        <v>196</v>
      </c>
      <c r="E458" s="195" t="s">
        <v>315</v>
      </c>
      <c r="F458" s="196" t="s">
        <v>1549</v>
      </c>
      <c r="G458" s="197" t="s">
        <v>440</v>
      </c>
      <c r="H458" s="198">
        <v>1455</v>
      </c>
      <c r="I458" s="199"/>
      <c r="J458" s="198">
        <f>ROUND(I458*H458,1)</f>
        <v>0</v>
      </c>
      <c r="K458" s="196" t="s">
        <v>1298</v>
      </c>
      <c r="L458" s="61"/>
      <c r="M458" s="200" t="s">
        <v>20</v>
      </c>
      <c r="N458" s="201" t="s">
        <v>43</v>
      </c>
      <c r="O458" s="42"/>
      <c r="P458" s="202">
        <f>O458*H458</f>
        <v>0</v>
      </c>
      <c r="Q458" s="202">
        <v>0</v>
      </c>
      <c r="R458" s="202">
        <f>Q458*H458</f>
        <v>0</v>
      </c>
      <c r="S458" s="202">
        <v>0</v>
      </c>
      <c r="T458" s="203">
        <f>S458*H458</f>
        <v>0</v>
      </c>
      <c r="AR458" s="24" t="s">
        <v>474</v>
      </c>
      <c r="AT458" s="24" t="s">
        <v>196</v>
      </c>
      <c r="AU458" s="24" t="s">
        <v>79</v>
      </c>
      <c r="AY458" s="24" t="s">
        <v>195</v>
      </c>
      <c r="BE458" s="204">
        <f>IF(N458="základní",J458,0)</f>
        <v>0</v>
      </c>
      <c r="BF458" s="204">
        <f>IF(N458="snížená",J458,0)</f>
        <v>0</v>
      </c>
      <c r="BG458" s="204">
        <f>IF(N458="zákl. přenesená",J458,0)</f>
        <v>0</v>
      </c>
      <c r="BH458" s="204">
        <f>IF(N458="sníž. přenesená",J458,0)</f>
        <v>0</v>
      </c>
      <c r="BI458" s="204">
        <f>IF(N458="nulová",J458,0)</f>
        <v>0</v>
      </c>
      <c r="BJ458" s="24" t="s">
        <v>79</v>
      </c>
      <c r="BK458" s="204">
        <f>ROUND(I458*H458,1)</f>
        <v>0</v>
      </c>
      <c r="BL458" s="24" t="s">
        <v>474</v>
      </c>
      <c r="BM458" s="24" t="s">
        <v>1009</v>
      </c>
    </row>
    <row r="459" spans="2:65" s="1" customFormat="1" ht="13.5">
      <c r="B459" s="41"/>
      <c r="C459" s="63"/>
      <c r="D459" s="205" t="s">
        <v>202</v>
      </c>
      <c r="E459" s="63"/>
      <c r="F459" s="206" t="s">
        <v>1549</v>
      </c>
      <c r="G459" s="63"/>
      <c r="H459" s="63"/>
      <c r="I459" s="165"/>
      <c r="J459" s="63"/>
      <c r="K459" s="63"/>
      <c r="L459" s="61"/>
      <c r="M459" s="207"/>
      <c r="N459" s="42"/>
      <c r="O459" s="42"/>
      <c r="P459" s="42"/>
      <c r="Q459" s="42"/>
      <c r="R459" s="42"/>
      <c r="S459" s="42"/>
      <c r="T459" s="78"/>
      <c r="AT459" s="24" t="s">
        <v>202</v>
      </c>
      <c r="AU459" s="24" t="s">
        <v>79</v>
      </c>
    </row>
    <row r="460" spans="2:65" s="1" customFormat="1" ht="22.5" customHeight="1">
      <c r="B460" s="41"/>
      <c r="C460" s="194" t="s">
        <v>1010</v>
      </c>
      <c r="D460" s="194" t="s">
        <v>196</v>
      </c>
      <c r="E460" s="195" t="s">
        <v>318</v>
      </c>
      <c r="F460" s="196" t="s">
        <v>1550</v>
      </c>
      <c r="G460" s="197" t="s">
        <v>504</v>
      </c>
      <c r="H460" s="198">
        <v>40</v>
      </c>
      <c r="I460" s="199"/>
      <c r="J460" s="198">
        <f>ROUND(I460*H460,1)</f>
        <v>0</v>
      </c>
      <c r="K460" s="196" t="s">
        <v>1298</v>
      </c>
      <c r="L460" s="61"/>
      <c r="M460" s="200" t="s">
        <v>20</v>
      </c>
      <c r="N460" s="201" t="s">
        <v>43</v>
      </c>
      <c r="O460" s="42"/>
      <c r="P460" s="202">
        <f>O460*H460</f>
        <v>0</v>
      </c>
      <c r="Q460" s="202">
        <v>0</v>
      </c>
      <c r="R460" s="202">
        <f>Q460*H460</f>
        <v>0</v>
      </c>
      <c r="S460" s="202">
        <v>0</v>
      </c>
      <c r="T460" s="203">
        <f>S460*H460</f>
        <v>0</v>
      </c>
      <c r="AR460" s="24" t="s">
        <v>474</v>
      </c>
      <c r="AT460" s="24" t="s">
        <v>196</v>
      </c>
      <c r="AU460" s="24" t="s">
        <v>79</v>
      </c>
      <c r="AY460" s="24" t="s">
        <v>195</v>
      </c>
      <c r="BE460" s="204">
        <f>IF(N460="základní",J460,0)</f>
        <v>0</v>
      </c>
      <c r="BF460" s="204">
        <f>IF(N460="snížená",J460,0)</f>
        <v>0</v>
      </c>
      <c r="BG460" s="204">
        <f>IF(N460="zákl. přenesená",J460,0)</f>
        <v>0</v>
      </c>
      <c r="BH460" s="204">
        <f>IF(N460="sníž. přenesená",J460,0)</f>
        <v>0</v>
      </c>
      <c r="BI460" s="204">
        <f>IF(N460="nulová",J460,0)</f>
        <v>0</v>
      </c>
      <c r="BJ460" s="24" t="s">
        <v>79</v>
      </c>
      <c r="BK460" s="204">
        <f>ROUND(I460*H460,1)</f>
        <v>0</v>
      </c>
      <c r="BL460" s="24" t="s">
        <v>474</v>
      </c>
      <c r="BM460" s="24" t="s">
        <v>1013</v>
      </c>
    </row>
    <row r="461" spans="2:65" s="1" customFormat="1" ht="13.5">
      <c r="B461" s="41"/>
      <c r="C461" s="63"/>
      <c r="D461" s="205" t="s">
        <v>202</v>
      </c>
      <c r="E461" s="63"/>
      <c r="F461" s="206" t="s">
        <v>1550</v>
      </c>
      <c r="G461" s="63"/>
      <c r="H461" s="63"/>
      <c r="I461" s="165"/>
      <c r="J461" s="63"/>
      <c r="K461" s="63"/>
      <c r="L461" s="61"/>
      <c r="M461" s="207"/>
      <c r="N461" s="42"/>
      <c r="O461" s="42"/>
      <c r="P461" s="42"/>
      <c r="Q461" s="42"/>
      <c r="R461" s="42"/>
      <c r="S461" s="42"/>
      <c r="T461" s="78"/>
      <c r="AT461" s="24" t="s">
        <v>202</v>
      </c>
      <c r="AU461" s="24" t="s">
        <v>79</v>
      </c>
    </row>
    <row r="462" spans="2:65" s="1" customFormat="1" ht="22.5" customHeight="1">
      <c r="B462" s="41"/>
      <c r="C462" s="194" t="s">
        <v>671</v>
      </c>
      <c r="D462" s="194" t="s">
        <v>196</v>
      </c>
      <c r="E462" s="195" t="s">
        <v>321</v>
      </c>
      <c r="F462" s="196" t="s">
        <v>1551</v>
      </c>
      <c r="G462" s="197" t="s">
        <v>440</v>
      </c>
      <c r="H462" s="198">
        <v>20</v>
      </c>
      <c r="I462" s="199"/>
      <c r="J462" s="198">
        <f>ROUND(I462*H462,1)</f>
        <v>0</v>
      </c>
      <c r="K462" s="196" t="s">
        <v>1298</v>
      </c>
      <c r="L462" s="61"/>
      <c r="M462" s="200" t="s">
        <v>20</v>
      </c>
      <c r="N462" s="201" t="s">
        <v>43</v>
      </c>
      <c r="O462" s="42"/>
      <c r="P462" s="202">
        <f>O462*H462</f>
        <v>0</v>
      </c>
      <c r="Q462" s="202">
        <v>0</v>
      </c>
      <c r="R462" s="202">
        <f>Q462*H462</f>
        <v>0</v>
      </c>
      <c r="S462" s="202">
        <v>0</v>
      </c>
      <c r="T462" s="203">
        <f>S462*H462</f>
        <v>0</v>
      </c>
      <c r="AR462" s="24" t="s">
        <v>474</v>
      </c>
      <c r="AT462" s="24" t="s">
        <v>196</v>
      </c>
      <c r="AU462" s="24" t="s">
        <v>79</v>
      </c>
      <c r="AY462" s="24" t="s">
        <v>195</v>
      </c>
      <c r="BE462" s="204">
        <f>IF(N462="základní",J462,0)</f>
        <v>0</v>
      </c>
      <c r="BF462" s="204">
        <f>IF(N462="snížená",J462,0)</f>
        <v>0</v>
      </c>
      <c r="BG462" s="204">
        <f>IF(N462="zákl. přenesená",J462,0)</f>
        <v>0</v>
      </c>
      <c r="BH462" s="204">
        <f>IF(N462="sníž. přenesená",J462,0)</f>
        <v>0</v>
      </c>
      <c r="BI462" s="204">
        <f>IF(N462="nulová",J462,0)</f>
        <v>0</v>
      </c>
      <c r="BJ462" s="24" t="s">
        <v>79</v>
      </c>
      <c r="BK462" s="204">
        <f>ROUND(I462*H462,1)</f>
        <v>0</v>
      </c>
      <c r="BL462" s="24" t="s">
        <v>474</v>
      </c>
      <c r="BM462" s="24" t="s">
        <v>1016</v>
      </c>
    </row>
    <row r="463" spans="2:65" s="1" customFormat="1" ht="13.5">
      <c r="B463" s="41"/>
      <c r="C463" s="63"/>
      <c r="D463" s="205" t="s">
        <v>202</v>
      </c>
      <c r="E463" s="63"/>
      <c r="F463" s="206" t="s">
        <v>1551</v>
      </c>
      <c r="G463" s="63"/>
      <c r="H463" s="63"/>
      <c r="I463" s="165"/>
      <c r="J463" s="63"/>
      <c r="K463" s="63"/>
      <c r="L463" s="61"/>
      <c r="M463" s="207"/>
      <c r="N463" s="42"/>
      <c r="O463" s="42"/>
      <c r="P463" s="42"/>
      <c r="Q463" s="42"/>
      <c r="R463" s="42"/>
      <c r="S463" s="42"/>
      <c r="T463" s="78"/>
      <c r="AT463" s="24" t="s">
        <v>202</v>
      </c>
      <c r="AU463" s="24" t="s">
        <v>79</v>
      </c>
    </row>
    <row r="464" spans="2:65" s="1" customFormat="1" ht="22.5" customHeight="1">
      <c r="B464" s="41"/>
      <c r="C464" s="194" t="s">
        <v>1017</v>
      </c>
      <c r="D464" s="194" t="s">
        <v>196</v>
      </c>
      <c r="E464" s="195" t="s">
        <v>326</v>
      </c>
      <c r="F464" s="196" t="s">
        <v>1552</v>
      </c>
      <c r="G464" s="197" t="s">
        <v>504</v>
      </c>
      <c r="H464" s="198">
        <v>4</v>
      </c>
      <c r="I464" s="199"/>
      <c r="J464" s="198">
        <f>ROUND(I464*H464,1)</f>
        <v>0</v>
      </c>
      <c r="K464" s="196" t="s">
        <v>1298</v>
      </c>
      <c r="L464" s="61"/>
      <c r="M464" s="200" t="s">
        <v>20</v>
      </c>
      <c r="N464" s="201" t="s">
        <v>43</v>
      </c>
      <c r="O464" s="42"/>
      <c r="P464" s="202">
        <f>O464*H464</f>
        <v>0</v>
      </c>
      <c r="Q464" s="202">
        <v>0</v>
      </c>
      <c r="R464" s="202">
        <f>Q464*H464</f>
        <v>0</v>
      </c>
      <c r="S464" s="202">
        <v>0</v>
      </c>
      <c r="T464" s="203">
        <f>S464*H464</f>
        <v>0</v>
      </c>
      <c r="AR464" s="24" t="s">
        <v>474</v>
      </c>
      <c r="AT464" s="24" t="s">
        <v>196</v>
      </c>
      <c r="AU464" s="24" t="s">
        <v>79</v>
      </c>
      <c r="AY464" s="24" t="s">
        <v>195</v>
      </c>
      <c r="BE464" s="204">
        <f>IF(N464="základní",J464,0)</f>
        <v>0</v>
      </c>
      <c r="BF464" s="204">
        <f>IF(N464="snížená",J464,0)</f>
        <v>0</v>
      </c>
      <c r="BG464" s="204">
        <f>IF(N464="zákl. přenesená",J464,0)</f>
        <v>0</v>
      </c>
      <c r="BH464" s="204">
        <f>IF(N464="sníž. přenesená",J464,0)</f>
        <v>0</v>
      </c>
      <c r="BI464" s="204">
        <f>IF(N464="nulová",J464,0)</f>
        <v>0</v>
      </c>
      <c r="BJ464" s="24" t="s">
        <v>79</v>
      </c>
      <c r="BK464" s="204">
        <f>ROUND(I464*H464,1)</f>
        <v>0</v>
      </c>
      <c r="BL464" s="24" t="s">
        <v>474</v>
      </c>
      <c r="BM464" s="24" t="s">
        <v>1020</v>
      </c>
    </row>
    <row r="465" spans="2:65" s="1" customFormat="1" ht="13.5">
      <c r="B465" s="41"/>
      <c r="C465" s="63"/>
      <c r="D465" s="205" t="s">
        <v>202</v>
      </c>
      <c r="E465" s="63"/>
      <c r="F465" s="206" t="s">
        <v>1552</v>
      </c>
      <c r="G465" s="63"/>
      <c r="H465" s="63"/>
      <c r="I465" s="165"/>
      <c r="J465" s="63"/>
      <c r="K465" s="63"/>
      <c r="L465" s="61"/>
      <c r="M465" s="207"/>
      <c r="N465" s="42"/>
      <c r="O465" s="42"/>
      <c r="P465" s="42"/>
      <c r="Q465" s="42"/>
      <c r="R465" s="42"/>
      <c r="S465" s="42"/>
      <c r="T465" s="78"/>
      <c r="AT465" s="24" t="s">
        <v>202</v>
      </c>
      <c r="AU465" s="24" t="s">
        <v>79</v>
      </c>
    </row>
    <row r="466" spans="2:65" s="1" customFormat="1" ht="22.5" customHeight="1">
      <c r="B466" s="41"/>
      <c r="C466" s="194" t="s">
        <v>675</v>
      </c>
      <c r="D466" s="194" t="s">
        <v>196</v>
      </c>
      <c r="E466" s="195" t="s">
        <v>330</v>
      </c>
      <c r="F466" s="196" t="s">
        <v>1553</v>
      </c>
      <c r="G466" s="197" t="s">
        <v>440</v>
      </c>
      <c r="H466" s="198">
        <v>95</v>
      </c>
      <c r="I466" s="199"/>
      <c r="J466" s="198">
        <f>ROUND(I466*H466,1)</f>
        <v>0</v>
      </c>
      <c r="K466" s="196" t="s">
        <v>1298</v>
      </c>
      <c r="L466" s="61"/>
      <c r="M466" s="200" t="s">
        <v>20</v>
      </c>
      <c r="N466" s="201" t="s">
        <v>43</v>
      </c>
      <c r="O466" s="42"/>
      <c r="P466" s="202">
        <f>O466*H466</f>
        <v>0</v>
      </c>
      <c r="Q466" s="202">
        <v>0</v>
      </c>
      <c r="R466" s="202">
        <f>Q466*H466</f>
        <v>0</v>
      </c>
      <c r="S466" s="202">
        <v>0</v>
      </c>
      <c r="T466" s="203">
        <f>S466*H466</f>
        <v>0</v>
      </c>
      <c r="AR466" s="24" t="s">
        <v>474</v>
      </c>
      <c r="AT466" s="24" t="s">
        <v>196</v>
      </c>
      <c r="AU466" s="24" t="s">
        <v>79</v>
      </c>
      <c r="AY466" s="24" t="s">
        <v>195</v>
      </c>
      <c r="BE466" s="204">
        <f>IF(N466="základní",J466,0)</f>
        <v>0</v>
      </c>
      <c r="BF466" s="204">
        <f>IF(N466="snížená",J466,0)</f>
        <v>0</v>
      </c>
      <c r="BG466" s="204">
        <f>IF(N466="zákl. přenesená",J466,0)</f>
        <v>0</v>
      </c>
      <c r="BH466" s="204">
        <f>IF(N466="sníž. přenesená",J466,0)</f>
        <v>0</v>
      </c>
      <c r="BI466" s="204">
        <f>IF(N466="nulová",J466,0)</f>
        <v>0</v>
      </c>
      <c r="BJ466" s="24" t="s">
        <v>79</v>
      </c>
      <c r="BK466" s="204">
        <f>ROUND(I466*H466,1)</f>
        <v>0</v>
      </c>
      <c r="BL466" s="24" t="s">
        <v>474</v>
      </c>
      <c r="BM466" s="24" t="s">
        <v>1023</v>
      </c>
    </row>
    <row r="467" spans="2:65" s="1" customFormat="1" ht="13.5">
      <c r="B467" s="41"/>
      <c r="C467" s="63"/>
      <c r="D467" s="205" t="s">
        <v>202</v>
      </c>
      <c r="E467" s="63"/>
      <c r="F467" s="206" t="s">
        <v>1553</v>
      </c>
      <c r="G467" s="63"/>
      <c r="H467" s="63"/>
      <c r="I467" s="165"/>
      <c r="J467" s="63"/>
      <c r="K467" s="63"/>
      <c r="L467" s="61"/>
      <c r="M467" s="207"/>
      <c r="N467" s="42"/>
      <c r="O467" s="42"/>
      <c r="P467" s="42"/>
      <c r="Q467" s="42"/>
      <c r="R467" s="42"/>
      <c r="S467" s="42"/>
      <c r="T467" s="78"/>
      <c r="AT467" s="24" t="s">
        <v>202</v>
      </c>
      <c r="AU467" s="24" t="s">
        <v>79</v>
      </c>
    </row>
    <row r="468" spans="2:65" s="1" customFormat="1" ht="22.5" customHeight="1">
      <c r="B468" s="41"/>
      <c r="C468" s="194" t="s">
        <v>1024</v>
      </c>
      <c r="D468" s="194" t="s">
        <v>196</v>
      </c>
      <c r="E468" s="195" t="s">
        <v>334</v>
      </c>
      <c r="F468" s="196" t="s">
        <v>1554</v>
      </c>
      <c r="G468" s="197" t="s">
        <v>504</v>
      </c>
      <c r="H468" s="198">
        <v>18</v>
      </c>
      <c r="I468" s="199"/>
      <c r="J468" s="198">
        <f>ROUND(I468*H468,1)</f>
        <v>0</v>
      </c>
      <c r="K468" s="196" t="s">
        <v>1298</v>
      </c>
      <c r="L468" s="61"/>
      <c r="M468" s="200" t="s">
        <v>20</v>
      </c>
      <c r="N468" s="201" t="s">
        <v>43</v>
      </c>
      <c r="O468" s="42"/>
      <c r="P468" s="202">
        <f>O468*H468</f>
        <v>0</v>
      </c>
      <c r="Q468" s="202">
        <v>0</v>
      </c>
      <c r="R468" s="202">
        <f>Q468*H468</f>
        <v>0</v>
      </c>
      <c r="S468" s="202">
        <v>0</v>
      </c>
      <c r="T468" s="203">
        <f>S468*H468</f>
        <v>0</v>
      </c>
      <c r="AR468" s="24" t="s">
        <v>474</v>
      </c>
      <c r="AT468" s="24" t="s">
        <v>196</v>
      </c>
      <c r="AU468" s="24" t="s">
        <v>79</v>
      </c>
      <c r="AY468" s="24" t="s">
        <v>195</v>
      </c>
      <c r="BE468" s="204">
        <f>IF(N468="základní",J468,0)</f>
        <v>0</v>
      </c>
      <c r="BF468" s="204">
        <f>IF(N468="snížená",J468,0)</f>
        <v>0</v>
      </c>
      <c r="BG468" s="204">
        <f>IF(N468="zákl. přenesená",J468,0)</f>
        <v>0</v>
      </c>
      <c r="BH468" s="204">
        <f>IF(N468="sníž. přenesená",J468,0)</f>
        <v>0</v>
      </c>
      <c r="BI468" s="204">
        <f>IF(N468="nulová",J468,0)</f>
        <v>0</v>
      </c>
      <c r="BJ468" s="24" t="s">
        <v>79</v>
      </c>
      <c r="BK468" s="204">
        <f>ROUND(I468*H468,1)</f>
        <v>0</v>
      </c>
      <c r="BL468" s="24" t="s">
        <v>474</v>
      </c>
      <c r="BM468" s="24" t="s">
        <v>1027</v>
      </c>
    </row>
    <row r="469" spans="2:65" s="1" customFormat="1" ht="13.5">
      <c r="B469" s="41"/>
      <c r="C469" s="63"/>
      <c r="D469" s="205" t="s">
        <v>202</v>
      </c>
      <c r="E469" s="63"/>
      <c r="F469" s="206" t="s">
        <v>1554</v>
      </c>
      <c r="G469" s="63"/>
      <c r="H469" s="63"/>
      <c r="I469" s="165"/>
      <c r="J469" s="63"/>
      <c r="K469" s="63"/>
      <c r="L469" s="61"/>
      <c r="M469" s="207"/>
      <c r="N469" s="42"/>
      <c r="O469" s="42"/>
      <c r="P469" s="42"/>
      <c r="Q469" s="42"/>
      <c r="R469" s="42"/>
      <c r="S469" s="42"/>
      <c r="T469" s="78"/>
      <c r="AT469" s="24" t="s">
        <v>202</v>
      </c>
      <c r="AU469" s="24" t="s">
        <v>79</v>
      </c>
    </row>
    <row r="470" spans="2:65" s="1" customFormat="1" ht="22.5" customHeight="1">
      <c r="B470" s="41"/>
      <c r="C470" s="194" t="s">
        <v>678</v>
      </c>
      <c r="D470" s="194" t="s">
        <v>196</v>
      </c>
      <c r="E470" s="195" t="s">
        <v>338</v>
      </c>
      <c r="F470" s="196" t="s">
        <v>1555</v>
      </c>
      <c r="G470" s="197" t="s">
        <v>440</v>
      </c>
      <c r="H470" s="198">
        <v>90</v>
      </c>
      <c r="I470" s="199"/>
      <c r="J470" s="198">
        <f>ROUND(I470*H470,1)</f>
        <v>0</v>
      </c>
      <c r="K470" s="196" t="s">
        <v>1298</v>
      </c>
      <c r="L470" s="61"/>
      <c r="M470" s="200" t="s">
        <v>20</v>
      </c>
      <c r="N470" s="201" t="s">
        <v>43</v>
      </c>
      <c r="O470" s="42"/>
      <c r="P470" s="202">
        <f>O470*H470</f>
        <v>0</v>
      </c>
      <c r="Q470" s="202">
        <v>0</v>
      </c>
      <c r="R470" s="202">
        <f>Q470*H470</f>
        <v>0</v>
      </c>
      <c r="S470" s="202">
        <v>0</v>
      </c>
      <c r="T470" s="203">
        <f>S470*H470</f>
        <v>0</v>
      </c>
      <c r="AR470" s="24" t="s">
        <v>474</v>
      </c>
      <c r="AT470" s="24" t="s">
        <v>196</v>
      </c>
      <c r="AU470" s="24" t="s">
        <v>79</v>
      </c>
      <c r="AY470" s="24" t="s">
        <v>195</v>
      </c>
      <c r="BE470" s="204">
        <f>IF(N470="základní",J470,0)</f>
        <v>0</v>
      </c>
      <c r="BF470" s="204">
        <f>IF(N470="snížená",J470,0)</f>
        <v>0</v>
      </c>
      <c r="BG470" s="204">
        <f>IF(N470="zákl. přenesená",J470,0)</f>
        <v>0</v>
      </c>
      <c r="BH470" s="204">
        <f>IF(N470="sníž. přenesená",J470,0)</f>
        <v>0</v>
      </c>
      <c r="BI470" s="204">
        <f>IF(N470="nulová",J470,0)</f>
        <v>0</v>
      </c>
      <c r="BJ470" s="24" t="s">
        <v>79</v>
      </c>
      <c r="BK470" s="204">
        <f>ROUND(I470*H470,1)</f>
        <v>0</v>
      </c>
      <c r="BL470" s="24" t="s">
        <v>474</v>
      </c>
      <c r="BM470" s="24" t="s">
        <v>1030</v>
      </c>
    </row>
    <row r="471" spans="2:65" s="1" customFormat="1" ht="13.5">
      <c r="B471" s="41"/>
      <c r="C471" s="63"/>
      <c r="D471" s="205" t="s">
        <v>202</v>
      </c>
      <c r="E471" s="63"/>
      <c r="F471" s="206" t="s">
        <v>1555</v>
      </c>
      <c r="G471" s="63"/>
      <c r="H471" s="63"/>
      <c r="I471" s="165"/>
      <c r="J471" s="63"/>
      <c r="K471" s="63"/>
      <c r="L471" s="61"/>
      <c r="M471" s="207"/>
      <c r="N471" s="42"/>
      <c r="O471" s="42"/>
      <c r="P471" s="42"/>
      <c r="Q471" s="42"/>
      <c r="R471" s="42"/>
      <c r="S471" s="42"/>
      <c r="T471" s="78"/>
      <c r="AT471" s="24" t="s">
        <v>202</v>
      </c>
      <c r="AU471" s="24" t="s">
        <v>79</v>
      </c>
    </row>
    <row r="472" spans="2:65" s="1" customFormat="1" ht="22.5" customHeight="1">
      <c r="B472" s="41"/>
      <c r="C472" s="194" t="s">
        <v>1031</v>
      </c>
      <c r="D472" s="194" t="s">
        <v>196</v>
      </c>
      <c r="E472" s="195" t="s">
        <v>342</v>
      </c>
      <c r="F472" s="196" t="s">
        <v>1556</v>
      </c>
      <c r="G472" s="197" t="s">
        <v>504</v>
      </c>
      <c r="H472" s="198">
        <v>2</v>
      </c>
      <c r="I472" s="199"/>
      <c r="J472" s="198">
        <f>ROUND(I472*H472,1)</f>
        <v>0</v>
      </c>
      <c r="K472" s="196" t="s">
        <v>1298</v>
      </c>
      <c r="L472" s="61"/>
      <c r="M472" s="200" t="s">
        <v>20</v>
      </c>
      <c r="N472" s="201" t="s">
        <v>43</v>
      </c>
      <c r="O472" s="42"/>
      <c r="P472" s="202">
        <f>O472*H472</f>
        <v>0</v>
      </c>
      <c r="Q472" s="202">
        <v>0</v>
      </c>
      <c r="R472" s="202">
        <f>Q472*H472</f>
        <v>0</v>
      </c>
      <c r="S472" s="202">
        <v>0</v>
      </c>
      <c r="T472" s="203">
        <f>S472*H472</f>
        <v>0</v>
      </c>
      <c r="AR472" s="24" t="s">
        <v>474</v>
      </c>
      <c r="AT472" s="24" t="s">
        <v>196</v>
      </c>
      <c r="AU472" s="24" t="s">
        <v>79</v>
      </c>
      <c r="AY472" s="24" t="s">
        <v>195</v>
      </c>
      <c r="BE472" s="204">
        <f>IF(N472="základní",J472,0)</f>
        <v>0</v>
      </c>
      <c r="BF472" s="204">
        <f>IF(N472="snížená",J472,0)</f>
        <v>0</v>
      </c>
      <c r="BG472" s="204">
        <f>IF(N472="zákl. přenesená",J472,0)</f>
        <v>0</v>
      </c>
      <c r="BH472" s="204">
        <f>IF(N472="sníž. přenesená",J472,0)</f>
        <v>0</v>
      </c>
      <c r="BI472" s="204">
        <f>IF(N472="nulová",J472,0)</f>
        <v>0</v>
      </c>
      <c r="BJ472" s="24" t="s">
        <v>79</v>
      </c>
      <c r="BK472" s="204">
        <f>ROUND(I472*H472,1)</f>
        <v>0</v>
      </c>
      <c r="BL472" s="24" t="s">
        <v>474</v>
      </c>
      <c r="BM472" s="24" t="s">
        <v>1034</v>
      </c>
    </row>
    <row r="473" spans="2:65" s="1" customFormat="1" ht="13.5">
      <c r="B473" s="41"/>
      <c r="C473" s="63"/>
      <c r="D473" s="205" t="s">
        <v>202</v>
      </c>
      <c r="E473" s="63"/>
      <c r="F473" s="206" t="s">
        <v>1556</v>
      </c>
      <c r="G473" s="63"/>
      <c r="H473" s="63"/>
      <c r="I473" s="165"/>
      <c r="J473" s="63"/>
      <c r="K473" s="63"/>
      <c r="L473" s="61"/>
      <c r="M473" s="207"/>
      <c r="N473" s="42"/>
      <c r="O473" s="42"/>
      <c r="P473" s="42"/>
      <c r="Q473" s="42"/>
      <c r="R473" s="42"/>
      <c r="S473" s="42"/>
      <c r="T473" s="78"/>
      <c r="AT473" s="24" t="s">
        <v>202</v>
      </c>
      <c r="AU473" s="24" t="s">
        <v>79</v>
      </c>
    </row>
    <row r="474" spans="2:65" s="1" customFormat="1" ht="22.5" customHeight="1">
      <c r="B474" s="41"/>
      <c r="C474" s="194" t="s">
        <v>682</v>
      </c>
      <c r="D474" s="194" t="s">
        <v>196</v>
      </c>
      <c r="E474" s="195" t="s">
        <v>346</v>
      </c>
      <c r="F474" s="196" t="s">
        <v>1557</v>
      </c>
      <c r="G474" s="197" t="s">
        <v>440</v>
      </c>
      <c r="H474" s="198">
        <v>60</v>
      </c>
      <c r="I474" s="199"/>
      <c r="J474" s="198">
        <f>ROUND(I474*H474,1)</f>
        <v>0</v>
      </c>
      <c r="K474" s="196" t="s">
        <v>1298</v>
      </c>
      <c r="L474" s="61"/>
      <c r="M474" s="200" t="s">
        <v>20</v>
      </c>
      <c r="N474" s="201" t="s">
        <v>43</v>
      </c>
      <c r="O474" s="42"/>
      <c r="P474" s="202">
        <f>O474*H474</f>
        <v>0</v>
      </c>
      <c r="Q474" s="202">
        <v>0</v>
      </c>
      <c r="R474" s="202">
        <f>Q474*H474</f>
        <v>0</v>
      </c>
      <c r="S474" s="202">
        <v>0</v>
      </c>
      <c r="T474" s="203">
        <f>S474*H474</f>
        <v>0</v>
      </c>
      <c r="AR474" s="24" t="s">
        <v>474</v>
      </c>
      <c r="AT474" s="24" t="s">
        <v>196</v>
      </c>
      <c r="AU474" s="24" t="s">
        <v>79</v>
      </c>
      <c r="AY474" s="24" t="s">
        <v>195</v>
      </c>
      <c r="BE474" s="204">
        <f>IF(N474="základní",J474,0)</f>
        <v>0</v>
      </c>
      <c r="BF474" s="204">
        <f>IF(N474="snížená",J474,0)</f>
        <v>0</v>
      </c>
      <c r="BG474" s="204">
        <f>IF(N474="zákl. přenesená",J474,0)</f>
        <v>0</v>
      </c>
      <c r="BH474" s="204">
        <f>IF(N474="sníž. přenesená",J474,0)</f>
        <v>0</v>
      </c>
      <c r="BI474" s="204">
        <f>IF(N474="nulová",J474,0)</f>
        <v>0</v>
      </c>
      <c r="BJ474" s="24" t="s">
        <v>79</v>
      </c>
      <c r="BK474" s="204">
        <f>ROUND(I474*H474,1)</f>
        <v>0</v>
      </c>
      <c r="BL474" s="24" t="s">
        <v>474</v>
      </c>
      <c r="BM474" s="24" t="s">
        <v>1558</v>
      </c>
    </row>
    <row r="475" spans="2:65" s="1" customFormat="1" ht="13.5">
      <c r="B475" s="41"/>
      <c r="C475" s="63"/>
      <c r="D475" s="205" t="s">
        <v>202</v>
      </c>
      <c r="E475" s="63"/>
      <c r="F475" s="206" t="s">
        <v>1557</v>
      </c>
      <c r="G475" s="63"/>
      <c r="H475" s="63"/>
      <c r="I475" s="165"/>
      <c r="J475" s="63"/>
      <c r="K475" s="63"/>
      <c r="L475" s="61"/>
      <c r="M475" s="207"/>
      <c r="N475" s="42"/>
      <c r="O475" s="42"/>
      <c r="P475" s="42"/>
      <c r="Q475" s="42"/>
      <c r="R475" s="42"/>
      <c r="S475" s="42"/>
      <c r="T475" s="78"/>
      <c r="AT475" s="24" t="s">
        <v>202</v>
      </c>
      <c r="AU475" s="24" t="s">
        <v>79</v>
      </c>
    </row>
    <row r="476" spans="2:65" s="1" customFormat="1" ht="22.5" customHeight="1">
      <c r="B476" s="41"/>
      <c r="C476" s="194" t="s">
        <v>928</v>
      </c>
      <c r="D476" s="194" t="s">
        <v>196</v>
      </c>
      <c r="E476" s="195" t="s">
        <v>350</v>
      </c>
      <c r="F476" s="196" t="s">
        <v>1559</v>
      </c>
      <c r="G476" s="197" t="s">
        <v>504</v>
      </c>
      <c r="H476" s="198">
        <v>6</v>
      </c>
      <c r="I476" s="199"/>
      <c r="J476" s="198">
        <f>ROUND(I476*H476,1)</f>
        <v>0</v>
      </c>
      <c r="K476" s="196" t="s">
        <v>1298</v>
      </c>
      <c r="L476" s="61"/>
      <c r="M476" s="200" t="s">
        <v>20</v>
      </c>
      <c r="N476" s="201" t="s">
        <v>43</v>
      </c>
      <c r="O476" s="42"/>
      <c r="P476" s="202">
        <f>O476*H476</f>
        <v>0</v>
      </c>
      <c r="Q476" s="202">
        <v>0</v>
      </c>
      <c r="R476" s="202">
        <f>Q476*H476</f>
        <v>0</v>
      </c>
      <c r="S476" s="202">
        <v>0</v>
      </c>
      <c r="T476" s="203">
        <f>S476*H476</f>
        <v>0</v>
      </c>
      <c r="AR476" s="24" t="s">
        <v>474</v>
      </c>
      <c r="AT476" s="24" t="s">
        <v>196</v>
      </c>
      <c r="AU476" s="24" t="s">
        <v>79</v>
      </c>
      <c r="AY476" s="24" t="s">
        <v>195</v>
      </c>
      <c r="BE476" s="204">
        <f>IF(N476="základní",J476,0)</f>
        <v>0</v>
      </c>
      <c r="BF476" s="204">
        <f>IF(N476="snížená",J476,0)</f>
        <v>0</v>
      </c>
      <c r="BG476" s="204">
        <f>IF(N476="zákl. přenesená",J476,0)</f>
        <v>0</v>
      </c>
      <c r="BH476" s="204">
        <f>IF(N476="sníž. přenesená",J476,0)</f>
        <v>0</v>
      </c>
      <c r="BI476" s="204">
        <f>IF(N476="nulová",J476,0)</f>
        <v>0</v>
      </c>
      <c r="BJ476" s="24" t="s">
        <v>79</v>
      </c>
      <c r="BK476" s="204">
        <f>ROUND(I476*H476,1)</f>
        <v>0</v>
      </c>
      <c r="BL476" s="24" t="s">
        <v>474</v>
      </c>
      <c r="BM476" s="24" t="s">
        <v>1560</v>
      </c>
    </row>
    <row r="477" spans="2:65" s="1" customFormat="1" ht="13.5">
      <c r="B477" s="41"/>
      <c r="C477" s="63"/>
      <c r="D477" s="205" t="s">
        <v>202</v>
      </c>
      <c r="E477" s="63"/>
      <c r="F477" s="206" t="s">
        <v>1559</v>
      </c>
      <c r="G477" s="63"/>
      <c r="H477" s="63"/>
      <c r="I477" s="165"/>
      <c r="J477" s="63"/>
      <c r="K477" s="63"/>
      <c r="L477" s="61"/>
      <c r="M477" s="207"/>
      <c r="N477" s="42"/>
      <c r="O477" s="42"/>
      <c r="P477" s="42"/>
      <c r="Q477" s="42"/>
      <c r="R477" s="42"/>
      <c r="S477" s="42"/>
      <c r="T477" s="78"/>
      <c r="AT477" s="24" t="s">
        <v>202</v>
      </c>
      <c r="AU477" s="24" t="s">
        <v>79</v>
      </c>
    </row>
    <row r="478" spans="2:65" s="1" customFormat="1" ht="22.5" customHeight="1">
      <c r="B478" s="41"/>
      <c r="C478" s="194" t="s">
        <v>685</v>
      </c>
      <c r="D478" s="194" t="s">
        <v>196</v>
      </c>
      <c r="E478" s="195" t="s">
        <v>441</v>
      </c>
      <c r="F478" s="196" t="s">
        <v>1561</v>
      </c>
      <c r="G478" s="197" t="s">
        <v>440</v>
      </c>
      <c r="H478" s="198">
        <v>18</v>
      </c>
      <c r="I478" s="199"/>
      <c r="J478" s="198">
        <f>ROUND(I478*H478,1)</f>
        <v>0</v>
      </c>
      <c r="K478" s="196" t="s">
        <v>1298</v>
      </c>
      <c r="L478" s="61"/>
      <c r="M478" s="200" t="s">
        <v>20</v>
      </c>
      <c r="N478" s="201" t="s">
        <v>43</v>
      </c>
      <c r="O478" s="42"/>
      <c r="P478" s="202">
        <f>O478*H478</f>
        <v>0</v>
      </c>
      <c r="Q478" s="202">
        <v>0</v>
      </c>
      <c r="R478" s="202">
        <f>Q478*H478</f>
        <v>0</v>
      </c>
      <c r="S478" s="202">
        <v>0</v>
      </c>
      <c r="T478" s="203">
        <f>S478*H478</f>
        <v>0</v>
      </c>
      <c r="AR478" s="24" t="s">
        <v>474</v>
      </c>
      <c r="AT478" s="24" t="s">
        <v>196</v>
      </c>
      <c r="AU478" s="24" t="s">
        <v>79</v>
      </c>
      <c r="AY478" s="24" t="s">
        <v>195</v>
      </c>
      <c r="BE478" s="204">
        <f>IF(N478="základní",J478,0)</f>
        <v>0</v>
      </c>
      <c r="BF478" s="204">
        <f>IF(N478="snížená",J478,0)</f>
        <v>0</v>
      </c>
      <c r="BG478" s="204">
        <f>IF(N478="zákl. přenesená",J478,0)</f>
        <v>0</v>
      </c>
      <c r="BH478" s="204">
        <f>IF(N478="sníž. přenesená",J478,0)</f>
        <v>0</v>
      </c>
      <c r="BI478" s="204">
        <f>IF(N478="nulová",J478,0)</f>
        <v>0</v>
      </c>
      <c r="BJ478" s="24" t="s">
        <v>79</v>
      </c>
      <c r="BK478" s="204">
        <f>ROUND(I478*H478,1)</f>
        <v>0</v>
      </c>
      <c r="BL478" s="24" t="s">
        <v>474</v>
      </c>
      <c r="BM478" s="24" t="s">
        <v>1562</v>
      </c>
    </row>
    <row r="479" spans="2:65" s="1" customFormat="1" ht="13.5">
      <c r="B479" s="41"/>
      <c r="C479" s="63"/>
      <c r="D479" s="205" t="s">
        <v>202</v>
      </c>
      <c r="E479" s="63"/>
      <c r="F479" s="206" t="s">
        <v>1561</v>
      </c>
      <c r="G479" s="63"/>
      <c r="H479" s="63"/>
      <c r="I479" s="165"/>
      <c r="J479" s="63"/>
      <c r="K479" s="63"/>
      <c r="L479" s="61"/>
      <c r="M479" s="207"/>
      <c r="N479" s="42"/>
      <c r="O479" s="42"/>
      <c r="P479" s="42"/>
      <c r="Q479" s="42"/>
      <c r="R479" s="42"/>
      <c r="S479" s="42"/>
      <c r="T479" s="78"/>
      <c r="AT479" s="24" t="s">
        <v>202</v>
      </c>
      <c r="AU479" s="24" t="s">
        <v>79</v>
      </c>
    </row>
    <row r="480" spans="2:65" s="1" customFormat="1" ht="22.5" customHeight="1">
      <c r="B480" s="41"/>
      <c r="C480" s="194" t="s">
        <v>1563</v>
      </c>
      <c r="D480" s="194" t="s">
        <v>196</v>
      </c>
      <c r="E480" s="195" t="s">
        <v>509</v>
      </c>
      <c r="F480" s="196" t="s">
        <v>1564</v>
      </c>
      <c r="G480" s="197" t="s">
        <v>440</v>
      </c>
      <c r="H480" s="198">
        <v>10</v>
      </c>
      <c r="I480" s="199"/>
      <c r="J480" s="198">
        <f>ROUND(I480*H480,1)</f>
        <v>0</v>
      </c>
      <c r="K480" s="196" t="s">
        <v>1298</v>
      </c>
      <c r="L480" s="61"/>
      <c r="M480" s="200" t="s">
        <v>20</v>
      </c>
      <c r="N480" s="201" t="s">
        <v>43</v>
      </c>
      <c r="O480" s="42"/>
      <c r="P480" s="202">
        <f>O480*H480</f>
        <v>0</v>
      </c>
      <c r="Q480" s="202">
        <v>0</v>
      </c>
      <c r="R480" s="202">
        <f>Q480*H480</f>
        <v>0</v>
      </c>
      <c r="S480" s="202">
        <v>0</v>
      </c>
      <c r="T480" s="203">
        <f>S480*H480</f>
        <v>0</v>
      </c>
      <c r="AR480" s="24" t="s">
        <v>474</v>
      </c>
      <c r="AT480" s="24" t="s">
        <v>196</v>
      </c>
      <c r="AU480" s="24" t="s">
        <v>79</v>
      </c>
      <c r="AY480" s="24" t="s">
        <v>195</v>
      </c>
      <c r="BE480" s="204">
        <f>IF(N480="základní",J480,0)</f>
        <v>0</v>
      </c>
      <c r="BF480" s="204">
        <f>IF(N480="snížená",J480,0)</f>
        <v>0</v>
      </c>
      <c r="BG480" s="204">
        <f>IF(N480="zákl. přenesená",J480,0)</f>
        <v>0</v>
      </c>
      <c r="BH480" s="204">
        <f>IF(N480="sníž. přenesená",J480,0)</f>
        <v>0</v>
      </c>
      <c r="BI480" s="204">
        <f>IF(N480="nulová",J480,0)</f>
        <v>0</v>
      </c>
      <c r="BJ480" s="24" t="s">
        <v>79</v>
      </c>
      <c r="BK480" s="204">
        <f>ROUND(I480*H480,1)</f>
        <v>0</v>
      </c>
      <c r="BL480" s="24" t="s">
        <v>474</v>
      </c>
      <c r="BM480" s="24" t="s">
        <v>1565</v>
      </c>
    </row>
    <row r="481" spans="2:65" s="1" customFormat="1" ht="13.5">
      <c r="B481" s="41"/>
      <c r="C481" s="63"/>
      <c r="D481" s="205" t="s">
        <v>202</v>
      </c>
      <c r="E481" s="63"/>
      <c r="F481" s="206" t="s">
        <v>1564</v>
      </c>
      <c r="G481" s="63"/>
      <c r="H481" s="63"/>
      <c r="I481" s="165"/>
      <c r="J481" s="63"/>
      <c r="K481" s="63"/>
      <c r="L481" s="61"/>
      <c r="M481" s="207"/>
      <c r="N481" s="42"/>
      <c r="O481" s="42"/>
      <c r="P481" s="42"/>
      <c r="Q481" s="42"/>
      <c r="R481" s="42"/>
      <c r="S481" s="42"/>
      <c r="T481" s="78"/>
      <c r="AT481" s="24" t="s">
        <v>202</v>
      </c>
      <c r="AU481" s="24" t="s">
        <v>79</v>
      </c>
    </row>
    <row r="482" spans="2:65" s="1" customFormat="1" ht="22.5" customHeight="1">
      <c r="B482" s="41"/>
      <c r="C482" s="194" t="s">
        <v>689</v>
      </c>
      <c r="D482" s="194" t="s">
        <v>196</v>
      </c>
      <c r="E482" s="195" t="s">
        <v>444</v>
      </c>
      <c r="F482" s="196" t="s">
        <v>1566</v>
      </c>
      <c r="G482" s="197" t="s">
        <v>440</v>
      </c>
      <c r="H482" s="198">
        <v>10</v>
      </c>
      <c r="I482" s="199"/>
      <c r="J482" s="198">
        <f>ROUND(I482*H482,1)</f>
        <v>0</v>
      </c>
      <c r="K482" s="196" t="s">
        <v>1298</v>
      </c>
      <c r="L482" s="61"/>
      <c r="M482" s="200" t="s">
        <v>20</v>
      </c>
      <c r="N482" s="201" t="s">
        <v>43</v>
      </c>
      <c r="O482" s="42"/>
      <c r="P482" s="202">
        <f>O482*H482</f>
        <v>0</v>
      </c>
      <c r="Q482" s="202">
        <v>0</v>
      </c>
      <c r="R482" s="202">
        <f>Q482*H482</f>
        <v>0</v>
      </c>
      <c r="S482" s="202">
        <v>0</v>
      </c>
      <c r="T482" s="203">
        <f>S482*H482</f>
        <v>0</v>
      </c>
      <c r="AR482" s="24" t="s">
        <v>474</v>
      </c>
      <c r="AT482" s="24" t="s">
        <v>196</v>
      </c>
      <c r="AU482" s="24" t="s">
        <v>79</v>
      </c>
      <c r="AY482" s="24" t="s">
        <v>195</v>
      </c>
      <c r="BE482" s="204">
        <f>IF(N482="základní",J482,0)</f>
        <v>0</v>
      </c>
      <c r="BF482" s="204">
        <f>IF(N482="snížená",J482,0)</f>
        <v>0</v>
      </c>
      <c r="BG482" s="204">
        <f>IF(N482="zákl. přenesená",J482,0)</f>
        <v>0</v>
      </c>
      <c r="BH482" s="204">
        <f>IF(N482="sníž. přenesená",J482,0)</f>
        <v>0</v>
      </c>
      <c r="BI482" s="204">
        <f>IF(N482="nulová",J482,0)</f>
        <v>0</v>
      </c>
      <c r="BJ482" s="24" t="s">
        <v>79</v>
      </c>
      <c r="BK482" s="204">
        <f>ROUND(I482*H482,1)</f>
        <v>0</v>
      </c>
      <c r="BL482" s="24" t="s">
        <v>474</v>
      </c>
      <c r="BM482" s="24" t="s">
        <v>1567</v>
      </c>
    </row>
    <row r="483" spans="2:65" s="1" customFormat="1" ht="13.5">
      <c r="B483" s="41"/>
      <c r="C483" s="63"/>
      <c r="D483" s="205" t="s">
        <v>202</v>
      </c>
      <c r="E483" s="63"/>
      <c r="F483" s="206" t="s">
        <v>1566</v>
      </c>
      <c r="G483" s="63"/>
      <c r="H483" s="63"/>
      <c r="I483" s="165"/>
      <c r="J483" s="63"/>
      <c r="K483" s="63"/>
      <c r="L483" s="61"/>
      <c r="M483" s="207"/>
      <c r="N483" s="42"/>
      <c r="O483" s="42"/>
      <c r="P483" s="42"/>
      <c r="Q483" s="42"/>
      <c r="R483" s="42"/>
      <c r="S483" s="42"/>
      <c r="T483" s="78"/>
      <c r="AT483" s="24" t="s">
        <v>202</v>
      </c>
      <c r="AU483" s="24" t="s">
        <v>79</v>
      </c>
    </row>
    <row r="484" spans="2:65" s="1" customFormat="1" ht="22.5" customHeight="1">
      <c r="B484" s="41"/>
      <c r="C484" s="194" t="s">
        <v>1568</v>
      </c>
      <c r="D484" s="194" t="s">
        <v>196</v>
      </c>
      <c r="E484" s="195" t="s">
        <v>516</v>
      </c>
      <c r="F484" s="196" t="s">
        <v>1569</v>
      </c>
      <c r="G484" s="197" t="s">
        <v>504</v>
      </c>
      <c r="H484" s="198">
        <v>2</v>
      </c>
      <c r="I484" s="199"/>
      <c r="J484" s="198">
        <f>ROUND(I484*H484,1)</f>
        <v>0</v>
      </c>
      <c r="K484" s="196" t="s">
        <v>1298</v>
      </c>
      <c r="L484" s="61"/>
      <c r="M484" s="200" t="s">
        <v>20</v>
      </c>
      <c r="N484" s="201" t="s">
        <v>43</v>
      </c>
      <c r="O484" s="42"/>
      <c r="P484" s="202">
        <f>O484*H484</f>
        <v>0</v>
      </c>
      <c r="Q484" s="202">
        <v>0</v>
      </c>
      <c r="R484" s="202">
        <f>Q484*H484</f>
        <v>0</v>
      </c>
      <c r="S484" s="202">
        <v>0</v>
      </c>
      <c r="T484" s="203">
        <f>S484*H484</f>
        <v>0</v>
      </c>
      <c r="AR484" s="24" t="s">
        <v>474</v>
      </c>
      <c r="AT484" s="24" t="s">
        <v>196</v>
      </c>
      <c r="AU484" s="24" t="s">
        <v>79</v>
      </c>
      <c r="AY484" s="24" t="s">
        <v>195</v>
      </c>
      <c r="BE484" s="204">
        <f>IF(N484="základní",J484,0)</f>
        <v>0</v>
      </c>
      <c r="BF484" s="204">
        <f>IF(N484="snížená",J484,0)</f>
        <v>0</v>
      </c>
      <c r="BG484" s="204">
        <f>IF(N484="zákl. přenesená",J484,0)</f>
        <v>0</v>
      </c>
      <c r="BH484" s="204">
        <f>IF(N484="sníž. přenesená",J484,0)</f>
        <v>0</v>
      </c>
      <c r="BI484" s="204">
        <f>IF(N484="nulová",J484,0)</f>
        <v>0</v>
      </c>
      <c r="BJ484" s="24" t="s">
        <v>79</v>
      </c>
      <c r="BK484" s="204">
        <f>ROUND(I484*H484,1)</f>
        <v>0</v>
      </c>
      <c r="BL484" s="24" t="s">
        <v>474</v>
      </c>
      <c r="BM484" s="24" t="s">
        <v>1570</v>
      </c>
    </row>
    <row r="485" spans="2:65" s="1" customFormat="1" ht="13.5">
      <c r="B485" s="41"/>
      <c r="C485" s="63"/>
      <c r="D485" s="205" t="s">
        <v>202</v>
      </c>
      <c r="E485" s="63"/>
      <c r="F485" s="206" t="s">
        <v>1569</v>
      </c>
      <c r="G485" s="63"/>
      <c r="H485" s="63"/>
      <c r="I485" s="165"/>
      <c r="J485" s="63"/>
      <c r="K485" s="63"/>
      <c r="L485" s="61"/>
      <c r="M485" s="207"/>
      <c r="N485" s="42"/>
      <c r="O485" s="42"/>
      <c r="P485" s="42"/>
      <c r="Q485" s="42"/>
      <c r="R485" s="42"/>
      <c r="S485" s="42"/>
      <c r="T485" s="78"/>
      <c r="AT485" s="24" t="s">
        <v>202</v>
      </c>
      <c r="AU485" s="24" t="s">
        <v>79</v>
      </c>
    </row>
    <row r="486" spans="2:65" s="1" customFormat="1" ht="22.5" customHeight="1">
      <c r="B486" s="41"/>
      <c r="C486" s="194" t="s">
        <v>692</v>
      </c>
      <c r="D486" s="194" t="s">
        <v>196</v>
      </c>
      <c r="E486" s="195" t="s">
        <v>447</v>
      </c>
      <c r="F486" s="196" t="s">
        <v>1571</v>
      </c>
      <c r="G486" s="197" t="s">
        <v>440</v>
      </c>
      <c r="H486" s="198">
        <v>50</v>
      </c>
      <c r="I486" s="199"/>
      <c r="J486" s="198">
        <f>ROUND(I486*H486,1)</f>
        <v>0</v>
      </c>
      <c r="K486" s="196" t="s">
        <v>1298</v>
      </c>
      <c r="L486" s="61"/>
      <c r="M486" s="200" t="s">
        <v>20</v>
      </c>
      <c r="N486" s="201" t="s">
        <v>43</v>
      </c>
      <c r="O486" s="42"/>
      <c r="P486" s="202">
        <f>O486*H486</f>
        <v>0</v>
      </c>
      <c r="Q486" s="202">
        <v>0</v>
      </c>
      <c r="R486" s="202">
        <f>Q486*H486</f>
        <v>0</v>
      </c>
      <c r="S486" s="202">
        <v>0</v>
      </c>
      <c r="T486" s="203">
        <f>S486*H486</f>
        <v>0</v>
      </c>
      <c r="AR486" s="24" t="s">
        <v>474</v>
      </c>
      <c r="AT486" s="24" t="s">
        <v>196</v>
      </c>
      <c r="AU486" s="24" t="s">
        <v>79</v>
      </c>
      <c r="AY486" s="24" t="s">
        <v>195</v>
      </c>
      <c r="BE486" s="204">
        <f>IF(N486="základní",J486,0)</f>
        <v>0</v>
      </c>
      <c r="BF486" s="204">
        <f>IF(N486="snížená",J486,0)</f>
        <v>0</v>
      </c>
      <c r="BG486" s="204">
        <f>IF(N486="zákl. přenesená",J486,0)</f>
        <v>0</v>
      </c>
      <c r="BH486" s="204">
        <f>IF(N486="sníž. přenesená",J486,0)</f>
        <v>0</v>
      </c>
      <c r="BI486" s="204">
        <f>IF(N486="nulová",J486,0)</f>
        <v>0</v>
      </c>
      <c r="BJ486" s="24" t="s">
        <v>79</v>
      </c>
      <c r="BK486" s="204">
        <f>ROUND(I486*H486,1)</f>
        <v>0</v>
      </c>
      <c r="BL486" s="24" t="s">
        <v>474</v>
      </c>
      <c r="BM486" s="24" t="s">
        <v>1572</v>
      </c>
    </row>
    <row r="487" spans="2:65" s="1" customFormat="1" ht="13.5">
      <c r="B487" s="41"/>
      <c r="C487" s="63"/>
      <c r="D487" s="205" t="s">
        <v>202</v>
      </c>
      <c r="E487" s="63"/>
      <c r="F487" s="206" t="s">
        <v>1571</v>
      </c>
      <c r="G487" s="63"/>
      <c r="H487" s="63"/>
      <c r="I487" s="165"/>
      <c r="J487" s="63"/>
      <c r="K487" s="63"/>
      <c r="L487" s="61"/>
      <c r="M487" s="207"/>
      <c r="N487" s="42"/>
      <c r="O487" s="42"/>
      <c r="P487" s="42"/>
      <c r="Q487" s="42"/>
      <c r="R487" s="42"/>
      <c r="S487" s="42"/>
      <c r="T487" s="78"/>
      <c r="AT487" s="24" t="s">
        <v>202</v>
      </c>
      <c r="AU487" s="24" t="s">
        <v>79</v>
      </c>
    </row>
    <row r="488" spans="2:65" s="1" customFormat="1" ht="22.5" customHeight="1">
      <c r="B488" s="41"/>
      <c r="C488" s="194" t="s">
        <v>1573</v>
      </c>
      <c r="D488" s="194" t="s">
        <v>196</v>
      </c>
      <c r="E488" s="195" t="s">
        <v>523</v>
      </c>
      <c r="F488" s="196" t="s">
        <v>1574</v>
      </c>
      <c r="G488" s="197" t="s">
        <v>504</v>
      </c>
      <c r="H488" s="198">
        <v>4</v>
      </c>
      <c r="I488" s="199"/>
      <c r="J488" s="198">
        <f>ROUND(I488*H488,1)</f>
        <v>0</v>
      </c>
      <c r="K488" s="196" t="s">
        <v>1298</v>
      </c>
      <c r="L488" s="61"/>
      <c r="M488" s="200" t="s">
        <v>20</v>
      </c>
      <c r="N488" s="201" t="s">
        <v>43</v>
      </c>
      <c r="O488" s="42"/>
      <c r="P488" s="202">
        <f>O488*H488</f>
        <v>0</v>
      </c>
      <c r="Q488" s="202">
        <v>0</v>
      </c>
      <c r="R488" s="202">
        <f>Q488*H488</f>
        <v>0</v>
      </c>
      <c r="S488" s="202">
        <v>0</v>
      </c>
      <c r="T488" s="203">
        <f>S488*H488</f>
        <v>0</v>
      </c>
      <c r="AR488" s="24" t="s">
        <v>474</v>
      </c>
      <c r="AT488" s="24" t="s">
        <v>196</v>
      </c>
      <c r="AU488" s="24" t="s">
        <v>79</v>
      </c>
      <c r="AY488" s="24" t="s">
        <v>195</v>
      </c>
      <c r="BE488" s="204">
        <f>IF(N488="základní",J488,0)</f>
        <v>0</v>
      </c>
      <c r="BF488" s="204">
        <f>IF(N488="snížená",J488,0)</f>
        <v>0</v>
      </c>
      <c r="BG488" s="204">
        <f>IF(N488="zákl. přenesená",J488,0)</f>
        <v>0</v>
      </c>
      <c r="BH488" s="204">
        <f>IF(N488="sníž. přenesená",J488,0)</f>
        <v>0</v>
      </c>
      <c r="BI488" s="204">
        <f>IF(N488="nulová",J488,0)</f>
        <v>0</v>
      </c>
      <c r="BJ488" s="24" t="s">
        <v>79</v>
      </c>
      <c r="BK488" s="204">
        <f>ROUND(I488*H488,1)</f>
        <v>0</v>
      </c>
      <c r="BL488" s="24" t="s">
        <v>474</v>
      </c>
      <c r="BM488" s="24" t="s">
        <v>1575</v>
      </c>
    </row>
    <row r="489" spans="2:65" s="1" customFormat="1" ht="13.5">
      <c r="B489" s="41"/>
      <c r="C489" s="63"/>
      <c r="D489" s="205" t="s">
        <v>202</v>
      </c>
      <c r="E489" s="63"/>
      <c r="F489" s="206" t="s">
        <v>1574</v>
      </c>
      <c r="G489" s="63"/>
      <c r="H489" s="63"/>
      <c r="I489" s="165"/>
      <c r="J489" s="63"/>
      <c r="K489" s="63"/>
      <c r="L489" s="61"/>
      <c r="M489" s="207"/>
      <c r="N489" s="42"/>
      <c r="O489" s="42"/>
      <c r="P489" s="42"/>
      <c r="Q489" s="42"/>
      <c r="R489" s="42"/>
      <c r="S489" s="42"/>
      <c r="T489" s="78"/>
      <c r="AT489" s="24" t="s">
        <v>202</v>
      </c>
      <c r="AU489" s="24" t="s">
        <v>79</v>
      </c>
    </row>
    <row r="490" spans="2:65" s="1" customFormat="1" ht="22.5" customHeight="1">
      <c r="B490" s="41"/>
      <c r="C490" s="194" t="s">
        <v>696</v>
      </c>
      <c r="D490" s="194" t="s">
        <v>196</v>
      </c>
      <c r="E490" s="195" t="s">
        <v>450</v>
      </c>
      <c r="F490" s="196" t="s">
        <v>1576</v>
      </c>
      <c r="G490" s="197" t="s">
        <v>440</v>
      </c>
      <c r="H490" s="198">
        <v>50</v>
      </c>
      <c r="I490" s="199"/>
      <c r="J490" s="198">
        <f>ROUND(I490*H490,1)</f>
        <v>0</v>
      </c>
      <c r="K490" s="196" t="s">
        <v>1298</v>
      </c>
      <c r="L490" s="61"/>
      <c r="M490" s="200" t="s">
        <v>20</v>
      </c>
      <c r="N490" s="201" t="s">
        <v>43</v>
      </c>
      <c r="O490" s="42"/>
      <c r="P490" s="202">
        <f>O490*H490</f>
        <v>0</v>
      </c>
      <c r="Q490" s="202">
        <v>0</v>
      </c>
      <c r="R490" s="202">
        <f>Q490*H490</f>
        <v>0</v>
      </c>
      <c r="S490" s="202">
        <v>0</v>
      </c>
      <c r="T490" s="203">
        <f>S490*H490</f>
        <v>0</v>
      </c>
      <c r="AR490" s="24" t="s">
        <v>474</v>
      </c>
      <c r="AT490" s="24" t="s">
        <v>196</v>
      </c>
      <c r="AU490" s="24" t="s">
        <v>79</v>
      </c>
      <c r="AY490" s="24" t="s">
        <v>195</v>
      </c>
      <c r="BE490" s="204">
        <f>IF(N490="základní",J490,0)</f>
        <v>0</v>
      </c>
      <c r="BF490" s="204">
        <f>IF(N490="snížená",J490,0)</f>
        <v>0</v>
      </c>
      <c r="BG490" s="204">
        <f>IF(N490="zákl. přenesená",J490,0)</f>
        <v>0</v>
      </c>
      <c r="BH490" s="204">
        <f>IF(N490="sníž. přenesená",J490,0)</f>
        <v>0</v>
      </c>
      <c r="BI490" s="204">
        <f>IF(N490="nulová",J490,0)</f>
        <v>0</v>
      </c>
      <c r="BJ490" s="24" t="s">
        <v>79</v>
      </c>
      <c r="BK490" s="204">
        <f>ROUND(I490*H490,1)</f>
        <v>0</v>
      </c>
      <c r="BL490" s="24" t="s">
        <v>474</v>
      </c>
      <c r="BM490" s="24" t="s">
        <v>1577</v>
      </c>
    </row>
    <row r="491" spans="2:65" s="1" customFormat="1" ht="13.5">
      <c r="B491" s="41"/>
      <c r="C491" s="63"/>
      <c r="D491" s="205" t="s">
        <v>202</v>
      </c>
      <c r="E491" s="63"/>
      <c r="F491" s="206" t="s">
        <v>1576</v>
      </c>
      <c r="G491" s="63"/>
      <c r="H491" s="63"/>
      <c r="I491" s="165"/>
      <c r="J491" s="63"/>
      <c r="K491" s="63"/>
      <c r="L491" s="61"/>
      <c r="M491" s="207"/>
      <c r="N491" s="42"/>
      <c r="O491" s="42"/>
      <c r="P491" s="42"/>
      <c r="Q491" s="42"/>
      <c r="R491" s="42"/>
      <c r="S491" s="42"/>
      <c r="T491" s="78"/>
      <c r="AT491" s="24" t="s">
        <v>202</v>
      </c>
      <c r="AU491" s="24" t="s">
        <v>79</v>
      </c>
    </row>
    <row r="492" spans="2:65" s="1" customFormat="1" ht="22.5" customHeight="1">
      <c r="B492" s="41"/>
      <c r="C492" s="194" t="s">
        <v>1578</v>
      </c>
      <c r="D492" s="194" t="s">
        <v>196</v>
      </c>
      <c r="E492" s="195" t="s">
        <v>530</v>
      </c>
      <c r="F492" s="196" t="s">
        <v>1579</v>
      </c>
      <c r="G492" s="197" t="s">
        <v>504</v>
      </c>
      <c r="H492" s="198">
        <v>6</v>
      </c>
      <c r="I492" s="199"/>
      <c r="J492" s="198">
        <f>ROUND(I492*H492,1)</f>
        <v>0</v>
      </c>
      <c r="K492" s="196" t="s">
        <v>1298</v>
      </c>
      <c r="L492" s="61"/>
      <c r="M492" s="200" t="s">
        <v>20</v>
      </c>
      <c r="N492" s="201" t="s">
        <v>43</v>
      </c>
      <c r="O492" s="42"/>
      <c r="P492" s="202">
        <f>O492*H492</f>
        <v>0</v>
      </c>
      <c r="Q492" s="202">
        <v>0</v>
      </c>
      <c r="R492" s="202">
        <f>Q492*H492</f>
        <v>0</v>
      </c>
      <c r="S492" s="202">
        <v>0</v>
      </c>
      <c r="T492" s="203">
        <f>S492*H492</f>
        <v>0</v>
      </c>
      <c r="AR492" s="24" t="s">
        <v>474</v>
      </c>
      <c r="AT492" s="24" t="s">
        <v>196</v>
      </c>
      <c r="AU492" s="24" t="s">
        <v>79</v>
      </c>
      <c r="AY492" s="24" t="s">
        <v>195</v>
      </c>
      <c r="BE492" s="204">
        <f>IF(N492="základní",J492,0)</f>
        <v>0</v>
      </c>
      <c r="BF492" s="204">
        <f>IF(N492="snížená",J492,0)</f>
        <v>0</v>
      </c>
      <c r="BG492" s="204">
        <f>IF(N492="zákl. přenesená",J492,0)</f>
        <v>0</v>
      </c>
      <c r="BH492" s="204">
        <f>IF(N492="sníž. přenesená",J492,0)</f>
        <v>0</v>
      </c>
      <c r="BI492" s="204">
        <f>IF(N492="nulová",J492,0)</f>
        <v>0</v>
      </c>
      <c r="BJ492" s="24" t="s">
        <v>79</v>
      </c>
      <c r="BK492" s="204">
        <f>ROUND(I492*H492,1)</f>
        <v>0</v>
      </c>
      <c r="BL492" s="24" t="s">
        <v>474</v>
      </c>
      <c r="BM492" s="24" t="s">
        <v>1580</v>
      </c>
    </row>
    <row r="493" spans="2:65" s="1" customFormat="1" ht="13.5">
      <c r="B493" s="41"/>
      <c r="C493" s="63"/>
      <c r="D493" s="205" t="s">
        <v>202</v>
      </c>
      <c r="E493" s="63"/>
      <c r="F493" s="206" t="s">
        <v>1579</v>
      </c>
      <c r="G493" s="63"/>
      <c r="H493" s="63"/>
      <c r="I493" s="165"/>
      <c r="J493" s="63"/>
      <c r="K493" s="63"/>
      <c r="L493" s="61"/>
      <c r="M493" s="207"/>
      <c r="N493" s="42"/>
      <c r="O493" s="42"/>
      <c r="P493" s="42"/>
      <c r="Q493" s="42"/>
      <c r="R493" s="42"/>
      <c r="S493" s="42"/>
      <c r="T493" s="78"/>
      <c r="AT493" s="24" t="s">
        <v>202</v>
      </c>
      <c r="AU493" s="24" t="s">
        <v>79</v>
      </c>
    </row>
    <row r="494" spans="2:65" s="1" customFormat="1" ht="22.5" customHeight="1">
      <c r="B494" s="41"/>
      <c r="C494" s="194" t="s">
        <v>700</v>
      </c>
      <c r="D494" s="194" t="s">
        <v>196</v>
      </c>
      <c r="E494" s="195" t="s">
        <v>453</v>
      </c>
      <c r="F494" s="196" t="s">
        <v>1581</v>
      </c>
      <c r="G494" s="197" t="s">
        <v>440</v>
      </c>
      <c r="H494" s="198">
        <v>70</v>
      </c>
      <c r="I494" s="199"/>
      <c r="J494" s="198">
        <f>ROUND(I494*H494,1)</f>
        <v>0</v>
      </c>
      <c r="K494" s="196" t="s">
        <v>1298</v>
      </c>
      <c r="L494" s="61"/>
      <c r="M494" s="200" t="s">
        <v>20</v>
      </c>
      <c r="N494" s="201" t="s">
        <v>43</v>
      </c>
      <c r="O494" s="42"/>
      <c r="P494" s="202">
        <f>O494*H494</f>
        <v>0</v>
      </c>
      <c r="Q494" s="202">
        <v>0</v>
      </c>
      <c r="R494" s="202">
        <f>Q494*H494</f>
        <v>0</v>
      </c>
      <c r="S494" s="202">
        <v>0</v>
      </c>
      <c r="T494" s="203">
        <f>S494*H494</f>
        <v>0</v>
      </c>
      <c r="AR494" s="24" t="s">
        <v>474</v>
      </c>
      <c r="AT494" s="24" t="s">
        <v>196</v>
      </c>
      <c r="AU494" s="24" t="s">
        <v>79</v>
      </c>
      <c r="AY494" s="24" t="s">
        <v>195</v>
      </c>
      <c r="BE494" s="204">
        <f>IF(N494="základní",J494,0)</f>
        <v>0</v>
      </c>
      <c r="BF494" s="204">
        <f>IF(N494="snížená",J494,0)</f>
        <v>0</v>
      </c>
      <c r="BG494" s="204">
        <f>IF(N494="zákl. přenesená",J494,0)</f>
        <v>0</v>
      </c>
      <c r="BH494" s="204">
        <f>IF(N494="sníž. přenesená",J494,0)</f>
        <v>0</v>
      </c>
      <c r="BI494" s="204">
        <f>IF(N494="nulová",J494,0)</f>
        <v>0</v>
      </c>
      <c r="BJ494" s="24" t="s">
        <v>79</v>
      </c>
      <c r="BK494" s="204">
        <f>ROUND(I494*H494,1)</f>
        <v>0</v>
      </c>
      <c r="BL494" s="24" t="s">
        <v>474</v>
      </c>
      <c r="BM494" s="24" t="s">
        <v>1582</v>
      </c>
    </row>
    <row r="495" spans="2:65" s="1" customFormat="1" ht="13.5">
      <c r="B495" s="41"/>
      <c r="C495" s="63"/>
      <c r="D495" s="205" t="s">
        <v>202</v>
      </c>
      <c r="E495" s="63"/>
      <c r="F495" s="206" t="s">
        <v>1581</v>
      </c>
      <c r="G495" s="63"/>
      <c r="H495" s="63"/>
      <c r="I495" s="165"/>
      <c r="J495" s="63"/>
      <c r="K495" s="63"/>
      <c r="L495" s="61"/>
      <c r="M495" s="207"/>
      <c r="N495" s="42"/>
      <c r="O495" s="42"/>
      <c r="P495" s="42"/>
      <c r="Q495" s="42"/>
      <c r="R495" s="42"/>
      <c r="S495" s="42"/>
      <c r="T495" s="78"/>
      <c r="AT495" s="24" t="s">
        <v>202</v>
      </c>
      <c r="AU495" s="24" t="s">
        <v>79</v>
      </c>
    </row>
    <row r="496" spans="2:65" s="1" customFormat="1" ht="22.5" customHeight="1">
      <c r="B496" s="41"/>
      <c r="C496" s="194" t="s">
        <v>1583</v>
      </c>
      <c r="D496" s="194" t="s">
        <v>196</v>
      </c>
      <c r="E496" s="195" t="s">
        <v>537</v>
      </c>
      <c r="F496" s="196" t="s">
        <v>1584</v>
      </c>
      <c r="G496" s="197" t="s">
        <v>504</v>
      </c>
      <c r="H496" s="198">
        <v>4</v>
      </c>
      <c r="I496" s="199"/>
      <c r="J496" s="198">
        <f>ROUND(I496*H496,1)</f>
        <v>0</v>
      </c>
      <c r="K496" s="196" t="s">
        <v>1298</v>
      </c>
      <c r="L496" s="61"/>
      <c r="M496" s="200" t="s">
        <v>20</v>
      </c>
      <c r="N496" s="201" t="s">
        <v>43</v>
      </c>
      <c r="O496" s="42"/>
      <c r="P496" s="202">
        <f>O496*H496</f>
        <v>0</v>
      </c>
      <c r="Q496" s="202">
        <v>0</v>
      </c>
      <c r="R496" s="202">
        <f>Q496*H496</f>
        <v>0</v>
      </c>
      <c r="S496" s="202">
        <v>0</v>
      </c>
      <c r="T496" s="203">
        <f>S496*H496</f>
        <v>0</v>
      </c>
      <c r="AR496" s="24" t="s">
        <v>474</v>
      </c>
      <c r="AT496" s="24" t="s">
        <v>196</v>
      </c>
      <c r="AU496" s="24" t="s">
        <v>79</v>
      </c>
      <c r="AY496" s="24" t="s">
        <v>195</v>
      </c>
      <c r="BE496" s="204">
        <f>IF(N496="základní",J496,0)</f>
        <v>0</v>
      </c>
      <c r="BF496" s="204">
        <f>IF(N496="snížená",J496,0)</f>
        <v>0</v>
      </c>
      <c r="BG496" s="204">
        <f>IF(N496="zákl. přenesená",J496,0)</f>
        <v>0</v>
      </c>
      <c r="BH496" s="204">
        <f>IF(N496="sníž. přenesená",J496,0)</f>
        <v>0</v>
      </c>
      <c r="BI496" s="204">
        <f>IF(N496="nulová",J496,0)</f>
        <v>0</v>
      </c>
      <c r="BJ496" s="24" t="s">
        <v>79</v>
      </c>
      <c r="BK496" s="204">
        <f>ROUND(I496*H496,1)</f>
        <v>0</v>
      </c>
      <c r="BL496" s="24" t="s">
        <v>474</v>
      </c>
      <c r="BM496" s="24" t="s">
        <v>1585</v>
      </c>
    </row>
    <row r="497" spans="2:65" s="1" customFormat="1" ht="13.5">
      <c r="B497" s="41"/>
      <c r="C497" s="63"/>
      <c r="D497" s="205" t="s">
        <v>202</v>
      </c>
      <c r="E497" s="63"/>
      <c r="F497" s="206" t="s">
        <v>1584</v>
      </c>
      <c r="G497" s="63"/>
      <c r="H497" s="63"/>
      <c r="I497" s="165"/>
      <c r="J497" s="63"/>
      <c r="K497" s="63"/>
      <c r="L497" s="61"/>
      <c r="M497" s="207"/>
      <c r="N497" s="42"/>
      <c r="O497" s="42"/>
      <c r="P497" s="42"/>
      <c r="Q497" s="42"/>
      <c r="R497" s="42"/>
      <c r="S497" s="42"/>
      <c r="T497" s="78"/>
      <c r="AT497" s="24" t="s">
        <v>202</v>
      </c>
      <c r="AU497" s="24" t="s">
        <v>79</v>
      </c>
    </row>
    <row r="498" spans="2:65" s="1" customFormat="1" ht="22.5" customHeight="1">
      <c r="B498" s="41"/>
      <c r="C498" s="194" t="s">
        <v>705</v>
      </c>
      <c r="D498" s="194" t="s">
        <v>196</v>
      </c>
      <c r="E498" s="195" t="s">
        <v>456</v>
      </c>
      <c r="F498" s="196" t="s">
        <v>1586</v>
      </c>
      <c r="G498" s="197" t="s">
        <v>440</v>
      </c>
      <c r="H498" s="198">
        <v>20</v>
      </c>
      <c r="I498" s="199"/>
      <c r="J498" s="198">
        <f>ROUND(I498*H498,1)</f>
        <v>0</v>
      </c>
      <c r="K498" s="196" t="s">
        <v>1298</v>
      </c>
      <c r="L498" s="61"/>
      <c r="M498" s="200" t="s">
        <v>20</v>
      </c>
      <c r="N498" s="201" t="s">
        <v>43</v>
      </c>
      <c r="O498" s="42"/>
      <c r="P498" s="202">
        <f>O498*H498</f>
        <v>0</v>
      </c>
      <c r="Q498" s="202">
        <v>0</v>
      </c>
      <c r="R498" s="202">
        <f>Q498*H498</f>
        <v>0</v>
      </c>
      <c r="S498" s="202">
        <v>0</v>
      </c>
      <c r="T498" s="203">
        <f>S498*H498</f>
        <v>0</v>
      </c>
      <c r="AR498" s="24" t="s">
        <v>474</v>
      </c>
      <c r="AT498" s="24" t="s">
        <v>196</v>
      </c>
      <c r="AU498" s="24" t="s">
        <v>79</v>
      </c>
      <c r="AY498" s="24" t="s">
        <v>195</v>
      </c>
      <c r="BE498" s="204">
        <f>IF(N498="základní",J498,0)</f>
        <v>0</v>
      </c>
      <c r="BF498" s="204">
        <f>IF(N498="snížená",J498,0)</f>
        <v>0</v>
      </c>
      <c r="BG498" s="204">
        <f>IF(N498="zákl. přenesená",J498,0)</f>
        <v>0</v>
      </c>
      <c r="BH498" s="204">
        <f>IF(N498="sníž. přenesená",J498,0)</f>
        <v>0</v>
      </c>
      <c r="BI498" s="204">
        <f>IF(N498="nulová",J498,0)</f>
        <v>0</v>
      </c>
      <c r="BJ498" s="24" t="s">
        <v>79</v>
      </c>
      <c r="BK498" s="204">
        <f>ROUND(I498*H498,1)</f>
        <v>0</v>
      </c>
      <c r="BL498" s="24" t="s">
        <v>474</v>
      </c>
      <c r="BM498" s="24" t="s">
        <v>1587</v>
      </c>
    </row>
    <row r="499" spans="2:65" s="1" customFormat="1" ht="13.5">
      <c r="B499" s="41"/>
      <c r="C499" s="63"/>
      <c r="D499" s="205" t="s">
        <v>202</v>
      </c>
      <c r="E499" s="63"/>
      <c r="F499" s="206" t="s">
        <v>1586</v>
      </c>
      <c r="G499" s="63"/>
      <c r="H499" s="63"/>
      <c r="I499" s="165"/>
      <c r="J499" s="63"/>
      <c r="K499" s="63"/>
      <c r="L499" s="61"/>
      <c r="M499" s="207"/>
      <c r="N499" s="42"/>
      <c r="O499" s="42"/>
      <c r="P499" s="42"/>
      <c r="Q499" s="42"/>
      <c r="R499" s="42"/>
      <c r="S499" s="42"/>
      <c r="T499" s="78"/>
      <c r="AT499" s="24" t="s">
        <v>202</v>
      </c>
      <c r="AU499" s="24" t="s">
        <v>79</v>
      </c>
    </row>
    <row r="500" spans="2:65" s="1" customFormat="1" ht="22.5" customHeight="1">
      <c r="B500" s="41"/>
      <c r="C500" s="194" t="s">
        <v>1588</v>
      </c>
      <c r="D500" s="194" t="s">
        <v>196</v>
      </c>
      <c r="E500" s="195" t="s">
        <v>545</v>
      </c>
      <c r="F500" s="196" t="s">
        <v>1589</v>
      </c>
      <c r="G500" s="197" t="s">
        <v>504</v>
      </c>
      <c r="H500" s="198">
        <v>4</v>
      </c>
      <c r="I500" s="199"/>
      <c r="J500" s="198">
        <f>ROUND(I500*H500,1)</f>
        <v>0</v>
      </c>
      <c r="K500" s="196" t="s">
        <v>1298</v>
      </c>
      <c r="L500" s="61"/>
      <c r="M500" s="200" t="s">
        <v>20</v>
      </c>
      <c r="N500" s="201" t="s">
        <v>43</v>
      </c>
      <c r="O500" s="42"/>
      <c r="P500" s="202">
        <f>O500*H500</f>
        <v>0</v>
      </c>
      <c r="Q500" s="202">
        <v>0</v>
      </c>
      <c r="R500" s="202">
        <f>Q500*H500</f>
        <v>0</v>
      </c>
      <c r="S500" s="202">
        <v>0</v>
      </c>
      <c r="T500" s="203">
        <f>S500*H500</f>
        <v>0</v>
      </c>
      <c r="AR500" s="24" t="s">
        <v>474</v>
      </c>
      <c r="AT500" s="24" t="s">
        <v>196</v>
      </c>
      <c r="AU500" s="24" t="s">
        <v>79</v>
      </c>
      <c r="AY500" s="24" t="s">
        <v>195</v>
      </c>
      <c r="BE500" s="204">
        <f>IF(N500="základní",J500,0)</f>
        <v>0</v>
      </c>
      <c r="BF500" s="204">
        <f>IF(N500="snížená",J500,0)</f>
        <v>0</v>
      </c>
      <c r="BG500" s="204">
        <f>IF(N500="zákl. přenesená",J500,0)</f>
        <v>0</v>
      </c>
      <c r="BH500" s="204">
        <f>IF(N500="sníž. přenesená",J500,0)</f>
        <v>0</v>
      </c>
      <c r="BI500" s="204">
        <f>IF(N500="nulová",J500,0)</f>
        <v>0</v>
      </c>
      <c r="BJ500" s="24" t="s">
        <v>79</v>
      </c>
      <c r="BK500" s="204">
        <f>ROUND(I500*H500,1)</f>
        <v>0</v>
      </c>
      <c r="BL500" s="24" t="s">
        <v>474</v>
      </c>
      <c r="BM500" s="24" t="s">
        <v>1590</v>
      </c>
    </row>
    <row r="501" spans="2:65" s="1" customFormat="1" ht="13.5">
      <c r="B501" s="41"/>
      <c r="C501" s="63"/>
      <c r="D501" s="205" t="s">
        <v>202</v>
      </c>
      <c r="E501" s="63"/>
      <c r="F501" s="206" t="s">
        <v>1589</v>
      </c>
      <c r="G501" s="63"/>
      <c r="H501" s="63"/>
      <c r="I501" s="165"/>
      <c r="J501" s="63"/>
      <c r="K501" s="63"/>
      <c r="L501" s="61"/>
      <c r="M501" s="207"/>
      <c r="N501" s="42"/>
      <c r="O501" s="42"/>
      <c r="P501" s="42"/>
      <c r="Q501" s="42"/>
      <c r="R501" s="42"/>
      <c r="S501" s="42"/>
      <c r="T501" s="78"/>
      <c r="AT501" s="24" t="s">
        <v>202</v>
      </c>
      <c r="AU501" s="24" t="s">
        <v>79</v>
      </c>
    </row>
    <row r="502" spans="2:65" s="1" customFormat="1" ht="22.5" customHeight="1">
      <c r="B502" s="41"/>
      <c r="C502" s="194" t="s">
        <v>709</v>
      </c>
      <c r="D502" s="194" t="s">
        <v>196</v>
      </c>
      <c r="E502" s="195" t="s">
        <v>459</v>
      </c>
      <c r="F502" s="196" t="s">
        <v>1591</v>
      </c>
      <c r="G502" s="197" t="s">
        <v>440</v>
      </c>
      <c r="H502" s="198">
        <v>10</v>
      </c>
      <c r="I502" s="199"/>
      <c r="J502" s="198">
        <f>ROUND(I502*H502,1)</f>
        <v>0</v>
      </c>
      <c r="K502" s="196" t="s">
        <v>1298</v>
      </c>
      <c r="L502" s="61"/>
      <c r="M502" s="200" t="s">
        <v>20</v>
      </c>
      <c r="N502" s="201" t="s">
        <v>43</v>
      </c>
      <c r="O502" s="42"/>
      <c r="P502" s="202">
        <f>O502*H502</f>
        <v>0</v>
      </c>
      <c r="Q502" s="202">
        <v>0</v>
      </c>
      <c r="R502" s="202">
        <f>Q502*H502</f>
        <v>0</v>
      </c>
      <c r="S502" s="202">
        <v>0</v>
      </c>
      <c r="T502" s="203">
        <f>S502*H502</f>
        <v>0</v>
      </c>
      <c r="AR502" s="24" t="s">
        <v>474</v>
      </c>
      <c r="AT502" s="24" t="s">
        <v>196</v>
      </c>
      <c r="AU502" s="24" t="s">
        <v>79</v>
      </c>
      <c r="AY502" s="24" t="s">
        <v>195</v>
      </c>
      <c r="BE502" s="204">
        <f>IF(N502="základní",J502,0)</f>
        <v>0</v>
      </c>
      <c r="BF502" s="204">
        <f>IF(N502="snížená",J502,0)</f>
        <v>0</v>
      </c>
      <c r="BG502" s="204">
        <f>IF(N502="zákl. přenesená",J502,0)</f>
        <v>0</v>
      </c>
      <c r="BH502" s="204">
        <f>IF(N502="sníž. přenesená",J502,0)</f>
        <v>0</v>
      </c>
      <c r="BI502" s="204">
        <f>IF(N502="nulová",J502,0)</f>
        <v>0</v>
      </c>
      <c r="BJ502" s="24" t="s">
        <v>79</v>
      </c>
      <c r="BK502" s="204">
        <f>ROUND(I502*H502,1)</f>
        <v>0</v>
      </c>
      <c r="BL502" s="24" t="s">
        <v>474</v>
      </c>
      <c r="BM502" s="24" t="s">
        <v>1592</v>
      </c>
    </row>
    <row r="503" spans="2:65" s="1" customFormat="1" ht="13.5">
      <c r="B503" s="41"/>
      <c r="C503" s="63"/>
      <c r="D503" s="205" t="s">
        <v>202</v>
      </c>
      <c r="E503" s="63"/>
      <c r="F503" s="206" t="s">
        <v>1591</v>
      </c>
      <c r="G503" s="63"/>
      <c r="H503" s="63"/>
      <c r="I503" s="165"/>
      <c r="J503" s="63"/>
      <c r="K503" s="63"/>
      <c r="L503" s="61"/>
      <c r="M503" s="207"/>
      <c r="N503" s="42"/>
      <c r="O503" s="42"/>
      <c r="P503" s="42"/>
      <c r="Q503" s="42"/>
      <c r="R503" s="42"/>
      <c r="S503" s="42"/>
      <c r="T503" s="78"/>
      <c r="AT503" s="24" t="s">
        <v>202</v>
      </c>
      <c r="AU503" s="24" t="s">
        <v>79</v>
      </c>
    </row>
    <row r="504" spans="2:65" s="1" customFormat="1" ht="22.5" customHeight="1">
      <c r="B504" s="41"/>
      <c r="C504" s="194" t="s">
        <v>1593</v>
      </c>
      <c r="D504" s="194" t="s">
        <v>196</v>
      </c>
      <c r="E504" s="195" t="s">
        <v>552</v>
      </c>
      <c r="F504" s="196" t="s">
        <v>1594</v>
      </c>
      <c r="G504" s="197" t="s">
        <v>504</v>
      </c>
      <c r="H504" s="198">
        <v>4</v>
      </c>
      <c r="I504" s="199"/>
      <c r="J504" s="198">
        <f>ROUND(I504*H504,1)</f>
        <v>0</v>
      </c>
      <c r="K504" s="196" t="s">
        <v>1298</v>
      </c>
      <c r="L504" s="61"/>
      <c r="M504" s="200" t="s">
        <v>20</v>
      </c>
      <c r="N504" s="201" t="s">
        <v>43</v>
      </c>
      <c r="O504" s="42"/>
      <c r="P504" s="202">
        <f>O504*H504</f>
        <v>0</v>
      </c>
      <c r="Q504" s="202">
        <v>0</v>
      </c>
      <c r="R504" s="202">
        <f>Q504*H504</f>
        <v>0</v>
      </c>
      <c r="S504" s="202">
        <v>0</v>
      </c>
      <c r="T504" s="203">
        <f>S504*H504</f>
        <v>0</v>
      </c>
      <c r="AR504" s="24" t="s">
        <v>474</v>
      </c>
      <c r="AT504" s="24" t="s">
        <v>196</v>
      </c>
      <c r="AU504" s="24" t="s">
        <v>79</v>
      </c>
      <c r="AY504" s="24" t="s">
        <v>195</v>
      </c>
      <c r="BE504" s="204">
        <f>IF(N504="základní",J504,0)</f>
        <v>0</v>
      </c>
      <c r="BF504" s="204">
        <f>IF(N504="snížená",J504,0)</f>
        <v>0</v>
      </c>
      <c r="BG504" s="204">
        <f>IF(N504="zákl. přenesená",J504,0)</f>
        <v>0</v>
      </c>
      <c r="BH504" s="204">
        <f>IF(N504="sníž. přenesená",J504,0)</f>
        <v>0</v>
      </c>
      <c r="BI504" s="204">
        <f>IF(N504="nulová",J504,0)</f>
        <v>0</v>
      </c>
      <c r="BJ504" s="24" t="s">
        <v>79</v>
      </c>
      <c r="BK504" s="204">
        <f>ROUND(I504*H504,1)</f>
        <v>0</v>
      </c>
      <c r="BL504" s="24" t="s">
        <v>474</v>
      </c>
      <c r="BM504" s="24" t="s">
        <v>1595</v>
      </c>
    </row>
    <row r="505" spans="2:65" s="1" customFormat="1" ht="13.5">
      <c r="B505" s="41"/>
      <c r="C505" s="63"/>
      <c r="D505" s="205" t="s">
        <v>202</v>
      </c>
      <c r="E505" s="63"/>
      <c r="F505" s="206" t="s">
        <v>1594</v>
      </c>
      <c r="G505" s="63"/>
      <c r="H505" s="63"/>
      <c r="I505" s="165"/>
      <c r="J505" s="63"/>
      <c r="K505" s="63"/>
      <c r="L505" s="61"/>
      <c r="M505" s="207"/>
      <c r="N505" s="42"/>
      <c r="O505" s="42"/>
      <c r="P505" s="42"/>
      <c r="Q505" s="42"/>
      <c r="R505" s="42"/>
      <c r="S505" s="42"/>
      <c r="T505" s="78"/>
      <c r="AT505" s="24" t="s">
        <v>202</v>
      </c>
      <c r="AU505" s="24" t="s">
        <v>79</v>
      </c>
    </row>
    <row r="506" spans="2:65" s="1" customFormat="1" ht="22.5" customHeight="1">
      <c r="B506" s="41"/>
      <c r="C506" s="194" t="s">
        <v>714</v>
      </c>
      <c r="D506" s="194" t="s">
        <v>196</v>
      </c>
      <c r="E506" s="195" t="s">
        <v>462</v>
      </c>
      <c r="F506" s="196" t="s">
        <v>1596</v>
      </c>
      <c r="G506" s="197" t="s">
        <v>440</v>
      </c>
      <c r="H506" s="198">
        <v>50</v>
      </c>
      <c r="I506" s="199"/>
      <c r="J506" s="198">
        <f>ROUND(I506*H506,1)</f>
        <v>0</v>
      </c>
      <c r="K506" s="196" t="s">
        <v>1298</v>
      </c>
      <c r="L506" s="61"/>
      <c r="M506" s="200" t="s">
        <v>20</v>
      </c>
      <c r="N506" s="201" t="s">
        <v>43</v>
      </c>
      <c r="O506" s="42"/>
      <c r="P506" s="202">
        <f>O506*H506</f>
        <v>0</v>
      </c>
      <c r="Q506" s="202">
        <v>0</v>
      </c>
      <c r="R506" s="202">
        <f>Q506*H506</f>
        <v>0</v>
      </c>
      <c r="S506" s="202">
        <v>0</v>
      </c>
      <c r="T506" s="203">
        <f>S506*H506</f>
        <v>0</v>
      </c>
      <c r="AR506" s="24" t="s">
        <v>474</v>
      </c>
      <c r="AT506" s="24" t="s">
        <v>196</v>
      </c>
      <c r="AU506" s="24" t="s">
        <v>79</v>
      </c>
      <c r="AY506" s="24" t="s">
        <v>195</v>
      </c>
      <c r="BE506" s="204">
        <f>IF(N506="základní",J506,0)</f>
        <v>0</v>
      </c>
      <c r="BF506" s="204">
        <f>IF(N506="snížená",J506,0)</f>
        <v>0</v>
      </c>
      <c r="BG506" s="204">
        <f>IF(N506="zákl. přenesená",J506,0)</f>
        <v>0</v>
      </c>
      <c r="BH506" s="204">
        <f>IF(N506="sníž. přenesená",J506,0)</f>
        <v>0</v>
      </c>
      <c r="BI506" s="204">
        <f>IF(N506="nulová",J506,0)</f>
        <v>0</v>
      </c>
      <c r="BJ506" s="24" t="s">
        <v>79</v>
      </c>
      <c r="BK506" s="204">
        <f>ROUND(I506*H506,1)</f>
        <v>0</v>
      </c>
      <c r="BL506" s="24" t="s">
        <v>474</v>
      </c>
      <c r="BM506" s="24" t="s">
        <v>1597</v>
      </c>
    </row>
    <row r="507" spans="2:65" s="1" customFormat="1" ht="13.5">
      <c r="B507" s="41"/>
      <c r="C507" s="63"/>
      <c r="D507" s="205" t="s">
        <v>202</v>
      </c>
      <c r="E507" s="63"/>
      <c r="F507" s="206" t="s">
        <v>1596</v>
      </c>
      <c r="G507" s="63"/>
      <c r="H507" s="63"/>
      <c r="I507" s="165"/>
      <c r="J507" s="63"/>
      <c r="K507" s="63"/>
      <c r="L507" s="61"/>
      <c r="M507" s="207"/>
      <c r="N507" s="42"/>
      <c r="O507" s="42"/>
      <c r="P507" s="42"/>
      <c r="Q507" s="42"/>
      <c r="R507" s="42"/>
      <c r="S507" s="42"/>
      <c r="T507" s="78"/>
      <c r="AT507" s="24" t="s">
        <v>202</v>
      </c>
      <c r="AU507" s="24" t="s">
        <v>79</v>
      </c>
    </row>
    <row r="508" spans="2:65" s="1" customFormat="1" ht="22.5" customHeight="1">
      <c r="B508" s="41"/>
      <c r="C508" s="194" t="s">
        <v>1598</v>
      </c>
      <c r="D508" s="194" t="s">
        <v>196</v>
      </c>
      <c r="E508" s="195" t="s">
        <v>557</v>
      </c>
      <c r="F508" s="196" t="s">
        <v>1599</v>
      </c>
      <c r="G508" s="197" t="s">
        <v>504</v>
      </c>
      <c r="H508" s="198">
        <v>4</v>
      </c>
      <c r="I508" s="199"/>
      <c r="J508" s="198">
        <f>ROUND(I508*H508,1)</f>
        <v>0</v>
      </c>
      <c r="K508" s="196" t="s">
        <v>1298</v>
      </c>
      <c r="L508" s="61"/>
      <c r="M508" s="200" t="s">
        <v>20</v>
      </c>
      <c r="N508" s="201" t="s">
        <v>43</v>
      </c>
      <c r="O508" s="42"/>
      <c r="P508" s="202">
        <f>O508*H508</f>
        <v>0</v>
      </c>
      <c r="Q508" s="202">
        <v>0</v>
      </c>
      <c r="R508" s="202">
        <f>Q508*H508</f>
        <v>0</v>
      </c>
      <c r="S508" s="202">
        <v>0</v>
      </c>
      <c r="T508" s="203">
        <f>S508*H508</f>
        <v>0</v>
      </c>
      <c r="AR508" s="24" t="s">
        <v>474</v>
      </c>
      <c r="AT508" s="24" t="s">
        <v>196</v>
      </c>
      <c r="AU508" s="24" t="s">
        <v>79</v>
      </c>
      <c r="AY508" s="24" t="s">
        <v>195</v>
      </c>
      <c r="BE508" s="204">
        <f>IF(N508="základní",J508,0)</f>
        <v>0</v>
      </c>
      <c r="BF508" s="204">
        <f>IF(N508="snížená",J508,0)</f>
        <v>0</v>
      </c>
      <c r="BG508" s="204">
        <f>IF(N508="zákl. přenesená",J508,0)</f>
        <v>0</v>
      </c>
      <c r="BH508" s="204">
        <f>IF(N508="sníž. přenesená",J508,0)</f>
        <v>0</v>
      </c>
      <c r="BI508" s="204">
        <f>IF(N508="nulová",J508,0)</f>
        <v>0</v>
      </c>
      <c r="BJ508" s="24" t="s">
        <v>79</v>
      </c>
      <c r="BK508" s="204">
        <f>ROUND(I508*H508,1)</f>
        <v>0</v>
      </c>
      <c r="BL508" s="24" t="s">
        <v>474</v>
      </c>
      <c r="BM508" s="24" t="s">
        <v>1600</v>
      </c>
    </row>
    <row r="509" spans="2:65" s="1" customFormat="1" ht="13.5">
      <c r="B509" s="41"/>
      <c r="C509" s="63"/>
      <c r="D509" s="205" t="s">
        <v>202</v>
      </c>
      <c r="E509" s="63"/>
      <c r="F509" s="206" t="s">
        <v>1599</v>
      </c>
      <c r="G509" s="63"/>
      <c r="H509" s="63"/>
      <c r="I509" s="165"/>
      <c r="J509" s="63"/>
      <c r="K509" s="63"/>
      <c r="L509" s="61"/>
      <c r="M509" s="207"/>
      <c r="N509" s="42"/>
      <c r="O509" s="42"/>
      <c r="P509" s="42"/>
      <c r="Q509" s="42"/>
      <c r="R509" s="42"/>
      <c r="S509" s="42"/>
      <c r="T509" s="78"/>
      <c r="AT509" s="24" t="s">
        <v>202</v>
      </c>
      <c r="AU509" s="24" t="s">
        <v>79</v>
      </c>
    </row>
    <row r="510" spans="2:65" s="1" customFormat="1" ht="22.5" customHeight="1">
      <c r="B510" s="41"/>
      <c r="C510" s="194" t="s">
        <v>717</v>
      </c>
      <c r="D510" s="194" t="s">
        <v>196</v>
      </c>
      <c r="E510" s="195" t="s">
        <v>465</v>
      </c>
      <c r="F510" s="196" t="s">
        <v>1601</v>
      </c>
      <c r="G510" s="197" t="s">
        <v>440</v>
      </c>
      <c r="H510" s="198">
        <v>50</v>
      </c>
      <c r="I510" s="199"/>
      <c r="J510" s="198">
        <f>ROUND(I510*H510,1)</f>
        <v>0</v>
      </c>
      <c r="K510" s="196" t="s">
        <v>1298</v>
      </c>
      <c r="L510" s="61"/>
      <c r="M510" s="200" t="s">
        <v>20</v>
      </c>
      <c r="N510" s="201" t="s">
        <v>43</v>
      </c>
      <c r="O510" s="42"/>
      <c r="P510" s="202">
        <f>O510*H510</f>
        <v>0</v>
      </c>
      <c r="Q510" s="202">
        <v>0</v>
      </c>
      <c r="R510" s="202">
        <f>Q510*H510</f>
        <v>0</v>
      </c>
      <c r="S510" s="202">
        <v>0</v>
      </c>
      <c r="T510" s="203">
        <f>S510*H510</f>
        <v>0</v>
      </c>
      <c r="AR510" s="24" t="s">
        <v>474</v>
      </c>
      <c r="AT510" s="24" t="s">
        <v>196</v>
      </c>
      <c r="AU510" s="24" t="s">
        <v>79</v>
      </c>
      <c r="AY510" s="24" t="s">
        <v>195</v>
      </c>
      <c r="BE510" s="204">
        <f>IF(N510="základní",J510,0)</f>
        <v>0</v>
      </c>
      <c r="BF510" s="204">
        <f>IF(N510="snížená",J510,0)</f>
        <v>0</v>
      </c>
      <c r="BG510" s="204">
        <f>IF(N510="zákl. přenesená",J510,0)</f>
        <v>0</v>
      </c>
      <c r="BH510" s="204">
        <f>IF(N510="sníž. přenesená",J510,0)</f>
        <v>0</v>
      </c>
      <c r="BI510" s="204">
        <f>IF(N510="nulová",J510,0)</f>
        <v>0</v>
      </c>
      <c r="BJ510" s="24" t="s">
        <v>79</v>
      </c>
      <c r="BK510" s="204">
        <f>ROUND(I510*H510,1)</f>
        <v>0</v>
      </c>
      <c r="BL510" s="24" t="s">
        <v>474</v>
      </c>
      <c r="BM510" s="24" t="s">
        <v>1602</v>
      </c>
    </row>
    <row r="511" spans="2:65" s="1" customFormat="1" ht="13.5">
      <c r="B511" s="41"/>
      <c r="C511" s="63"/>
      <c r="D511" s="205" t="s">
        <v>202</v>
      </c>
      <c r="E511" s="63"/>
      <c r="F511" s="206" t="s">
        <v>1601</v>
      </c>
      <c r="G511" s="63"/>
      <c r="H511" s="63"/>
      <c r="I511" s="165"/>
      <c r="J511" s="63"/>
      <c r="K511" s="63"/>
      <c r="L511" s="61"/>
      <c r="M511" s="207"/>
      <c r="N511" s="42"/>
      <c r="O511" s="42"/>
      <c r="P511" s="42"/>
      <c r="Q511" s="42"/>
      <c r="R511" s="42"/>
      <c r="S511" s="42"/>
      <c r="T511" s="78"/>
      <c r="AT511" s="24" t="s">
        <v>202</v>
      </c>
      <c r="AU511" s="24" t="s">
        <v>79</v>
      </c>
    </row>
    <row r="512" spans="2:65" s="1" customFormat="1" ht="22.5" customHeight="1">
      <c r="B512" s="41"/>
      <c r="C512" s="194" t="s">
        <v>1603</v>
      </c>
      <c r="D512" s="194" t="s">
        <v>196</v>
      </c>
      <c r="E512" s="195" t="s">
        <v>563</v>
      </c>
      <c r="F512" s="196" t="s">
        <v>1604</v>
      </c>
      <c r="G512" s="197" t="s">
        <v>504</v>
      </c>
      <c r="H512" s="198">
        <v>4</v>
      </c>
      <c r="I512" s="199"/>
      <c r="J512" s="198">
        <f>ROUND(I512*H512,1)</f>
        <v>0</v>
      </c>
      <c r="K512" s="196" t="s">
        <v>1298</v>
      </c>
      <c r="L512" s="61"/>
      <c r="M512" s="200" t="s">
        <v>20</v>
      </c>
      <c r="N512" s="201" t="s">
        <v>43</v>
      </c>
      <c r="O512" s="42"/>
      <c r="P512" s="202">
        <f>O512*H512</f>
        <v>0</v>
      </c>
      <c r="Q512" s="202">
        <v>0</v>
      </c>
      <c r="R512" s="202">
        <f>Q512*H512</f>
        <v>0</v>
      </c>
      <c r="S512" s="202">
        <v>0</v>
      </c>
      <c r="T512" s="203">
        <f>S512*H512</f>
        <v>0</v>
      </c>
      <c r="AR512" s="24" t="s">
        <v>474</v>
      </c>
      <c r="AT512" s="24" t="s">
        <v>196</v>
      </c>
      <c r="AU512" s="24" t="s">
        <v>79</v>
      </c>
      <c r="AY512" s="24" t="s">
        <v>195</v>
      </c>
      <c r="BE512" s="204">
        <f>IF(N512="základní",J512,0)</f>
        <v>0</v>
      </c>
      <c r="BF512" s="204">
        <f>IF(N512="snížená",J512,0)</f>
        <v>0</v>
      </c>
      <c r="BG512" s="204">
        <f>IF(N512="zákl. přenesená",J512,0)</f>
        <v>0</v>
      </c>
      <c r="BH512" s="204">
        <f>IF(N512="sníž. přenesená",J512,0)</f>
        <v>0</v>
      </c>
      <c r="BI512" s="204">
        <f>IF(N512="nulová",J512,0)</f>
        <v>0</v>
      </c>
      <c r="BJ512" s="24" t="s">
        <v>79</v>
      </c>
      <c r="BK512" s="204">
        <f>ROUND(I512*H512,1)</f>
        <v>0</v>
      </c>
      <c r="BL512" s="24" t="s">
        <v>474</v>
      </c>
      <c r="BM512" s="24" t="s">
        <v>1605</v>
      </c>
    </row>
    <row r="513" spans="2:65" s="1" customFormat="1" ht="13.5">
      <c r="B513" s="41"/>
      <c r="C513" s="63"/>
      <c r="D513" s="205" t="s">
        <v>202</v>
      </c>
      <c r="E513" s="63"/>
      <c r="F513" s="206" t="s">
        <v>1604</v>
      </c>
      <c r="G513" s="63"/>
      <c r="H513" s="63"/>
      <c r="I513" s="165"/>
      <c r="J513" s="63"/>
      <c r="K513" s="63"/>
      <c r="L513" s="61"/>
      <c r="M513" s="207"/>
      <c r="N513" s="42"/>
      <c r="O513" s="42"/>
      <c r="P513" s="42"/>
      <c r="Q513" s="42"/>
      <c r="R513" s="42"/>
      <c r="S513" s="42"/>
      <c r="T513" s="78"/>
      <c r="AT513" s="24" t="s">
        <v>202</v>
      </c>
      <c r="AU513" s="24" t="s">
        <v>79</v>
      </c>
    </row>
    <row r="514" spans="2:65" s="1" customFormat="1" ht="22.5" customHeight="1">
      <c r="B514" s="41"/>
      <c r="C514" s="194" t="s">
        <v>721</v>
      </c>
      <c r="D514" s="194" t="s">
        <v>196</v>
      </c>
      <c r="E514" s="195" t="s">
        <v>468</v>
      </c>
      <c r="F514" s="196" t="s">
        <v>1606</v>
      </c>
      <c r="G514" s="197" t="s">
        <v>440</v>
      </c>
      <c r="H514" s="198">
        <v>30</v>
      </c>
      <c r="I514" s="199"/>
      <c r="J514" s="198">
        <f>ROUND(I514*H514,1)</f>
        <v>0</v>
      </c>
      <c r="K514" s="196" t="s">
        <v>1298</v>
      </c>
      <c r="L514" s="61"/>
      <c r="M514" s="200" t="s">
        <v>20</v>
      </c>
      <c r="N514" s="201" t="s">
        <v>43</v>
      </c>
      <c r="O514" s="42"/>
      <c r="P514" s="202">
        <f>O514*H514</f>
        <v>0</v>
      </c>
      <c r="Q514" s="202">
        <v>0</v>
      </c>
      <c r="R514" s="202">
        <f>Q514*H514</f>
        <v>0</v>
      </c>
      <c r="S514" s="202">
        <v>0</v>
      </c>
      <c r="T514" s="203">
        <f>S514*H514</f>
        <v>0</v>
      </c>
      <c r="AR514" s="24" t="s">
        <v>474</v>
      </c>
      <c r="AT514" s="24" t="s">
        <v>196</v>
      </c>
      <c r="AU514" s="24" t="s">
        <v>79</v>
      </c>
      <c r="AY514" s="24" t="s">
        <v>195</v>
      </c>
      <c r="BE514" s="204">
        <f>IF(N514="základní",J514,0)</f>
        <v>0</v>
      </c>
      <c r="BF514" s="204">
        <f>IF(N514="snížená",J514,0)</f>
        <v>0</v>
      </c>
      <c r="BG514" s="204">
        <f>IF(N514="zákl. přenesená",J514,0)</f>
        <v>0</v>
      </c>
      <c r="BH514" s="204">
        <f>IF(N514="sníž. přenesená",J514,0)</f>
        <v>0</v>
      </c>
      <c r="BI514" s="204">
        <f>IF(N514="nulová",J514,0)</f>
        <v>0</v>
      </c>
      <c r="BJ514" s="24" t="s">
        <v>79</v>
      </c>
      <c r="BK514" s="204">
        <f>ROUND(I514*H514,1)</f>
        <v>0</v>
      </c>
      <c r="BL514" s="24" t="s">
        <v>474</v>
      </c>
      <c r="BM514" s="24" t="s">
        <v>1607</v>
      </c>
    </row>
    <row r="515" spans="2:65" s="1" customFormat="1" ht="13.5">
      <c r="B515" s="41"/>
      <c r="C515" s="63"/>
      <c r="D515" s="205" t="s">
        <v>202</v>
      </c>
      <c r="E515" s="63"/>
      <c r="F515" s="206" t="s">
        <v>1606</v>
      </c>
      <c r="G515" s="63"/>
      <c r="H515" s="63"/>
      <c r="I515" s="165"/>
      <c r="J515" s="63"/>
      <c r="K515" s="63"/>
      <c r="L515" s="61"/>
      <c r="M515" s="207"/>
      <c r="N515" s="42"/>
      <c r="O515" s="42"/>
      <c r="P515" s="42"/>
      <c r="Q515" s="42"/>
      <c r="R515" s="42"/>
      <c r="S515" s="42"/>
      <c r="T515" s="78"/>
      <c r="AT515" s="24" t="s">
        <v>202</v>
      </c>
      <c r="AU515" s="24" t="s">
        <v>79</v>
      </c>
    </row>
    <row r="516" spans="2:65" s="1" customFormat="1" ht="22.5" customHeight="1">
      <c r="B516" s="41"/>
      <c r="C516" s="194" t="s">
        <v>1608</v>
      </c>
      <c r="D516" s="194" t="s">
        <v>196</v>
      </c>
      <c r="E516" s="195" t="s">
        <v>569</v>
      </c>
      <c r="F516" s="196" t="s">
        <v>1609</v>
      </c>
      <c r="G516" s="197" t="s">
        <v>504</v>
      </c>
      <c r="H516" s="198">
        <v>2</v>
      </c>
      <c r="I516" s="199"/>
      <c r="J516" s="198">
        <f>ROUND(I516*H516,1)</f>
        <v>0</v>
      </c>
      <c r="K516" s="196" t="s">
        <v>1298</v>
      </c>
      <c r="L516" s="61"/>
      <c r="M516" s="200" t="s">
        <v>20</v>
      </c>
      <c r="N516" s="201" t="s">
        <v>43</v>
      </c>
      <c r="O516" s="42"/>
      <c r="P516" s="202">
        <f>O516*H516</f>
        <v>0</v>
      </c>
      <c r="Q516" s="202">
        <v>0</v>
      </c>
      <c r="R516" s="202">
        <f>Q516*H516</f>
        <v>0</v>
      </c>
      <c r="S516" s="202">
        <v>0</v>
      </c>
      <c r="T516" s="203">
        <f>S516*H516</f>
        <v>0</v>
      </c>
      <c r="AR516" s="24" t="s">
        <v>474</v>
      </c>
      <c r="AT516" s="24" t="s">
        <v>196</v>
      </c>
      <c r="AU516" s="24" t="s">
        <v>79</v>
      </c>
      <c r="AY516" s="24" t="s">
        <v>195</v>
      </c>
      <c r="BE516" s="204">
        <f>IF(N516="základní",J516,0)</f>
        <v>0</v>
      </c>
      <c r="BF516" s="204">
        <f>IF(N516="snížená",J516,0)</f>
        <v>0</v>
      </c>
      <c r="BG516" s="204">
        <f>IF(N516="zákl. přenesená",J516,0)</f>
        <v>0</v>
      </c>
      <c r="BH516" s="204">
        <f>IF(N516="sníž. přenesená",J516,0)</f>
        <v>0</v>
      </c>
      <c r="BI516" s="204">
        <f>IF(N516="nulová",J516,0)</f>
        <v>0</v>
      </c>
      <c r="BJ516" s="24" t="s">
        <v>79</v>
      </c>
      <c r="BK516" s="204">
        <f>ROUND(I516*H516,1)</f>
        <v>0</v>
      </c>
      <c r="BL516" s="24" t="s">
        <v>474</v>
      </c>
      <c r="BM516" s="24" t="s">
        <v>1610</v>
      </c>
    </row>
    <row r="517" spans="2:65" s="1" customFormat="1" ht="13.5">
      <c r="B517" s="41"/>
      <c r="C517" s="63"/>
      <c r="D517" s="205" t="s">
        <v>202</v>
      </c>
      <c r="E517" s="63"/>
      <c r="F517" s="206" t="s">
        <v>1609</v>
      </c>
      <c r="G517" s="63"/>
      <c r="H517" s="63"/>
      <c r="I517" s="165"/>
      <c r="J517" s="63"/>
      <c r="K517" s="63"/>
      <c r="L517" s="61"/>
      <c r="M517" s="207"/>
      <c r="N517" s="42"/>
      <c r="O517" s="42"/>
      <c r="P517" s="42"/>
      <c r="Q517" s="42"/>
      <c r="R517" s="42"/>
      <c r="S517" s="42"/>
      <c r="T517" s="78"/>
      <c r="AT517" s="24" t="s">
        <v>202</v>
      </c>
      <c r="AU517" s="24" t="s">
        <v>79</v>
      </c>
    </row>
    <row r="518" spans="2:65" s="1" customFormat="1" ht="22.5" customHeight="1">
      <c r="B518" s="41"/>
      <c r="C518" s="194" t="s">
        <v>725</v>
      </c>
      <c r="D518" s="194" t="s">
        <v>196</v>
      </c>
      <c r="E518" s="195" t="s">
        <v>471</v>
      </c>
      <c r="F518" s="196" t="s">
        <v>1611</v>
      </c>
      <c r="G518" s="197" t="s">
        <v>440</v>
      </c>
      <c r="H518" s="198">
        <v>125</v>
      </c>
      <c r="I518" s="199"/>
      <c r="J518" s="198">
        <f>ROUND(I518*H518,1)</f>
        <v>0</v>
      </c>
      <c r="K518" s="196" t="s">
        <v>1298</v>
      </c>
      <c r="L518" s="61"/>
      <c r="M518" s="200" t="s">
        <v>20</v>
      </c>
      <c r="N518" s="201" t="s">
        <v>43</v>
      </c>
      <c r="O518" s="42"/>
      <c r="P518" s="202">
        <f>O518*H518</f>
        <v>0</v>
      </c>
      <c r="Q518" s="202">
        <v>0</v>
      </c>
      <c r="R518" s="202">
        <f>Q518*H518</f>
        <v>0</v>
      </c>
      <c r="S518" s="202">
        <v>0</v>
      </c>
      <c r="T518" s="203">
        <f>S518*H518</f>
        <v>0</v>
      </c>
      <c r="AR518" s="24" t="s">
        <v>474</v>
      </c>
      <c r="AT518" s="24" t="s">
        <v>196</v>
      </c>
      <c r="AU518" s="24" t="s">
        <v>79</v>
      </c>
      <c r="AY518" s="24" t="s">
        <v>195</v>
      </c>
      <c r="BE518" s="204">
        <f>IF(N518="základní",J518,0)</f>
        <v>0</v>
      </c>
      <c r="BF518" s="204">
        <f>IF(N518="snížená",J518,0)</f>
        <v>0</v>
      </c>
      <c r="BG518" s="204">
        <f>IF(N518="zákl. přenesená",J518,0)</f>
        <v>0</v>
      </c>
      <c r="BH518" s="204">
        <f>IF(N518="sníž. přenesená",J518,0)</f>
        <v>0</v>
      </c>
      <c r="BI518" s="204">
        <f>IF(N518="nulová",J518,0)</f>
        <v>0</v>
      </c>
      <c r="BJ518" s="24" t="s">
        <v>79</v>
      </c>
      <c r="BK518" s="204">
        <f>ROUND(I518*H518,1)</f>
        <v>0</v>
      </c>
      <c r="BL518" s="24" t="s">
        <v>474</v>
      </c>
      <c r="BM518" s="24" t="s">
        <v>1612</v>
      </c>
    </row>
    <row r="519" spans="2:65" s="1" customFormat="1" ht="13.5">
      <c r="B519" s="41"/>
      <c r="C519" s="63"/>
      <c r="D519" s="205" t="s">
        <v>202</v>
      </c>
      <c r="E519" s="63"/>
      <c r="F519" s="206" t="s">
        <v>1611</v>
      </c>
      <c r="G519" s="63"/>
      <c r="H519" s="63"/>
      <c r="I519" s="165"/>
      <c r="J519" s="63"/>
      <c r="K519" s="63"/>
      <c r="L519" s="61"/>
      <c r="M519" s="207"/>
      <c r="N519" s="42"/>
      <c r="O519" s="42"/>
      <c r="P519" s="42"/>
      <c r="Q519" s="42"/>
      <c r="R519" s="42"/>
      <c r="S519" s="42"/>
      <c r="T519" s="78"/>
      <c r="AT519" s="24" t="s">
        <v>202</v>
      </c>
      <c r="AU519" s="24" t="s">
        <v>79</v>
      </c>
    </row>
    <row r="520" spans="2:65" s="1" customFormat="1" ht="22.5" customHeight="1">
      <c r="B520" s="41"/>
      <c r="C520" s="194" t="s">
        <v>1613</v>
      </c>
      <c r="D520" s="194" t="s">
        <v>196</v>
      </c>
      <c r="E520" s="195" t="s">
        <v>574</v>
      </c>
      <c r="F520" s="196" t="s">
        <v>1614</v>
      </c>
      <c r="G520" s="197" t="s">
        <v>504</v>
      </c>
      <c r="H520" s="198">
        <v>10</v>
      </c>
      <c r="I520" s="199"/>
      <c r="J520" s="198">
        <f>ROUND(I520*H520,1)</f>
        <v>0</v>
      </c>
      <c r="K520" s="196" t="s">
        <v>1298</v>
      </c>
      <c r="L520" s="61"/>
      <c r="M520" s="200" t="s">
        <v>20</v>
      </c>
      <c r="N520" s="201" t="s">
        <v>43</v>
      </c>
      <c r="O520" s="42"/>
      <c r="P520" s="202">
        <f>O520*H520</f>
        <v>0</v>
      </c>
      <c r="Q520" s="202">
        <v>0</v>
      </c>
      <c r="R520" s="202">
        <f>Q520*H520</f>
        <v>0</v>
      </c>
      <c r="S520" s="202">
        <v>0</v>
      </c>
      <c r="T520" s="203">
        <f>S520*H520</f>
        <v>0</v>
      </c>
      <c r="AR520" s="24" t="s">
        <v>474</v>
      </c>
      <c r="AT520" s="24" t="s">
        <v>196</v>
      </c>
      <c r="AU520" s="24" t="s">
        <v>79</v>
      </c>
      <c r="AY520" s="24" t="s">
        <v>195</v>
      </c>
      <c r="BE520" s="204">
        <f>IF(N520="základní",J520,0)</f>
        <v>0</v>
      </c>
      <c r="BF520" s="204">
        <f>IF(N520="snížená",J520,0)</f>
        <v>0</v>
      </c>
      <c r="BG520" s="204">
        <f>IF(N520="zákl. přenesená",J520,0)</f>
        <v>0</v>
      </c>
      <c r="BH520" s="204">
        <f>IF(N520="sníž. přenesená",J520,0)</f>
        <v>0</v>
      </c>
      <c r="BI520" s="204">
        <f>IF(N520="nulová",J520,0)</f>
        <v>0</v>
      </c>
      <c r="BJ520" s="24" t="s">
        <v>79</v>
      </c>
      <c r="BK520" s="204">
        <f>ROUND(I520*H520,1)</f>
        <v>0</v>
      </c>
      <c r="BL520" s="24" t="s">
        <v>474</v>
      </c>
      <c r="BM520" s="24" t="s">
        <v>1615</v>
      </c>
    </row>
    <row r="521" spans="2:65" s="1" customFormat="1" ht="13.5">
      <c r="B521" s="41"/>
      <c r="C521" s="63"/>
      <c r="D521" s="205" t="s">
        <v>202</v>
      </c>
      <c r="E521" s="63"/>
      <c r="F521" s="206" t="s">
        <v>1614</v>
      </c>
      <c r="G521" s="63"/>
      <c r="H521" s="63"/>
      <c r="I521" s="165"/>
      <c r="J521" s="63"/>
      <c r="K521" s="63"/>
      <c r="L521" s="61"/>
      <c r="M521" s="207"/>
      <c r="N521" s="42"/>
      <c r="O521" s="42"/>
      <c r="P521" s="42"/>
      <c r="Q521" s="42"/>
      <c r="R521" s="42"/>
      <c r="S521" s="42"/>
      <c r="T521" s="78"/>
      <c r="AT521" s="24" t="s">
        <v>202</v>
      </c>
      <c r="AU521" s="24" t="s">
        <v>79</v>
      </c>
    </row>
    <row r="522" spans="2:65" s="1" customFormat="1" ht="22.5" customHeight="1">
      <c r="B522" s="41"/>
      <c r="C522" s="194" t="s">
        <v>730</v>
      </c>
      <c r="D522" s="194" t="s">
        <v>196</v>
      </c>
      <c r="E522" s="195" t="s">
        <v>474</v>
      </c>
      <c r="F522" s="196" t="s">
        <v>1616</v>
      </c>
      <c r="G522" s="197" t="s">
        <v>440</v>
      </c>
      <c r="H522" s="198">
        <v>500</v>
      </c>
      <c r="I522" s="199"/>
      <c r="J522" s="198">
        <f>ROUND(I522*H522,1)</f>
        <v>0</v>
      </c>
      <c r="K522" s="196" t="s">
        <v>1298</v>
      </c>
      <c r="L522" s="61"/>
      <c r="M522" s="200" t="s">
        <v>20</v>
      </c>
      <c r="N522" s="201" t="s">
        <v>43</v>
      </c>
      <c r="O522" s="42"/>
      <c r="P522" s="202">
        <f>O522*H522</f>
        <v>0</v>
      </c>
      <c r="Q522" s="202">
        <v>0</v>
      </c>
      <c r="R522" s="202">
        <f>Q522*H522</f>
        <v>0</v>
      </c>
      <c r="S522" s="202">
        <v>0</v>
      </c>
      <c r="T522" s="203">
        <f>S522*H522</f>
        <v>0</v>
      </c>
      <c r="AR522" s="24" t="s">
        <v>474</v>
      </c>
      <c r="AT522" s="24" t="s">
        <v>196</v>
      </c>
      <c r="AU522" s="24" t="s">
        <v>79</v>
      </c>
      <c r="AY522" s="24" t="s">
        <v>195</v>
      </c>
      <c r="BE522" s="204">
        <f>IF(N522="základní",J522,0)</f>
        <v>0</v>
      </c>
      <c r="BF522" s="204">
        <f>IF(N522="snížená",J522,0)</f>
        <v>0</v>
      </c>
      <c r="BG522" s="204">
        <f>IF(N522="zákl. přenesená",J522,0)</f>
        <v>0</v>
      </c>
      <c r="BH522" s="204">
        <f>IF(N522="sníž. přenesená",J522,0)</f>
        <v>0</v>
      </c>
      <c r="BI522" s="204">
        <f>IF(N522="nulová",J522,0)</f>
        <v>0</v>
      </c>
      <c r="BJ522" s="24" t="s">
        <v>79</v>
      </c>
      <c r="BK522" s="204">
        <f>ROUND(I522*H522,1)</f>
        <v>0</v>
      </c>
      <c r="BL522" s="24" t="s">
        <v>474</v>
      </c>
      <c r="BM522" s="24" t="s">
        <v>1617</v>
      </c>
    </row>
    <row r="523" spans="2:65" s="1" customFormat="1" ht="13.5">
      <c r="B523" s="41"/>
      <c r="C523" s="63"/>
      <c r="D523" s="205" t="s">
        <v>202</v>
      </c>
      <c r="E523" s="63"/>
      <c r="F523" s="206" t="s">
        <v>1616</v>
      </c>
      <c r="G523" s="63"/>
      <c r="H523" s="63"/>
      <c r="I523" s="165"/>
      <c r="J523" s="63"/>
      <c r="K523" s="63"/>
      <c r="L523" s="61"/>
      <c r="M523" s="207"/>
      <c r="N523" s="42"/>
      <c r="O523" s="42"/>
      <c r="P523" s="42"/>
      <c r="Q523" s="42"/>
      <c r="R523" s="42"/>
      <c r="S523" s="42"/>
      <c r="T523" s="78"/>
      <c r="AT523" s="24" t="s">
        <v>202</v>
      </c>
      <c r="AU523" s="24" t="s">
        <v>79</v>
      </c>
    </row>
    <row r="524" spans="2:65" s="1" customFormat="1" ht="22.5" customHeight="1">
      <c r="B524" s="41"/>
      <c r="C524" s="194" t="s">
        <v>1618</v>
      </c>
      <c r="D524" s="194" t="s">
        <v>196</v>
      </c>
      <c r="E524" s="195" t="s">
        <v>580</v>
      </c>
      <c r="F524" s="196" t="s">
        <v>1619</v>
      </c>
      <c r="G524" s="197" t="s">
        <v>504</v>
      </c>
      <c r="H524" s="198">
        <v>18</v>
      </c>
      <c r="I524" s="199"/>
      <c r="J524" s="198">
        <f>ROUND(I524*H524,1)</f>
        <v>0</v>
      </c>
      <c r="K524" s="196" t="s">
        <v>1298</v>
      </c>
      <c r="L524" s="61"/>
      <c r="M524" s="200" t="s">
        <v>20</v>
      </c>
      <c r="N524" s="201" t="s">
        <v>43</v>
      </c>
      <c r="O524" s="42"/>
      <c r="P524" s="202">
        <f>O524*H524</f>
        <v>0</v>
      </c>
      <c r="Q524" s="202">
        <v>0</v>
      </c>
      <c r="R524" s="202">
        <f>Q524*H524</f>
        <v>0</v>
      </c>
      <c r="S524" s="202">
        <v>0</v>
      </c>
      <c r="T524" s="203">
        <f>S524*H524</f>
        <v>0</v>
      </c>
      <c r="AR524" s="24" t="s">
        <v>474</v>
      </c>
      <c r="AT524" s="24" t="s">
        <v>196</v>
      </c>
      <c r="AU524" s="24" t="s">
        <v>79</v>
      </c>
      <c r="AY524" s="24" t="s">
        <v>195</v>
      </c>
      <c r="BE524" s="204">
        <f>IF(N524="základní",J524,0)</f>
        <v>0</v>
      </c>
      <c r="BF524" s="204">
        <f>IF(N524="snížená",J524,0)</f>
        <v>0</v>
      </c>
      <c r="BG524" s="204">
        <f>IF(N524="zákl. přenesená",J524,0)</f>
        <v>0</v>
      </c>
      <c r="BH524" s="204">
        <f>IF(N524="sníž. přenesená",J524,0)</f>
        <v>0</v>
      </c>
      <c r="BI524" s="204">
        <f>IF(N524="nulová",J524,0)</f>
        <v>0</v>
      </c>
      <c r="BJ524" s="24" t="s">
        <v>79</v>
      </c>
      <c r="BK524" s="204">
        <f>ROUND(I524*H524,1)</f>
        <v>0</v>
      </c>
      <c r="BL524" s="24" t="s">
        <v>474</v>
      </c>
      <c r="BM524" s="24" t="s">
        <v>1620</v>
      </c>
    </row>
    <row r="525" spans="2:65" s="1" customFormat="1" ht="13.5">
      <c r="B525" s="41"/>
      <c r="C525" s="63"/>
      <c r="D525" s="205" t="s">
        <v>202</v>
      </c>
      <c r="E525" s="63"/>
      <c r="F525" s="206" t="s">
        <v>1619</v>
      </c>
      <c r="G525" s="63"/>
      <c r="H525" s="63"/>
      <c r="I525" s="165"/>
      <c r="J525" s="63"/>
      <c r="K525" s="63"/>
      <c r="L525" s="61"/>
      <c r="M525" s="207"/>
      <c r="N525" s="42"/>
      <c r="O525" s="42"/>
      <c r="P525" s="42"/>
      <c r="Q525" s="42"/>
      <c r="R525" s="42"/>
      <c r="S525" s="42"/>
      <c r="T525" s="78"/>
      <c r="AT525" s="24" t="s">
        <v>202</v>
      </c>
      <c r="AU525" s="24" t="s">
        <v>79</v>
      </c>
    </row>
    <row r="526" spans="2:65" s="1" customFormat="1" ht="22.5" customHeight="1">
      <c r="B526" s="41"/>
      <c r="C526" s="194" t="s">
        <v>732</v>
      </c>
      <c r="D526" s="194" t="s">
        <v>196</v>
      </c>
      <c r="E526" s="195" t="s">
        <v>477</v>
      </c>
      <c r="F526" s="196" t="s">
        <v>1621</v>
      </c>
      <c r="G526" s="197" t="s">
        <v>440</v>
      </c>
      <c r="H526" s="198">
        <v>15</v>
      </c>
      <c r="I526" s="199"/>
      <c r="J526" s="198">
        <f>ROUND(I526*H526,1)</f>
        <v>0</v>
      </c>
      <c r="K526" s="196" t="s">
        <v>1298</v>
      </c>
      <c r="L526" s="61"/>
      <c r="M526" s="200" t="s">
        <v>20</v>
      </c>
      <c r="N526" s="201" t="s">
        <v>43</v>
      </c>
      <c r="O526" s="42"/>
      <c r="P526" s="202">
        <f>O526*H526</f>
        <v>0</v>
      </c>
      <c r="Q526" s="202">
        <v>0</v>
      </c>
      <c r="R526" s="202">
        <f>Q526*H526</f>
        <v>0</v>
      </c>
      <c r="S526" s="202">
        <v>0</v>
      </c>
      <c r="T526" s="203">
        <f>S526*H526</f>
        <v>0</v>
      </c>
      <c r="AR526" s="24" t="s">
        <v>474</v>
      </c>
      <c r="AT526" s="24" t="s">
        <v>196</v>
      </c>
      <c r="AU526" s="24" t="s">
        <v>79</v>
      </c>
      <c r="AY526" s="24" t="s">
        <v>195</v>
      </c>
      <c r="BE526" s="204">
        <f>IF(N526="základní",J526,0)</f>
        <v>0</v>
      </c>
      <c r="BF526" s="204">
        <f>IF(N526="snížená",J526,0)</f>
        <v>0</v>
      </c>
      <c r="BG526" s="204">
        <f>IF(N526="zákl. přenesená",J526,0)</f>
        <v>0</v>
      </c>
      <c r="BH526" s="204">
        <f>IF(N526="sníž. přenesená",J526,0)</f>
        <v>0</v>
      </c>
      <c r="BI526" s="204">
        <f>IF(N526="nulová",J526,0)</f>
        <v>0</v>
      </c>
      <c r="BJ526" s="24" t="s">
        <v>79</v>
      </c>
      <c r="BK526" s="204">
        <f>ROUND(I526*H526,1)</f>
        <v>0</v>
      </c>
      <c r="BL526" s="24" t="s">
        <v>474</v>
      </c>
      <c r="BM526" s="24" t="s">
        <v>1622</v>
      </c>
    </row>
    <row r="527" spans="2:65" s="1" customFormat="1" ht="13.5">
      <c r="B527" s="41"/>
      <c r="C527" s="63"/>
      <c r="D527" s="205" t="s">
        <v>202</v>
      </c>
      <c r="E527" s="63"/>
      <c r="F527" s="206" t="s">
        <v>1621</v>
      </c>
      <c r="G527" s="63"/>
      <c r="H527" s="63"/>
      <c r="I527" s="165"/>
      <c r="J527" s="63"/>
      <c r="K527" s="63"/>
      <c r="L527" s="61"/>
      <c r="M527" s="207"/>
      <c r="N527" s="42"/>
      <c r="O527" s="42"/>
      <c r="P527" s="42"/>
      <c r="Q527" s="42"/>
      <c r="R527" s="42"/>
      <c r="S527" s="42"/>
      <c r="T527" s="78"/>
      <c r="AT527" s="24" t="s">
        <v>202</v>
      </c>
      <c r="AU527" s="24" t="s">
        <v>79</v>
      </c>
    </row>
    <row r="528" spans="2:65" s="1" customFormat="1" ht="22.5" customHeight="1">
      <c r="B528" s="41"/>
      <c r="C528" s="194" t="s">
        <v>1623</v>
      </c>
      <c r="D528" s="194" t="s">
        <v>196</v>
      </c>
      <c r="E528" s="195" t="s">
        <v>587</v>
      </c>
      <c r="F528" s="196" t="s">
        <v>1624</v>
      </c>
      <c r="G528" s="197" t="s">
        <v>504</v>
      </c>
      <c r="H528" s="198">
        <v>4</v>
      </c>
      <c r="I528" s="199"/>
      <c r="J528" s="198">
        <f>ROUND(I528*H528,1)</f>
        <v>0</v>
      </c>
      <c r="K528" s="196" t="s">
        <v>1298</v>
      </c>
      <c r="L528" s="61"/>
      <c r="M528" s="200" t="s">
        <v>20</v>
      </c>
      <c r="N528" s="201" t="s">
        <v>43</v>
      </c>
      <c r="O528" s="42"/>
      <c r="P528" s="202">
        <f>O528*H528</f>
        <v>0</v>
      </c>
      <c r="Q528" s="202">
        <v>0</v>
      </c>
      <c r="R528" s="202">
        <f>Q528*H528</f>
        <v>0</v>
      </c>
      <c r="S528" s="202">
        <v>0</v>
      </c>
      <c r="T528" s="203">
        <f>S528*H528</f>
        <v>0</v>
      </c>
      <c r="AR528" s="24" t="s">
        <v>474</v>
      </c>
      <c r="AT528" s="24" t="s">
        <v>196</v>
      </c>
      <c r="AU528" s="24" t="s">
        <v>79</v>
      </c>
      <c r="AY528" s="24" t="s">
        <v>195</v>
      </c>
      <c r="BE528" s="204">
        <f>IF(N528="základní",J528,0)</f>
        <v>0</v>
      </c>
      <c r="BF528" s="204">
        <f>IF(N528="snížená",J528,0)</f>
        <v>0</v>
      </c>
      <c r="BG528" s="204">
        <f>IF(N528="zákl. přenesená",J528,0)</f>
        <v>0</v>
      </c>
      <c r="BH528" s="204">
        <f>IF(N528="sníž. přenesená",J528,0)</f>
        <v>0</v>
      </c>
      <c r="BI528" s="204">
        <f>IF(N528="nulová",J528,0)</f>
        <v>0</v>
      </c>
      <c r="BJ528" s="24" t="s">
        <v>79</v>
      </c>
      <c r="BK528" s="204">
        <f>ROUND(I528*H528,1)</f>
        <v>0</v>
      </c>
      <c r="BL528" s="24" t="s">
        <v>474</v>
      </c>
      <c r="BM528" s="24" t="s">
        <v>1625</v>
      </c>
    </row>
    <row r="529" spans="2:65" s="1" customFormat="1" ht="13.5">
      <c r="B529" s="41"/>
      <c r="C529" s="63"/>
      <c r="D529" s="205" t="s">
        <v>202</v>
      </c>
      <c r="E529" s="63"/>
      <c r="F529" s="206" t="s">
        <v>1624</v>
      </c>
      <c r="G529" s="63"/>
      <c r="H529" s="63"/>
      <c r="I529" s="165"/>
      <c r="J529" s="63"/>
      <c r="K529" s="63"/>
      <c r="L529" s="61"/>
      <c r="M529" s="207"/>
      <c r="N529" s="42"/>
      <c r="O529" s="42"/>
      <c r="P529" s="42"/>
      <c r="Q529" s="42"/>
      <c r="R529" s="42"/>
      <c r="S529" s="42"/>
      <c r="T529" s="78"/>
      <c r="AT529" s="24" t="s">
        <v>202</v>
      </c>
      <c r="AU529" s="24" t="s">
        <v>79</v>
      </c>
    </row>
    <row r="530" spans="2:65" s="1" customFormat="1" ht="22.5" customHeight="1">
      <c r="B530" s="41"/>
      <c r="C530" s="194" t="s">
        <v>736</v>
      </c>
      <c r="D530" s="194" t="s">
        <v>196</v>
      </c>
      <c r="E530" s="195" t="s">
        <v>481</v>
      </c>
      <c r="F530" s="196" t="s">
        <v>1626</v>
      </c>
      <c r="G530" s="197" t="s">
        <v>440</v>
      </c>
      <c r="H530" s="198">
        <v>30</v>
      </c>
      <c r="I530" s="199"/>
      <c r="J530" s="198">
        <f>ROUND(I530*H530,1)</f>
        <v>0</v>
      </c>
      <c r="K530" s="196" t="s">
        <v>1298</v>
      </c>
      <c r="L530" s="61"/>
      <c r="M530" s="200" t="s">
        <v>20</v>
      </c>
      <c r="N530" s="201" t="s">
        <v>43</v>
      </c>
      <c r="O530" s="42"/>
      <c r="P530" s="202">
        <f>O530*H530</f>
        <v>0</v>
      </c>
      <c r="Q530" s="202">
        <v>0</v>
      </c>
      <c r="R530" s="202">
        <f>Q530*H530</f>
        <v>0</v>
      </c>
      <c r="S530" s="202">
        <v>0</v>
      </c>
      <c r="T530" s="203">
        <f>S530*H530</f>
        <v>0</v>
      </c>
      <c r="AR530" s="24" t="s">
        <v>474</v>
      </c>
      <c r="AT530" s="24" t="s">
        <v>196</v>
      </c>
      <c r="AU530" s="24" t="s">
        <v>79</v>
      </c>
      <c r="AY530" s="24" t="s">
        <v>195</v>
      </c>
      <c r="BE530" s="204">
        <f>IF(N530="základní",J530,0)</f>
        <v>0</v>
      </c>
      <c r="BF530" s="204">
        <f>IF(N530="snížená",J530,0)</f>
        <v>0</v>
      </c>
      <c r="BG530" s="204">
        <f>IF(N530="zákl. přenesená",J530,0)</f>
        <v>0</v>
      </c>
      <c r="BH530" s="204">
        <f>IF(N530="sníž. přenesená",J530,0)</f>
        <v>0</v>
      </c>
      <c r="BI530" s="204">
        <f>IF(N530="nulová",J530,0)</f>
        <v>0</v>
      </c>
      <c r="BJ530" s="24" t="s">
        <v>79</v>
      </c>
      <c r="BK530" s="204">
        <f>ROUND(I530*H530,1)</f>
        <v>0</v>
      </c>
      <c r="BL530" s="24" t="s">
        <v>474</v>
      </c>
      <c r="BM530" s="24" t="s">
        <v>1627</v>
      </c>
    </row>
    <row r="531" spans="2:65" s="1" customFormat="1" ht="13.5">
      <c r="B531" s="41"/>
      <c r="C531" s="63"/>
      <c r="D531" s="205" t="s">
        <v>202</v>
      </c>
      <c r="E531" s="63"/>
      <c r="F531" s="206" t="s">
        <v>1626</v>
      </c>
      <c r="G531" s="63"/>
      <c r="H531" s="63"/>
      <c r="I531" s="165"/>
      <c r="J531" s="63"/>
      <c r="K531" s="63"/>
      <c r="L531" s="61"/>
      <c r="M531" s="207"/>
      <c r="N531" s="42"/>
      <c r="O531" s="42"/>
      <c r="P531" s="42"/>
      <c r="Q531" s="42"/>
      <c r="R531" s="42"/>
      <c r="S531" s="42"/>
      <c r="T531" s="78"/>
      <c r="AT531" s="24" t="s">
        <v>202</v>
      </c>
      <c r="AU531" s="24" t="s">
        <v>79</v>
      </c>
    </row>
    <row r="532" spans="2:65" s="1" customFormat="1" ht="22.5" customHeight="1">
      <c r="B532" s="41"/>
      <c r="C532" s="194" t="s">
        <v>1628</v>
      </c>
      <c r="D532" s="194" t="s">
        <v>196</v>
      </c>
      <c r="E532" s="195" t="s">
        <v>594</v>
      </c>
      <c r="F532" s="196" t="s">
        <v>1629</v>
      </c>
      <c r="G532" s="197" t="s">
        <v>504</v>
      </c>
      <c r="H532" s="198">
        <v>2</v>
      </c>
      <c r="I532" s="199"/>
      <c r="J532" s="198">
        <f>ROUND(I532*H532,1)</f>
        <v>0</v>
      </c>
      <c r="K532" s="196" t="s">
        <v>1298</v>
      </c>
      <c r="L532" s="61"/>
      <c r="M532" s="200" t="s">
        <v>20</v>
      </c>
      <c r="N532" s="201" t="s">
        <v>43</v>
      </c>
      <c r="O532" s="42"/>
      <c r="P532" s="202">
        <f>O532*H532</f>
        <v>0</v>
      </c>
      <c r="Q532" s="202">
        <v>0</v>
      </c>
      <c r="R532" s="202">
        <f>Q532*H532</f>
        <v>0</v>
      </c>
      <c r="S532" s="202">
        <v>0</v>
      </c>
      <c r="T532" s="203">
        <f>S532*H532</f>
        <v>0</v>
      </c>
      <c r="AR532" s="24" t="s">
        <v>474</v>
      </c>
      <c r="AT532" s="24" t="s">
        <v>196</v>
      </c>
      <c r="AU532" s="24" t="s">
        <v>79</v>
      </c>
      <c r="AY532" s="24" t="s">
        <v>195</v>
      </c>
      <c r="BE532" s="204">
        <f>IF(N532="základní",J532,0)</f>
        <v>0</v>
      </c>
      <c r="BF532" s="204">
        <f>IF(N532="snížená",J532,0)</f>
        <v>0</v>
      </c>
      <c r="BG532" s="204">
        <f>IF(N532="zákl. přenesená",J532,0)</f>
        <v>0</v>
      </c>
      <c r="BH532" s="204">
        <f>IF(N532="sníž. přenesená",J532,0)</f>
        <v>0</v>
      </c>
      <c r="BI532" s="204">
        <f>IF(N532="nulová",J532,0)</f>
        <v>0</v>
      </c>
      <c r="BJ532" s="24" t="s">
        <v>79</v>
      </c>
      <c r="BK532" s="204">
        <f>ROUND(I532*H532,1)</f>
        <v>0</v>
      </c>
      <c r="BL532" s="24" t="s">
        <v>474</v>
      </c>
      <c r="BM532" s="24" t="s">
        <v>1630</v>
      </c>
    </row>
    <row r="533" spans="2:65" s="1" customFormat="1" ht="13.5">
      <c r="B533" s="41"/>
      <c r="C533" s="63"/>
      <c r="D533" s="205" t="s">
        <v>202</v>
      </c>
      <c r="E533" s="63"/>
      <c r="F533" s="206" t="s">
        <v>1629</v>
      </c>
      <c r="G533" s="63"/>
      <c r="H533" s="63"/>
      <c r="I533" s="165"/>
      <c r="J533" s="63"/>
      <c r="K533" s="63"/>
      <c r="L533" s="61"/>
      <c r="M533" s="207"/>
      <c r="N533" s="42"/>
      <c r="O533" s="42"/>
      <c r="P533" s="42"/>
      <c r="Q533" s="42"/>
      <c r="R533" s="42"/>
      <c r="S533" s="42"/>
      <c r="T533" s="78"/>
      <c r="AT533" s="24" t="s">
        <v>202</v>
      </c>
      <c r="AU533" s="24" t="s">
        <v>79</v>
      </c>
    </row>
    <row r="534" spans="2:65" s="1" customFormat="1" ht="22.5" customHeight="1">
      <c r="B534" s="41"/>
      <c r="C534" s="194" t="s">
        <v>739</v>
      </c>
      <c r="D534" s="194" t="s">
        <v>196</v>
      </c>
      <c r="E534" s="195" t="s">
        <v>484</v>
      </c>
      <c r="F534" s="196" t="s">
        <v>1631</v>
      </c>
      <c r="G534" s="197" t="s">
        <v>440</v>
      </c>
      <c r="H534" s="198">
        <v>140</v>
      </c>
      <c r="I534" s="199"/>
      <c r="J534" s="198">
        <f>ROUND(I534*H534,1)</f>
        <v>0</v>
      </c>
      <c r="K534" s="196" t="s">
        <v>1298</v>
      </c>
      <c r="L534" s="61"/>
      <c r="M534" s="200" t="s">
        <v>20</v>
      </c>
      <c r="N534" s="201" t="s">
        <v>43</v>
      </c>
      <c r="O534" s="42"/>
      <c r="P534" s="202">
        <f>O534*H534</f>
        <v>0</v>
      </c>
      <c r="Q534" s="202">
        <v>0</v>
      </c>
      <c r="R534" s="202">
        <f>Q534*H534</f>
        <v>0</v>
      </c>
      <c r="S534" s="202">
        <v>0</v>
      </c>
      <c r="T534" s="203">
        <f>S534*H534</f>
        <v>0</v>
      </c>
      <c r="AR534" s="24" t="s">
        <v>474</v>
      </c>
      <c r="AT534" s="24" t="s">
        <v>196</v>
      </c>
      <c r="AU534" s="24" t="s">
        <v>79</v>
      </c>
      <c r="AY534" s="24" t="s">
        <v>195</v>
      </c>
      <c r="BE534" s="204">
        <f>IF(N534="základní",J534,0)</f>
        <v>0</v>
      </c>
      <c r="BF534" s="204">
        <f>IF(N534="snížená",J534,0)</f>
        <v>0</v>
      </c>
      <c r="BG534" s="204">
        <f>IF(N534="zákl. přenesená",J534,0)</f>
        <v>0</v>
      </c>
      <c r="BH534" s="204">
        <f>IF(N534="sníž. přenesená",J534,0)</f>
        <v>0</v>
      </c>
      <c r="BI534" s="204">
        <f>IF(N534="nulová",J534,0)</f>
        <v>0</v>
      </c>
      <c r="BJ534" s="24" t="s">
        <v>79</v>
      </c>
      <c r="BK534" s="204">
        <f>ROUND(I534*H534,1)</f>
        <v>0</v>
      </c>
      <c r="BL534" s="24" t="s">
        <v>474</v>
      </c>
      <c r="BM534" s="24" t="s">
        <v>1632</v>
      </c>
    </row>
    <row r="535" spans="2:65" s="1" customFormat="1" ht="13.5">
      <c r="B535" s="41"/>
      <c r="C535" s="63"/>
      <c r="D535" s="205" t="s">
        <v>202</v>
      </c>
      <c r="E535" s="63"/>
      <c r="F535" s="206" t="s">
        <v>1631</v>
      </c>
      <c r="G535" s="63"/>
      <c r="H535" s="63"/>
      <c r="I535" s="165"/>
      <c r="J535" s="63"/>
      <c r="K535" s="63"/>
      <c r="L535" s="61"/>
      <c r="M535" s="207"/>
      <c r="N535" s="42"/>
      <c r="O535" s="42"/>
      <c r="P535" s="42"/>
      <c r="Q535" s="42"/>
      <c r="R535" s="42"/>
      <c r="S535" s="42"/>
      <c r="T535" s="78"/>
      <c r="AT535" s="24" t="s">
        <v>202</v>
      </c>
      <c r="AU535" s="24" t="s">
        <v>79</v>
      </c>
    </row>
    <row r="536" spans="2:65" s="1" customFormat="1" ht="22.5" customHeight="1">
      <c r="B536" s="41"/>
      <c r="C536" s="194" t="s">
        <v>1633</v>
      </c>
      <c r="D536" s="194" t="s">
        <v>196</v>
      </c>
      <c r="E536" s="195" t="s">
        <v>601</v>
      </c>
      <c r="F536" s="196" t="s">
        <v>1634</v>
      </c>
      <c r="G536" s="197" t="s">
        <v>504</v>
      </c>
      <c r="H536" s="198">
        <v>4</v>
      </c>
      <c r="I536" s="199"/>
      <c r="J536" s="198">
        <f>ROUND(I536*H536,1)</f>
        <v>0</v>
      </c>
      <c r="K536" s="196" t="s">
        <v>1298</v>
      </c>
      <c r="L536" s="61"/>
      <c r="M536" s="200" t="s">
        <v>20</v>
      </c>
      <c r="N536" s="201" t="s">
        <v>43</v>
      </c>
      <c r="O536" s="42"/>
      <c r="P536" s="202">
        <f>O536*H536</f>
        <v>0</v>
      </c>
      <c r="Q536" s="202">
        <v>0</v>
      </c>
      <c r="R536" s="202">
        <f>Q536*H536</f>
        <v>0</v>
      </c>
      <c r="S536" s="202">
        <v>0</v>
      </c>
      <c r="T536" s="203">
        <f>S536*H536</f>
        <v>0</v>
      </c>
      <c r="AR536" s="24" t="s">
        <v>474</v>
      </c>
      <c r="AT536" s="24" t="s">
        <v>196</v>
      </c>
      <c r="AU536" s="24" t="s">
        <v>79</v>
      </c>
      <c r="AY536" s="24" t="s">
        <v>195</v>
      </c>
      <c r="BE536" s="204">
        <f>IF(N536="základní",J536,0)</f>
        <v>0</v>
      </c>
      <c r="BF536" s="204">
        <f>IF(N536="snížená",J536,0)</f>
        <v>0</v>
      </c>
      <c r="BG536" s="204">
        <f>IF(N536="zákl. přenesená",J536,0)</f>
        <v>0</v>
      </c>
      <c r="BH536" s="204">
        <f>IF(N536="sníž. přenesená",J536,0)</f>
        <v>0</v>
      </c>
      <c r="BI536" s="204">
        <f>IF(N536="nulová",J536,0)</f>
        <v>0</v>
      </c>
      <c r="BJ536" s="24" t="s">
        <v>79</v>
      </c>
      <c r="BK536" s="204">
        <f>ROUND(I536*H536,1)</f>
        <v>0</v>
      </c>
      <c r="BL536" s="24" t="s">
        <v>474</v>
      </c>
      <c r="BM536" s="24" t="s">
        <v>1635</v>
      </c>
    </row>
    <row r="537" spans="2:65" s="1" customFormat="1" ht="13.5">
      <c r="B537" s="41"/>
      <c r="C537" s="63"/>
      <c r="D537" s="205" t="s">
        <v>202</v>
      </c>
      <c r="E537" s="63"/>
      <c r="F537" s="206" t="s">
        <v>1634</v>
      </c>
      <c r="G537" s="63"/>
      <c r="H537" s="63"/>
      <c r="I537" s="165"/>
      <c r="J537" s="63"/>
      <c r="K537" s="63"/>
      <c r="L537" s="61"/>
      <c r="M537" s="207"/>
      <c r="N537" s="42"/>
      <c r="O537" s="42"/>
      <c r="P537" s="42"/>
      <c r="Q537" s="42"/>
      <c r="R537" s="42"/>
      <c r="S537" s="42"/>
      <c r="T537" s="78"/>
      <c r="AT537" s="24" t="s">
        <v>202</v>
      </c>
      <c r="AU537" s="24" t="s">
        <v>79</v>
      </c>
    </row>
    <row r="538" spans="2:65" s="1" customFormat="1" ht="22.5" customHeight="1">
      <c r="B538" s="41"/>
      <c r="C538" s="194" t="s">
        <v>742</v>
      </c>
      <c r="D538" s="194" t="s">
        <v>196</v>
      </c>
      <c r="E538" s="195" t="s">
        <v>487</v>
      </c>
      <c r="F538" s="196" t="s">
        <v>1636</v>
      </c>
      <c r="G538" s="197" t="s">
        <v>504</v>
      </c>
      <c r="H538" s="198">
        <v>35</v>
      </c>
      <c r="I538" s="199"/>
      <c r="J538" s="198">
        <f>ROUND(I538*H538,1)</f>
        <v>0</v>
      </c>
      <c r="K538" s="196" t="s">
        <v>1298</v>
      </c>
      <c r="L538" s="61"/>
      <c r="M538" s="200" t="s">
        <v>20</v>
      </c>
      <c r="N538" s="201" t="s">
        <v>43</v>
      </c>
      <c r="O538" s="42"/>
      <c r="P538" s="202">
        <f>O538*H538</f>
        <v>0</v>
      </c>
      <c r="Q538" s="202">
        <v>0</v>
      </c>
      <c r="R538" s="202">
        <f>Q538*H538</f>
        <v>0</v>
      </c>
      <c r="S538" s="202">
        <v>0</v>
      </c>
      <c r="T538" s="203">
        <f>S538*H538</f>
        <v>0</v>
      </c>
      <c r="AR538" s="24" t="s">
        <v>474</v>
      </c>
      <c r="AT538" s="24" t="s">
        <v>196</v>
      </c>
      <c r="AU538" s="24" t="s">
        <v>79</v>
      </c>
      <c r="AY538" s="24" t="s">
        <v>195</v>
      </c>
      <c r="BE538" s="204">
        <f>IF(N538="základní",J538,0)</f>
        <v>0</v>
      </c>
      <c r="BF538" s="204">
        <f>IF(N538="snížená",J538,0)</f>
        <v>0</v>
      </c>
      <c r="BG538" s="204">
        <f>IF(N538="zákl. přenesená",J538,0)</f>
        <v>0</v>
      </c>
      <c r="BH538" s="204">
        <f>IF(N538="sníž. přenesená",J538,0)</f>
        <v>0</v>
      </c>
      <c r="BI538" s="204">
        <f>IF(N538="nulová",J538,0)</f>
        <v>0</v>
      </c>
      <c r="BJ538" s="24" t="s">
        <v>79</v>
      </c>
      <c r="BK538" s="204">
        <f>ROUND(I538*H538,1)</f>
        <v>0</v>
      </c>
      <c r="BL538" s="24" t="s">
        <v>474</v>
      </c>
      <c r="BM538" s="24" t="s">
        <v>1637</v>
      </c>
    </row>
    <row r="539" spans="2:65" s="1" customFormat="1" ht="13.5">
      <c r="B539" s="41"/>
      <c r="C539" s="63"/>
      <c r="D539" s="205" t="s">
        <v>202</v>
      </c>
      <c r="E539" s="63"/>
      <c r="F539" s="206" t="s">
        <v>1636</v>
      </c>
      <c r="G539" s="63"/>
      <c r="H539" s="63"/>
      <c r="I539" s="165"/>
      <c r="J539" s="63"/>
      <c r="K539" s="63"/>
      <c r="L539" s="61"/>
      <c r="M539" s="207"/>
      <c r="N539" s="42"/>
      <c r="O539" s="42"/>
      <c r="P539" s="42"/>
      <c r="Q539" s="42"/>
      <c r="R539" s="42"/>
      <c r="S539" s="42"/>
      <c r="T539" s="78"/>
      <c r="AT539" s="24" t="s">
        <v>202</v>
      </c>
      <c r="AU539" s="24" t="s">
        <v>79</v>
      </c>
    </row>
    <row r="540" spans="2:65" s="1" customFormat="1" ht="22.5" customHeight="1">
      <c r="B540" s="41"/>
      <c r="C540" s="194" t="s">
        <v>1638</v>
      </c>
      <c r="D540" s="194" t="s">
        <v>196</v>
      </c>
      <c r="E540" s="195" t="s">
        <v>608</v>
      </c>
      <c r="F540" s="196" t="s">
        <v>1639</v>
      </c>
      <c r="G540" s="197" t="s">
        <v>504</v>
      </c>
      <c r="H540" s="198">
        <v>75</v>
      </c>
      <c r="I540" s="199"/>
      <c r="J540" s="198">
        <f>ROUND(I540*H540,1)</f>
        <v>0</v>
      </c>
      <c r="K540" s="196" t="s">
        <v>1298</v>
      </c>
      <c r="L540" s="61"/>
      <c r="M540" s="200" t="s">
        <v>20</v>
      </c>
      <c r="N540" s="201" t="s">
        <v>43</v>
      </c>
      <c r="O540" s="42"/>
      <c r="P540" s="202">
        <f>O540*H540</f>
        <v>0</v>
      </c>
      <c r="Q540" s="202">
        <v>0</v>
      </c>
      <c r="R540" s="202">
        <f>Q540*H540</f>
        <v>0</v>
      </c>
      <c r="S540" s="202">
        <v>0</v>
      </c>
      <c r="T540" s="203">
        <f>S540*H540</f>
        <v>0</v>
      </c>
      <c r="AR540" s="24" t="s">
        <v>474</v>
      </c>
      <c r="AT540" s="24" t="s">
        <v>196</v>
      </c>
      <c r="AU540" s="24" t="s">
        <v>79</v>
      </c>
      <c r="AY540" s="24" t="s">
        <v>195</v>
      </c>
      <c r="BE540" s="204">
        <f>IF(N540="základní",J540,0)</f>
        <v>0</v>
      </c>
      <c r="BF540" s="204">
        <f>IF(N540="snížená",J540,0)</f>
        <v>0</v>
      </c>
      <c r="BG540" s="204">
        <f>IF(N540="zákl. přenesená",J540,0)</f>
        <v>0</v>
      </c>
      <c r="BH540" s="204">
        <f>IF(N540="sníž. přenesená",J540,0)</f>
        <v>0</v>
      </c>
      <c r="BI540" s="204">
        <f>IF(N540="nulová",J540,0)</f>
        <v>0</v>
      </c>
      <c r="BJ540" s="24" t="s">
        <v>79</v>
      </c>
      <c r="BK540" s="204">
        <f>ROUND(I540*H540,1)</f>
        <v>0</v>
      </c>
      <c r="BL540" s="24" t="s">
        <v>474</v>
      </c>
      <c r="BM540" s="24" t="s">
        <v>1640</v>
      </c>
    </row>
    <row r="541" spans="2:65" s="1" customFormat="1" ht="13.5">
      <c r="B541" s="41"/>
      <c r="C541" s="63"/>
      <c r="D541" s="205" t="s">
        <v>202</v>
      </c>
      <c r="E541" s="63"/>
      <c r="F541" s="206" t="s">
        <v>1639</v>
      </c>
      <c r="G541" s="63"/>
      <c r="H541" s="63"/>
      <c r="I541" s="165"/>
      <c r="J541" s="63"/>
      <c r="K541" s="63"/>
      <c r="L541" s="61"/>
      <c r="M541" s="207"/>
      <c r="N541" s="42"/>
      <c r="O541" s="42"/>
      <c r="P541" s="42"/>
      <c r="Q541" s="42"/>
      <c r="R541" s="42"/>
      <c r="S541" s="42"/>
      <c r="T541" s="78"/>
      <c r="AT541" s="24" t="s">
        <v>202</v>
      </c>
      <c r="AU541" s="24" t="s">
        <v>79</v>
      </c>
    </row>
    <row r="542" spans="2:65" s="1" customFormat="1" ht="22.5" customHeight="1">
      <c r="B542" s="41"/>
      <c r="C542" s="194" t="s">
        <v>1469</v>
      </c>
      <c r="D542" s="194" t="s">
        <v>196</v>
      </c>
      <c r="E542" s="195" t="s">
        <v>491</v>
      </c>
      <c r="F542" s="196" t="s">
        <v>1641</v>
      </c>
      <c r="G542" s="197" t="s">
        <v>504</v>
      </c>
      <c r="H542" s="198">
        <v>15</v>
      </c>
      <c r="I542" s="199"/>
      <c r="J542" s="198">
        <f>ROUND(I542*H542,1)</f>
        <v>0</v>
      </c>
      <c r="K542" s="196" t="s">
        <v>1298</v>
      </c>
      <c r="L542" s="61"/>
      <c r="M542" s="200" t="s">
        <v>20</v>
      </c>
      <c r="N542" s="201" t="s">
        <v>43</v>
      </c>
      <c r="O542" s="42"/>
      <c r="P542" s="202">
        <f>O542*H542</f>
        <v>0</v>
      </c>
      <c r="Q542" s="202">
        <v>0</v>
      </c>
      <c r="R542" s="202">
        <f>Q542*H542</f>
        <v>0</v>
      </c>
      <c r="S542" s="202">
        <v>0</v>
      </c>
      <c r="T542" s="203">
        <f>S542*H542</f>
        <v>0</v>
      </c>
      <c r="AR542" s="24" t="s">
        <v>474</v>
      </c>
      <c r="AT542" s="24" t="s">
        <v>196</v>
      </c>
      <c r="AU542" s="24" t="s">
        <v>79</v>
      </c>
      <c r="AY542" s="24" t="s">
        <v>195</v>
      </c>
      <c r="BE542" s="204">
        <f>IF(N542="základní",J542,0)</f>
        <v>0</v>
      </c>
      <c r="BF542" s="204">
        <f>IF(N542="snížená",J542,0)</f>
        <v>0</v>
      </c>
      <c r="BG542" s="204">
        <f>IF(N542="zákl. přenesená",J542,0)</f>
        <v>0</v>
      </c>
      <c r="BH542" s="204">
        <f>IF(N542="sníž. přenesená",J542,0)</f>
        <v>0</v>
      </c>
      <c r="BI542" s="204">
        <f>IF(N542="nulová",J542,0)</f>
        <v>0</v>
      </c>
      <c r="BJ542" s="24" t="s">
        <v>79</v>
      </c>
      <c r="BK542" s="204">
        <f>ROUND(I542*H542,1)</f>
        <v>0</v>
      </c>
      <c r="BL542" s="24" t="s">
        <v>474</v>
      </c>
      <c r="BM542" s="24" t="s">
        <v>1642</v>
      </c>
    </row>
    <row r="543" spans="2:65" s="1" customFormat="1" ht="13.5">
      <c r="B543" s="41"/>
      <c r="C543" s="63"/>
      <c r="D543" s="205" t="s">
        <v>202</v>
      </c>
      <c r="E543" s="63"/>
      <c r="F543" s="206" t="s">
        <v>1641</v>
      </c>
      <c r="G543" s="63"/>
      <c r="H543" s="63"/>
      <c r="I543" s="165"/>
      <c r="J543" s="63"/>
      <c r="K543" s="63"/>
      <c r="L543" s="61"/>
      <c r="M543" s="207"/>
      <c r="N543" s="42"/>
      <c r="O543" s="42"/>
      <c r="P543" s="42"/>
      <c r="Q543" s="42"/>
      <c r="R543" s="42"/>
      <c r="S543" s="42"/>
      <c r="T543" s="78"/>
      <c r="AT543" s="24" t="s">
        <v>202</v>
      </c>
      <c r="AU543" s="24" t="s">
        <v>79</v>
      </c>
    </row>
    <row r="544" spans="2:65" s="1" customFormat="1" ht="22.5" customHeight="1">
      <c r="B544" s="41"/>
      <c r="C544" s="194" t="s">
        <v>1643</v>
      </c>
      <c r="D544" s="194" t="s">
        <v>196</v>
      </c>
      <c r="E544" s="195" t="s">
        <v>615</v>
      </c>
      <c r="F544" s="196" t="s">
        <v>1644</v>
      </c>
      <c r="G544" s="197" t="s">
        <v>440</v>
      </c>
      <c r="H544" s="198">
        <v>135</v>
      </c>
      <c r="I544" s="199"/>
      <c r="J544" s="198">
        <f>ROUND(I544*H544,1)</f>
        <v>0</v>
      </c>
      <c r="K544" s="196" t="s">
        <v>1298</v>
      </c>
      <c r="L544" s="61"/>
      <c r="M544" s="200" t="s">
        <v>20</v>
      </c>
      <c r="N544" s="201" t="s">
        <v>43</v>
      </c>
      <c r="O544" s="42"/>
      <c r="P544" s="202">
        <f>O544*H544</f>
        <v>0</v>
      </c>
      <c r="Q544" s="202">
        <v>0</v>
      </c>
      <c r="R544" s="202">
        <f>Q544*H544</f>
        <v>0</v>
      </c>
      <c r="S544" s="202">
        <v>0</v>
      </c>
      <c r="T544" s="203">
        <f>S544*H544</f>
        <v>0</v>
      </c>
      <c r="AR544" s="24" t="s">
        <v>474</v>
      </c>
      <c r="AT544" s="24" t="s">
        <v>196</v>
      </c>
      <c r="AU544" s="24" t="s">
        <v>79</v>
      </c>
      <c r="AY544" s="24" t="s">
        <v>195</v>
      </c>
      <c r="BE544" s="204">
        <f>IF(N544="základní",J544,0)</f>
        <v>0</v>
      </c>
      <c r="BF544" s="204">
        <f>IF(N544="snížená",J544,0)</f>
        <v>0</v>
      </c>
      <c r="BG544" s="204">
        <f>IF(N544="zákl. přenesená",J544,0)</f>
        <v>0</v>
      </c>
      <c r="BH544" s="204">
        <f>IF(N544="sníž. přenesená",J544,0)</f>
        <v>0</v>
      </c>
      <c r="BI544" s="204">
        <f>IF(N544="nulová",J544,0)</f>
        <v>0</v>
      </c>
      <c r="BJ544" s="24" t="s">
        <v>79</v>
      </c>
      <c r="BK544" s="204">
        <f>ROUND(I544*H544,1)</f>
        <v>0</v>
      </c>
      <c r="BL544" s="24" t="s">
        <v>474</v>
      </c>
      <c r="BM544" s="24" t="s">
        <v>1645</v>
      </c>
    </row>
    <row r="545" spans="2:65" s="1" customFormat="1" ht="13.5">
      <c r="B545" s="41"/>
      <c r="C545" s="63"/>
      <c r="D545" s="205" t="s">
        <v>202</v>
      </c>
      <c r="E545" s="63"/>
      <c r="F545" s="206" t="s">
        <v>1644</v>
      </c>
      <c r="G545" s="63"/>
      <c r="H545" s="63"/>
      <c r="I545" s="165"/>
      <c r="J545" s="63"/>
      <c r="K545" s="63"/>
      <c r="L545" s="61"/>
      <c r="M545" s="207"/>
      <c r="N545" s="42"/>
      <c r="O545" s="42"/>
      <c r="P545" s="42"/>
      <c r="Q545" s="42"/>
      <c r="R545" s="42"/>
      <c r="S545" s="42"/>
      <c r="T545" s="78"/>
      <c r="AT545" s="24" t="s">
        <v>202</v>
      </c>
      <c r="AU545" s="24" t="s">
        <v>79</v>
      </c>
    </row>
    <row r="546" spans="2:65" s="1" customFormat="1" ht="22.5" customHeight="1">
      <c r="B546" s="41"/>
      <c r="C546" s="194" t="s">
        <v>745</v>
      </c>
      <c r="D546" s="194" t="s">
        <v>196</v>
      </c>
      <c r="E546" s="195" t="s">
        <v>494</v>
      </c>
      <c r="F546" s="196" t="s">
        <v>1646</v>
      </c>
      <c r="G546" s="197" t="s">
        <v>504</v>
      </c>
      <c r="H546" s="198">
        <v>12</v>
      </c>
      <c r="I546" s="199"/>
      <c r="J546" s="198">
        <f>ROUND(I546*H546,1)</f>
        <v>0</v>
      </c>
      <c r="K546" s="196" t="s">
        <v>1298</v>
      </c>
      <c r="L546" s="61"/>
      <c r="M546" s="200" t="s">
        <v>20</v>
      </c>
      <c r="N546" s="201" t="s">
        <v>43</v>
      </c>
      <c r="O546" s="42"/>
      <c r="P546" s="202">
        <f>O546*H546</f>
        <v>0</v>
      </c>
      <c r="Q546" s="202">
        <v>0</v>
      </c>
      <c r="R546" s="202">
        <f>Q546*H546</f>
        <v>0</v>
      </c>
      <c r="S546" s="202">
        <v>0</v>
      </c>
      <c r="T546" s="203">
        <f>S546*H546</f>
        <v>0</v>
      </c>
      <c r="AR546" s="24" t="s">
        <v>474</v>
      </c>
      <c r="AT546" s="24" t="s">
        <v>196</v>
      </c>
      <c r="AU546" s="24" t="s">
        <v>79</v>
      </c>
      <c r="AY546" s="24" t="s">
        <v>195</v>
      </c>
      <c r="BE546" s="204">
        <f>IF(N546="základní",J546,0)</f>
        <v>0</v>
      </c>
      <c r="BF546" s="204">
        <f>IF(N546="snížená",J546,0)</f>
        <v>0</v>
      </c>
      <c r="BG546" s="204">
        <f>IF(N546="zákl. přenesená",J546,0)</f>
        <v>0</v>
      </c>
      <c r="BH546" s="204">
        <f>IF(N546="sníž. přenesená",J546,0)</f>
        <v>0</v>
      </c>
      <c r="BI546" s="204">
        <f>IF(N546="nulová",J546,0)</f>
        <v>0</v>
      </c>
      <c r="BJ546" s="24" t="s">
        <v>79</v>
      </c>
      <c r="BK546" s="204">
        <f>ROUND(I546*H546,1)</f>
        <v>0</v>
      </c>
      <c r="BL546" s="24" t="s">
        <v>474</v>
      </c>
      <c r="BM546" s="24" t="s">
        <v>1647</v>
      </c>
    </row>
    <row r="547" spans="2:65" s="1" customFormat="1" ht="13.5">
      <c r="B547" s="41"/>
      <c r="C547" s="63"/>
      <c r="D547" s="205" t="s">
        <v>202</v>
      </c>
      <c r="E547" s="63"/>
      <c r="F547" s="206" t="s">
        <v>1646</v>
      </c>
      <c r="G547" s="63"/>
      <c r="H547" s="63"/>
      <c r="I547" s="165"/>
      <c r="J547" s="63"/>
      <c r="K547" s="63"/>
      <c r="L547" s="61"/>
      <c r="M547" s="207"/>
      <c r="N547" s="42"/>
      <c r="O547" s="42"/>
      <c r="P547" s="42"/>
      <c r="Q547" s="42"/>
      <c r="R547" s="42"/>
      <c r="S547" s="42"/>
      <c r="T547" s="78"/>
      <c r="AT547" s="24" t="s">
        <v>202</v>
      </c>
      <c r="AU547" s="24" t="s">
        <v>79</v>
      </c>
    </row>
    <row r="548" spans="2:65" s="1" customFormat="1" ht="22.5" customHeight="1">
      <c r="B548" s="41"/>
      <c r="C548" s="194" t="s">
        <v>1648</v>
      </c>
      <c r="D548" s="194" t="s">
        <v>196</v>
      </c>
      <c r="E548" s="195" t="s">
        <v>622</v>
      </c>
      <c r="F548" s="196" t="s">
        <v>1649</v>
      </c>
      <c r="G548" s="197" t="s">
        <v>440</v>
      </c>
      <c r="H548" s="198">
        <v>85</v>
      </c>
      <c r="I548" s="199"/>
      <c r="J548" s="198">
        <f>ROUND(I548*H548,1)</f>
        <v>0</v>
      </c>
      <c r="K548" s="196" t="s">
        <v>1298</v>
      </c>
      <c r="L548" s="61"/>
      <c r="M548" s="200" t="s">
        <v>20</v>
      </c>
      <c r="N548" s="201" t="s">
        <v>43</v>
      </c>
      <c r="O548" s="42"/>
      <c r="P548" s="202">
        <f>O548*H548</f>
        <v>0</v>
      </c>
      <c r="Q548" s="202">
        <v>0</v>
      </c>
      <c r="R548" s="202">
        <f>Q548*H548</f>
        <v>0</v>
      </c>
      <c r="S548" s="202">
        <v>0</v>
      </c>
      <c r="T548" s="203">
        <f>S548*H548</f>
        <v>0</v>
      </c>
      <c r="AR548" s="24" t="s">
        <v>474</v>
      </c>
      <c r="AT548" s="24" t="s">
        <v>196</v>
      </c>
      <c r="AU548" s="24" t="s">
        <v>79</v>
      </c>
      <c r="AY548" s="24" t="s">
        <v>195</v>
      </c>
      <c r="BE548" s="204">
        <f>IF(N548="základní",J548,0)</f>
        <v>0</v>
      </c>
      <c r="BF548" s="204">
        <f>IF(N548="snížená",J548,0)</f>
        <v>0</v>
      </c>
      <c r="BG548" s="204">
        <f>IF(N548="zákl. přenesená",J548,0)</f>
        <v>0</v>
      </c>
      <c r="BH548" s="204">
        <f>IF(N548="sníž. přenesená",J548,0)</f>
        <v>0</v>
      </c>
      <c r="BI548" s="204">
        <f>IF(N548="nulová",J548,0)</f>
        <v>0</v>
      </c>
      <c r="BJ548" s="24" t="s">
        <v>79</v>
      </c>
      <c r="BK548" s="204">
        <f>ROUND(I548*H548,1)</f>
        <v>0</v>
      </c>
      <c r="BL548" s="24" t="s">
        <v>474</v>
      </c>
      <c r="BM548" s="24" t="s">
        <v>1650</v>
      </c>
    </row>
    <row r="549" spans="2:65" s="1" customFormat="1" ht="13.5">
      <c r="B549" s="41"/>
      <c r="C549" s="63"/>
      <c r="D549" s="205" t="s">
        <v>202</v>
      </c>
      <c r="E549" s="63"/>
      <c r="F549" s="206" t="s">
        <v>1649</v>
      </c>
      <c r="G549" s="63"/>
      <c r="H549" s="63"/>
      <c r="I549" s="165"/>
      <c r="J549" s="63"/>
      <c r="K549" s="63"/>
      <c r="L549" s="61"/>
      <c r="M549" s="207"/>
      <c r="N549" s="42"/>
      <c r="O549" s="42"/>
      <c r="P549" s="42"/>
      <c r="Q549" s="42"/>
      <c r="R549" s="42"/>
      <c r="S549" s="42"/>
      <c r="T549" s="78"/>
      <c r="AT549" s="24" t="s">
        <v>202</v>
      </c>
      <c r="AU549" s="24" t="s">
        <v>79</v>
      </c>
    </row>
    <row r="550" spans="2:65" s="1" customFormat="1" ht="22.5" customHeight="1">
      <c r="B550" s="41"/>
      <c r="C550" s="194" t="s">
        <v>748</v>
      </c>
      <c r="D550" s="194" t="s">
        <v>196</v>
      </c>
      <c r="E550" s="195" t="s">
        <v>497</v>
      </c>
      <c r="F550" s="196" t="s">
        <v>1651</v>
      </c>
      <c r="G550" s="197" t="s">
        <v>504</v>
      </c>
      <c r="H550" s="198">
        <v>16</v>
      </c>
      <c r="I550" s="199"/>
      <c r="J550" s="198">
        <f>ROUND(I550*H550,1)</f>
        <v>0</v>
      </c>
      <c r="K550" s="196" t="s">
        <v>1298</v>
      </c>
      <c r="L550" s="61"/>
      <c r="M550" s="200" t="s">
        <v>20</v>
      </c>
      <c r="N550" s="201" t="s">
        <v>43</v>
      </c>
      <c r="O550" s="42"/>
      <c r="P550" s="202">
        <f>O550*H550</f>
        <v>0</v>
      </c>
      <c r="Q550" s="202">
        <v>0</v>
      </c>
      <c r="R550" s="202">
        <f>Q550*H550</f>
        <v>0</v>
      </c>
      <c r="S550" s="202">
        <v>0</v>
      </c>
      <c r="T550" s="203">
        <f>S550*H550</f>
        <v>0</v>
      </c>
      <c r="AR550" s="24" t="s">
        <v>474</v>
      </c>
      <c r="AT550" s="24" t="s">
        <v>196</v>
      </c>
      <c r="AU550" s="24" t="s">
        <v>79</v>
      </c>
      <c r="AY550" s="24" t="s">
        <v>195</v>
      </c>
      <c r="BE550" s="204">
        <f>IF(N550="základní",J550,0)</f>
        <v>0</v>
      </c>
      <c r="BF550" s="204">
        <f>IF(N550="snížená",J550,0)</f>
        <v>0</v>
      </c>
      <c r="BG550" s="204">
        <f>IF(N550="zákl. přenesená",J550,0)</f>
        <v>0</v>
      </c>
      <c r="BH550" s="204">
        <f>IF(N550="sníž. přenesená",J550,0)</f>
        <v>0</v>
      </c>
      <c r="BI550" s="204">
        <f>IF(N550="nulová",J550,0)</f>
        <v>0</v>
      </c>
      <c r="BJ550" s="24" t="s">
        <v>79</v>
      </c>
      <c r="BK550" s="204">
        <f>ROUND(I550*H550,1)</f>
        <v>0</v>
      </c>
      <c r="BL550" s="24" t="s">
        <v>474</v>
      </c>
      <c r="BM550" s="24" t="s">
        <v>1652</v>
      </c>
    </row>
    <row r="551" spans="2:65" s="1" customFormat="1" ht="13.5">
      <c r="B551" s="41"/>
      <c r="C551" s="63"/>
      <c r="D551" s="205" t="s">
        <v>202</v>
      </c>
      <c r="E551" s="63"/>
      <c r="F551" s="206" t="s">
        <v>1651</v>
      </c>
      <c r="G551" s="63"/>
      <c r="H551" s="63"/>
      <c r="I551" s="165"/>
      <c r="J551" s="63"/>
      <c r="K551" s="63"/>
      <c r="L551" s="61"/>
      <c r="M551" s="207"/>
      <c r="N551" s="42"/>
      <c r="O551" s="42"/>
      <c r="P551" s="42"/>
      <c r="Q551" s="42"/>
      <c r="R551" s="42"/>
      <c r="S551" s="42"/>
      <c r="T551" s="78"/>
      <c r="AT551" s="24" t="s">
        <v>202</v>
      </c>
      <c r="AU551" s="24" t="s">
        <v>79</v>
      </c>
    </row>
    <row r="552" spans="2:65" s="1" customFormat="1" ht="31.5" customHeight="1">
      <c r="B552" s="41"/>
      <c r="C552" s="194" t="s">
        <v>1653</v>
      </c>
      <c r="D552" s="194" t="s">
        <v>196</v>
      </c>
      <c r="E552" s="195" t="s">
        <v>629</v>
      </c>
      <c r="F552" s="196" t="s">
        <v>1654</v>
      </c>
      <c r="G552" s="197" t="s">
        <v>440</v>
      </c>
      <c r="H552" s="198">
        <v>20</v>
      </c>
      <c r="I552" s="199"/>
      <c r="J552" s="198">
        <f>ROUND(I552*H552,1)</f>
        <v>0</v>
      </c>
      <c r="K552" s="196" t="s">
        <v>1298</v>
      </c>
      <c r="L552" s="61"/>
      <c r="M552" s="200" t="s">
        <v>20</v>
      </c>
      <c r="N552" s="201" t="s">
        <v>43</v>
      </c>
      <c r="O552" s="42"/>
      <c r="P552" s="202">
        <f>O552*H552</f>
        <v>0</v>
      </c>
      <c r="Q552" s="202">
        <v>0</v>
      </c>
      <c r="R552" s="202">
        <f>Q552*H552</f>
        <v>0</v>
      </c>
      <c r="S552" s="202">
        <v>0</v>
      </c>
      <c r="T552" s="203">
        <f>S552*H552</f>
        <v>0</v>
      </c>
      <c r="AR552" s="24" t="s">
        <v>474</v>
      </c>
      <c r="AT552" s="24" t="s">
        <v>196</v>
      </c>
      <c r="AU552" s="24" t="s">
        <v>79</v>
      </c>
      <c r="AY552" s="24" t="s">
        <v>195</v>
      </c>
      <c r="BE552" s="204">
        <f>IF(N552="základní",J552,0)</f>
        <v>0</v>
      </c>
      <c r="BF552" s="204">
        <f>IF(N552="snížená",J552,0)</f>
        <v>0</v>
      </c>
      <c r="BG552" s="204">
        <f>IF(N552="zákl. přenesená",J552,0)</f>
        <v>0</v>
      </c>
      <c r="BH552" s="204">
        <f>IF(N552="sníž. přenesená",J552,0)</f>
        <v>0</v>
      </c>
      <c r="BI552" s="204">
        <f>IF(N552="nulová",J552,0)</f>
        <v>0</v>
      </c>
      <c r="BJ552" s="24" t="s">
        <v>79</v>
      </c>
      <c r="BK552" s="204">
        <f>ROUND(I552*H552,1)</f>
        <v>0</v>
      </c>
      <c r="BL552" s="24" t="s">
        <v>474</v>
      </c>
      <c r="BM552" s="24" t="s">
        <v>1655</v>
      </c>
    </row>
    <row r="553" spans="2:65" s="1" customFormat="1" ht="13.5">
      <c r="B553" s="41"/>
      <c r="C553" s="63"/>
      <c r="D553" s="205" t="s">
        <v>202</v>
      </c>
      <c r="E553" s="63"/>
      <c r="F553" s="206" t="s">
        <v>1654</v>
      </c>
      <c r="G553" s="63"/>
      <c r="H553" s="63"/>
      <c r="I553" s="165"/>
      <c r="J553" s="63"/>
      <c r="K553" s="63"/>
      <c r="L553" s="61"/>
      <c r="M553" s="207"/>
      <c r="N553" s="42"/>
      <c r="O553" s="42"/>
      <c r="P553" s="42"/>
      <c r="Q553" s="42"/>
      <c r="R553" s="42"/>
      <c r="S553" s="42"/>
      <c r="T553" s="78"/>
      <c r="AT553" s="24" t="s">
        <v>202</v>
      </c>
      <c r="AU553" s="24" t="s">
        <v>79</v>
      </c>
    </row>
    <row r="554" spans="2:65" s="1" customFormat="1" ht="44.25" customHeight="1">
      <c r="B554" s="41"/>
      <c r="C554" s="194" t="s">
        <v>751</v>
      </c>
      <c r="D554" s="194" t="s">
        <v>196</v>
      </c>
      <c r="E554" s="195" t="s">
        <v>501</v>
      </c>
      <c r="F554" s="196" t="s">
        <v>1656</v>
      </c>
      <c r="G554" s="197" t="s">
        <v>440</v>
      </c>
      <c r="H554" s="198">
        <v>195</v>
      </c>
      <c r="I554" s="199"/>
      <c r="J554" s="198">
        <f>ROUND(I554*H554,1)</f>
        <v>0</v>
      </c>
      <c r="K554" s="196" t="s">
        <v>1298</v>
      </c>
      <c r="L554" s="61"/>
      <c r="M554" s="200" t="s">
        <v>20</v>
      </c>
      <c r="N554" s="201" t="s">
        <v>43</v>
      </c>
      <c r="O554" s="42"/>
      <c r="P554" s="202">
        <f>O554*H554</f>
        <v>0</v>
      </c>
      <c r="Q554" s="202">
        <v>0</v>
      </c>
      <c r="R554" s="202">
        <f>Q554*H554</f>
        <v>0</v>
      </c>
      <c r="S554" s="202">
        <v>0</v>
      </c>
      <c r="T554" s="203">
        <f>S554*H554</f>
        <v>0</v>
      </c>
      <c r="AR554" s="24" t="s">
        <v>474</v>
      </c>
      <c r="AT554" s="24" t="s">
        <v>196</v>
      </c>
      <c r="AU554" s="24" t="s">
        <v>79</v>
      </c>
      <c r="AY554" s="24" t="s">
        <v>195</v>
      </c>
      <c r="BE554" s="204">
        <f>IF(N554="základní",J554,0)</f>
        <v>0</v>
      </c>
      <c r="BF554" s="204">
        <f>IF(N554="snížená",J554,0)</f>
        <v>0</v>
      </c>
      <c r="BG554" s="204">
        <f>IF(N554="zákl. přenesená",J554,0)</f>
        <v>0</v>
      </c>
      <c r="BH554" s="204">
        <f>IF(N554="sníž. přenesená",J554,0)</f>
        <v>0</v>
      </c>
      <c r="BI554" s="204">
        <f>IF(N554="nulová",J554,0)</f>
        <v>0</v>
      </c>
      <c r="BJ554" s="24" t="s">
        <v>79</v>
      </c>
      <c r="BK554" s="204">
        <f>ROUND(I554*H554,1)</f>
        <v>0</v>
      </c>
      <c r="BL554" s="24" t="s">
        <v>474</v>
      </c>
      <c r="BM554" s="24" t="s">
        <v>1657</v>
      </c>
    </row>
    <row r="555" spans="2:65" s="1" customFormat="1" ht="40.5">
      <c r="B555" s="41"/>
      <c r="C555" s="63"/>
      <c r="D555" s="205" t="s">
        <v>202</v>
      </c>
      <c r="E555" s="63"/>
      <c r="F555" s="206" t="s">
        <v>1656</v>
      </c>
      <c r="G555" s="63"/>
      <c r="H555" s="63"/>
      <c r="I555" s="165"/>
      <c r="J555" s="63"/>
      <c r="K555" s="63"/>
      <c r="L555" s="61"/>
      <c r="M555" s="207"/>
      <c r="N555" s="42"/>
      <c r="O555" s="42"/>
      <c r="P555" s="42"/>
      <c r="Q555" s="42"/>
      <c r="R555" s="42"/>
      <c r="S555" s="42"/>
      <c r="T555" s="78"/>
      <c r="AT555" s="24" t="s">
        <v>202</v>
      </c>
      <c r="AU555" s="24" t="s">
        <v>79</v>
      </c>
    </row>
    <row r="556" spans="2:65" s="1" customFormat="1" ht="44.25" customHeight="1">
      <c r="B556" s="41"/>
      <c r="C556" s="194" t="s">
        <v>1658</v>
      </c>
      <c r="D556" s="194" t="s">
        <v>196</v>
      </c>
      <c r="E556" s="195" t="s">
        <v>636</v>
      </c>
      <c r="F556" s="196" t="s">
        <v>1659</v>
      </c>
      <c r="G556" s="197" t="s">
        <v>440</v>
      </c>
      <c r="H556" s="198">
        <v>375</v>
      </c>
      <c r="I556" s="199"/>
      <c r="J556" s="198">
        <f>ROUND(I556*H556,1)</f>
        <v>0</v>
      </c>
      <c r="K556" s="196" t="s">
        <v>1298</v>
      </c>
      <c r="L556" s="61"/>
      <c r="M556" s="200" t="s">
        <v>20</v>
      </c>
      <c r="N556" s="201" t="s">
        <v>43</v>
      </c>
      <c r="O556" s="42"/>
      <c r="P556" s="202">
        <f>O556*H556</f>
        <v>0</v>
      </c>
      <c r="Q556" s="202">
        <v>0</v>
      </c>
      <c r="R556" s="202">
        <f>Q556*H556</f>
        <v>0</v>
      </c>
      <c r="S556" s="202">
        <v>0</v>
      </c>
      <c r="T556" s="203">
        <f>S556*H556</f>
        <v>0</v>
      </c>
      <c r="AR556" s="24" t="s">
        <v>474</v>
      </c>
      <c r="AT556" s="24" t="s">
        <v>196</v>
      </c>
      <c r="AU556" s="24" t="s">
        <v>79</v>
      </c>
      <c r="AY556" s="24" t="s">
        <v>195</v>
      </c>
      <c r="BE556" s="204">
        <f>IF(N556="základní",J556,0)</f>
        <v>0</v>
      </c>
      <c r="BF556" s="204">
        <f>IF(N556="snížená",J556,0)</f>
        <v>0</v>
      </c>
      <c r="BG556" s="204">
        <f>IF(N556="zákl. přenesená",J556,0)</f>
        <v>0</v>
      </c>
      <c r="BH556" s="204">
        <f>IF(N556="sníž. přenesená",J556,0)</f>
        <v>0</v>
      </c>
      <c r="BI556" s="204">
        <f>IF(N556="nulová",J556,0)</f>
        <v>0</v>
      </c>
      <c r="BJ556" s="24" t="s">
        <v>79</v>
      </c>
      <c r="BK556" s="204">
        <f>ROUND(I556*H556,1)</f>
        <v>0</v>
      </c>
      <c r="BL556" s="24" t="s">
        <v>474</v>
      </c>
      <c r="BM556" s="24" t="s">
        <v>1660</v>
      </c>
    </row>
    <row r="557" spans="2:65" s="1" customFormat="1" ht="27">
      <c r="B557" s="41"/>
      <c r="C557" s="63"/>
      <c r="D557" s="205" t="s">
        <v>202</v>
      </c>
      <c r="E557" s="63"/>
      <c r="F557" s="206" t="s">
        <v>1659</v>
      </c>
      <c r="G557" s="63"/>
      <c r="H557" s="63"/>
      <c r="I557" s="165"/>
      <c r="J557" s="63"/>
      <c r="K557" s="63"/>
      <c r="L557" s="61"/>
      <c r="M557" s="207"/>
      <c r="N557" s="42"/>
      <c r="O557" s="42"/>
      <c r="P557" s="42"/>
      <c r="Q557" s="42"/>
      <c r="R557" s="42"/>
      <c r="S557" s="42"/>
      <c r="T557" s="78"/>
      <c r="AT557" s="24" t="s">
        <v>202</v>
      </c>
      <c r="AU557" s="24" t="s">
        <v>79</v>
      </c>
    </row>
    <row r="558" spans="2:65" s="1" customFormat="1" ht="31.5" customHeight="1">
      <c r="B558" s="41"/>
      <c r="C558" s="194" t="s">
        <v>754</v>
      </c>
      <c r="D558" s="194" t="s">
        <v>196</v>
      </c>
      <c r="E558" s="195" t="s">
        <v>505</v>
      </c>
      <c r="F558" s="196" t="s">
        <v>1661</v>
      </c>
      <c r="G558" s="197" t="s">
        <v>440</v>
      </c>
      <c r="H558" s="198">
        <v>15</v>
      </c>
      <c r="I558" s="199"/>
      <c r="J558" s="198">
        <f>ROUND(I558*H558,1)</f>
        <v>0</v>
      </c>
      <c r="K558" s="196" t="s">
        <v>1298</v>
      </c>
      <c r="L558" s="61"/>
      <c r="M558" s="200" t="s">
        <v>20</v>
      </c>
      <c r="N558" s="201" t="s">
        <v>43</v>
      </c>
      <c r="O558" s="42"/>
      <c r="P558" s="202">
        <f>O558*H558</f>
        <v>0</v>
      </c>
      <c r="Q558" s="202">
        <v>0</v>
      </c>
      <c r="R558" s="202">
        <f>Q558*H558</f>
        <v>0</v>
      </c>
      <c r="S558" s="202">
        <v>0</v>
      </c>
      <c r="T558" s="203">
        <f>S558*H558</f>
        <v>0</v>
      </c>
      <c r="AR558" s="24" t="s">
        <v>474</v>
      </c>
      <c r="AT558" s="24" t="s">
        <v>196</v>
      </c>
      <c r="AU558" s="24" t="s">
        <v>79</v>
      </c>
      <c r="AY558" s="24" t="s">
        <v>195</v>
      </c>
      <c r="BE558" s="204">
        <f>IF(N558="základní",J558,0)</f>
        <v>0</v>
      </c>
      <c r="BF558" s="204">
        <f>IF(N558="snížená",J558,0)</f>
        <v>0</v>
      </c>
      <c r="BG558" s="204">
        <f>IF(N558="zákl. přenesená",J558,0)</f>
        <v>0</v>
      </c>
      <c r="BH558" s="204">
        <f>IF(N558="sníž. přenesená",J558,0)</f>
        <v>0</v>
      </c>
      <c r="BI558" s="204">
        <f>IF(N558="nulová",J558,0)</f>
        <v>0</v>
      </c>
      <c r="BJ558" s="24" t="s">
        <v>79</v>
      </c>
      <c r="BK558" s="204">
        <f>ROUND(I558*H558,1)</f>
        <v>0</v>
      </c>
      <c r="BL558" s="24" t="s">
        <v>474</v>
      </c>
      <c r="BM558" s="24" t="s">
        <v>1662</v>
      </c>
    </row>
    <row r="559" spans="2:65" s="1" customFormat="1" ht="27">
      <c r="B559" s="41"/>
      <c r="C559" s="63"/>
      <c r="D559" s="205" t="s">
        <v>202</v>
      </c>
      <c r="E559" s="63"/>
      <c r="F559" s="206" t="s">
        <v>1661</v>
      </c>
      <c r="G559" s="63"/>
      <c r="H559" s="63"/>
      <c r="I559" s="165"/>
      <c r="J559" s="63"/>
      <c r="K559" s="63"/>
      <c r="L559" s="61"/>
      <c r="M559" s="207"/>
      <c r="N559" s="42"/>
      <c r="O559" s="42"/>
      <c r="P559" s="42"/>
      <c r="Q559" s="42"/>
      <c r="R559" s="42"/>
      <c r="S559" s="42"/>
      <c r="T559" s="78"/>
      <c r="AT559" s="24" t="s">
        <v>202</v>
      </c>
      <c r="AU559" s="24" t="s">
        <v>79</v>
      </c>
    </row>
    <row r="560" spans="2:65" s="1" customFormat="1" ht="31.5" customHeight="1">
      <c r="B560" s="41"/>
      <c r="C560" s="194" t="s">
        <v>1663</v>
      </c>
      <c r="D560" s="194" t="s">
        <v>196</v>
      </c>
      <c r="E560" s="195" t="s">
        <v>643</v>
      </c>
      <c r="F560" s="196" t="s">
        <v>1664</v>
      </c>
      <c r="G560" s="197" t="s">
        <v>440</v>
      </c>
      <c r="H560" s="198">
        <v>25</v>
      </c>
      <c r="I560" s="199"/>
      <c r="J560" s="198">
        <f>ROUND(I560*H560,1)</f>
        <v>0</v>
      </c>
      <c r="K560" s="196" t="s">
        <v>1298</v>
      </c>
      <c r="L560" s="61"/>
      <c r="M560" s="200" t="s">
        <v>20</v>
      </c>
      <c r="N560" s="201" t="s">
        <v>43</v>
      </c>
      <c r="O560" s="42"/>
      <c r="P560" s="202">
        <f>O560*H560</f>
        <v>0</v>
      </c>
      <c r="Q560" s="202">
        <v>0</v>
      </c>
      <c r="R560" s="202">
        <f>Q560*H560</f>
        <v>0</v>
      </c>
      <c r="S560" s="202">
        <v>0</v>
      </c>
      <c r="T560" s="203">
        <f>S560*H560</f>
        <v>0</v>
      </c>
      <c r="AR560" s="24" t="s">
        <v>474</v>
      </c>
      <c r="AT560" s="24" t="s">
        <v>196</v>
      </c>
      <c r="AU560" s="24" t="s">
        <v>79</v>
      </c>
      <c r="AY560" s="24" t="s">
        <v>195</v>
      </c>
      <c r="BE560" s="204">
        <f>IF(N560="základní",J560,0)</f>
        <v>0</v>
      </c>
      <c r="BF560" s="204">
        <f>IF(N560="snížená",J560,0)</f>
        <v>0</v>
      </c>
      <c r="BG560" s="204">
        <f>IF(N560="zákl. přenesená",J560,0)</f>
        <v>0</v>
      </c>
      <c r="BH560" s="204">
        <f>IF(N560="sníž. přenesená",J560,0)</f>
        <v>0</v>
      </c>
      <c r="BI560" s="204">
        <f>IF(N560="nulová",J560,0)</f>
        <v>0</v>
      </c>
      <c r="BJ560" s="24" t="s">
        <v>79</v>
      </c>
      <c r="BK560" s="204">
        <f>ROUND(I560*H560,1)</f>
        <v>0</v>
      </c>
      <c r="BL560" s="24" t="s">
        <v>474</v>
      </c>
      <c r="BM560" s="24" t="s">
        <v>1665</v>
      </c>
    </row>
    <row r="561" spans="2:65" s="1" customFormat="1" ht="27">
      <c r="B561" s="41"/>
      <c r="C561" s="63"/>
      <c r="D561" s="205" t="s">
        <v>202</v>
      </c>
      <c r="E561" s="63"/>
      <c r="F561" s="206" t="s">
        <v>1664</v>
      </c>
      <c r="G561" s="63"/>
      <c r="H561" s="63"/>
      <c r="I561" s="165"/>
      <c r="J561" s="63"/>
      <c r="K561" s="63"/>
      <c r="L561" s="61"/>
      <c r="M561" s="207"/>
      <c r="N561" s="42"/>
      <c r="O561" s="42"/>
      <c r="P561" s="42"/>
      <c r="Q561" s="42"/>
      <c r="R561" s="42"/>
      <c r="S561" s="42"/>
      <c r="T561" s="78"/>
      <c r="AT561" s="24" t="s">
        <v>202</v>
      </c>
      <c r="AU561" s="24" t="s">
        <v>79</v>
      </c>
    </row>
    <row r="562" spans="2:65" s="1" customFormat="1" ht="31.5" customHeight="1">
      <c r="B562" s="41"/>
      <c r="C562" s="194" t="s">
        <v>758</v>
      </c>
      <c r="D562" s="194" t="s">
        <v>196</v>
      </c>
      <c r="E562" s="195" t="s">
        <v>508</v>
      </c>
      <c r="F562" s="196" t="s">
        <v>1666</v>
      </c>
      <c r="G562" s="197" t="s">
        <v>440</v>
      </c>
      <c r="H562" s="198">
        <v>70</v>
      </c>
      <c r="I562" s="199"/>
      <c r="J562" s="198">
        <f>ROUND(I562*H562,1)</f>
        <v>0</v>
      </c>
      <c r="K562" s="196" t="s">
        <v>1298</v>
      </c>
      <c r="L562" s="61"/>
      <c r="M562" s="200" t="s">
        <v>20</v>
      </c>
      <c r="N562" s="201" t="s">
        <v>43</v>
      </c>
      <c r="O562" s="42"/>
      <c r="P562" s="202">
        <f>O562*H562</f>
        <v>0</v>
      </c>
      <c r="Q562" s="202">
        <v>0</v>
      </c>
      <c r="R562" s="202">
        <f>Q562*H562</f>
        <v>0</v>
      </c>
      <c r="S562" s="202">
        <v>0</v>
      </c>
      <c r="T562" s="203">
        <f>S562*H562</f>
        <v>0</v>
      </c>
      <c r="AR562" s="24" t="s">
        <v>474</v>
      </c>
      <c r="AT562" s="24" t="s">
        <v>196</v>
      </c>
      <c r="AU562" s="24" t="s">
        <v>79</v>
      </c>
      <c r="AY562" s="24" t="s">
        <v>195</v>
      </c>
      <c r="BE562" s="204">
        <f>IF(N562="základní",J562,0)</f>
        <v>0</v>
      </c>
      <c r="BF562" s="204">
        <f>IF(N562="snížená",J562,0)</f>
        <v>0</v>
      </c>
      <c r="BG562" s="204">
        <f>IF(N562="zákl. přenesená",J562,0)</f>
        <v>0</v>
      </c>
      <c r="BH562" s="204">
        <f>IF(N562="sníž. přenesená",J562,0)</f>
        <v>0</v>
      </c>
      <c r="BI562" s="204">
        <f>IF(N562="nulová",J562,0)</f>
        <v>0</v>
      </c>
      <c r="BJ562" s="24" t="s">
        <v>79</v>
      </c>
      <c r="BK562" s="204">
        <f>ROUND(I562*H562,1)</f>
        <v>0</v>
      </c>
      <c r="BL562" s="24" t="s">
        <v>474</v>
      </c>
      <c r="BM562" s="24" t="s">
        <v>1667</v>
      </c>
    </row>
    <row r="563" spans="2:65" s="1" customFormat="1" ht="27">
      <c r="B563" s="41"/>
      <c r="C563" s="63"/>
      <c r="D563" s="205" t="s">
        <v>202</v>
      </c>
      <c r="E563" s="63"/>
      <c r="F563" s="206" t="s">
        <v>1666</v>
      </c>
      <c r="G563" s="63"/>
      <c r="H563" s="63"/>
      <c r="I563" s="165"/>
      <c r="J563" s="63"/>
      <c r="K563" s="63"/>
      <c r="L563" s="61"/>
      <c r="M563" s="207"/>
      <c r="N563" s="42"/>
      <c r="O563" s="42"/>
      <c r="P563" s="42"/>
      <c r="Q563" s="42"/>
      <c r="R563" s="42"/>
      <c r="S563" s="42"/>
      <c r="T563" s="78"/>
      <c r="AT563" s="24" t="s">
        <v>202</v>
      </c>
      <c r="AU563" s="24" t="s">
        <v>79</v>
      </c>
    </row>
    <row r="564" spans="2:65" s="1" customFormat="1" ht="31.5" customHeight="1">
      <c r="B564" s="41"/>
      <c r="C564" s="194" t="s">
        <v>1668</v>
      </c>
      <c r="D564" s="194" t="s">
        <v>196</v>
      </c>
      <c r="E564" s="195" t="s">
        <v>650</v>
      </c>
      <c r="F564" s="196" t="s">
        <v>1669</v>
      </c>
      <c r="G564" s="197" t="s">
        <v>440</v>
      </c>
      <c r="H564" s="198">
        <v>115</v>
      </c>
      <c r="I564" s="199"/>
      <c r="J564" s="198">
        <f>ROUND(I564*H564,1)</f>
        <v>0</v>
      </c>
      <c r="K564" s="196" t="s">
        <v>1298</v>
      </c>
      <c r="L564" s="61"/>
      <c r="M564" s="200" t="s">
        <v>20</v>
      </c>
      <c r="N564" s="201" t="s">
        <v>43</v>
      </c>
      <c r="O564" s="42"/>
      <c r="P564" s="202">
        <f>O564*H564</f>
        <v>0</v>
      </c>
      <c r="Q564" s="202">
        <v>0</v>
      </c>
      <c r="R564" s="202">
        <f>Q564*H564</f>
        <v>0</v>
      </c>
      <c r="S564" s="202">
        <v>0</v>
      </c>
      <c r="T564" s="203">
        <f>S564*H564</f>
        <v>0</v>
      </c>
      <c r="AR564" s="24" t="s">
        <v>474</v>
      </c>
      <c r="AT564" s="24" t="s">
        <v>196</v>
      </c>
      <c r="AU564" s="24" t="s">
        <v>79</v>
      </c>
      <c r="AY564" s="24" t="s">
        <v>195</v>
      </c>
      <c r="BE564" s="204">
        <f>IF(N564="základní",J564,0)</f>
        <v>0</v>
      </c>
      <c r="BF564" s="204">
        <f>IF(N564="snížená",J564,0)</f>
        <v>0</v>
      </c>
      <c r="BG564" s="204">
        <f>IF(N564="zákl. přenesená",J564,0)</f>
        <v>0</v>
      </c>
      <c r="BH564" s="204">
        <f>IF(N564="sníž. přenesená",J564,0)</f>
        <v>0</v>
      </c>
      <c r="BI564" s="204">
        <f>IF(N564="nulová",J564,0)</f>
        <v>0</v>
      </c>
      <c r="BJ564" s="24" t="s">
        <v>79</v>
      </c>
      <c r="BK564" s="204">
        <f>ROUND(I564*H564,1)</f>
        <v>0</v>
      </c>
      <c r="BL564" s="24" t="s">
        <v>474</v>
      </c>
      <c r="BM564" s="24" t="s">
        <v>1670</v>
      </c>
    </row>
    <row r="565" spans="2:65" s="1" customFormat="1" ht="27">
      <c r="B565" s="41"/>
      <c r="C565" s="63"/>
      <c r="D565" s="205" t="s">
        <v>202</v>
      </c>
      <c r="E565" s="63"/>
      <c r="F565" s="206" t="s">
        <v>1669</v>
      </c>
      <c r="G565" s="63"/>
      <c r="H565" s="63"/>
      <c r="I565" s="165"/>
      <c r="J565" s="63"/>
      <c r="K565" s="63"/>
      <c r="L565" s="61"/>
      <c r="M565" s="207"/>
      <c r="N565" s="42"/>
      <c r="O565" s="42"/>
      <c r="P565" s="42"/>
      <c r="Q565" s="42"/>
      <c r="R565" s="42"/>
      <c r="S565" s="42"/>
      <c r="T565" s="78"/>
      <c r="AT565" s="24" t="s">
        <v>202</v>
      </c>
      <c r="AU565" s="24" t="s">
        <v>79</v>
      </c>
    </row>
    <row r="566" spans="2:65" s="1" customFormat="1" ht="31.5" customHeight="1">
      <c r="B566" s="41"/>
      <c r="C566" s="194" t="s">
        <v>761</v>
      </c>
      <c r="D566" s="194" t="s">
        <v>196</v>
      </c>
      <c r="E566" s="195" t="s">
        <v>512</v>
      </c>
      <c r="F566" s="196" t="s">
        <v>1671</v>
      </c>
      <c r="G566" s="197" t="s">
        <v>440</v>
      </c>
      <c r="H566" s="198">
        <v>85</v>
      </c>
      <c r="I566" s="199"/>
      <c r="J566" s="198">
        <f>ROUND(I566*H566,1)</f>
        <v>0</v>
      </c>
      <c r="K566" s="196" t="s">
        <v>1298</v>
      </c>
      <c r="L566" s="61"/>
      <c r="M566" s="200" t="s">
        <v>20</v>
      </c>
      <c r="N566" s="201" t="s">
        <v>43</v>
      </c>
      <c r="O566" s="42"/>
      <c r="P566" s="202">
        <f>O566*H566</f>
        <v>0</v>
      </c>
      <c r="Q566" s="202">
        <v>0</v>
      </c>
      <c r="R566" s="202">
        <f>Q566*H566</f>
        <v>0</v>
      </c>
      <c r="S566" s="202">
        <v>0</v>
      </c>
      <c r="T566" s="203">
        <f>S566*H566</f>
        <v>0</v>
      </c>
      <c r="AR566" s="24" t="s">
        <v>474</v>
      </c>
      <c r="AT566" s="24" t="s">
        <v>196</v>
      </c>
      <c r="AU566" s="24" t="s">
        <v>79</v>
      </c>
      <c r="AY566" s="24" t="s">
        <v>195</v>
      </c>
      <c r="BE566" s="204">
        <f>IF(N566="základní",J566,0)</f>
        <v>0</v>
      </c>
      <c r="BF566" s="204">
        <f>IF(N566="snížená",J566,0)</f>
        <v>0</v>
      </c>
      <c r="BG566" s="204">
        <f>IF(N566="zákl. přenesená",J566,0)</f>
        <v>0</v>
      </c>
      <c r="BH566" s="204">
        <f>IF(N566="sníž. přenesená",J566,0)</f>
        <v>0</v>
      </c>
      <c r="BI566" s="204">
        <f>IF(N566="nulová",J566,0)</f>
        <v>0</v>
      </c>
      <c r="BJ566" s="24" t="s">
        <v>79</v>
      </c>
      <c r="BK566" s="204">
        <f>ROUND(I566*H566,1)</f>
        <v>0</v>
      </c>
      <c r="BL566" s="24" t="s">
        <v>474</v>
      </c>
      <c r="BM566" s="24" t="s">
        <v>1672</v>
      </c>
    </row>
    <row r="567" spans="2:65" s="1" customFormat="1" ht="27">
      <c r="B567" s="41"/>
      <c r="C567" s="63"/>
      <c r="D567" s="205" t="s">
        <v>202</v>
      </c>
      <c r="E567" s="63"/>
      <c r="F567" s="206" t="s">
        <v>1671</v>
      </c>
      <c r="G567" s="63"/>
      <c r="H567" s="63"/>
      <c r="I567" s="165"/>
      <c r="J567" s="63"/>
      <c r="K567" s="63"/>
      <c r="L567" s="61"/>
      <c r="M567" s="207"/>
      <c r="N567" s="42"/>
      <c r="O567" s="42"/>
      <c r="P567" s="42"/>
      <c r="Q567" s="42"/>
      <c r="R567" s="42"/>
      <c r="S567" s="42"/>
      <c r="T567" s="78"/>
      <c r="AT567" s="24" t="s">
        <v>202</v>
      </c>
      <c r="AU567" s="24" t="s">
        <v>79</v>
      </c>
    </row>
    <row r="568" spans="2:65" s="1" customFormat="1" ht="31.5" customHeight="1">
      <c r="B568" s="41"/>
      <c r="C568" s="194" t="s">
        <v>1673</v>
      </c>
      <c r="D568" s="194" t="s">
        <v>196</v>
      </c>
      <c r="E568" s="195" t="s">
        <v>658</v>
      </c>
      <c r="F568" s="196" t="s">
        <v>1674</v>
      </c>
      <c r="G568" s="197" t="s">
        <v>440</v>
      </c>
      <c r="H568" s="198">
        <v>35</v>
      </c>
      <c r="I568" s="199"/>
      <c r="J568" s="198">
        <f>ROUND(I568*H568,1)</f>
        <v>0</v>
      </c>
      <c r="K568" s="196" t="s">
        <v>1298</v>
      </c>
      <c r="L568" s="61"/>
      <c r="M568" s="200" t="s">
        <v>20</v>
      </c>
      <c r="N568" s="201" t="s">
        <v>43</v>
      </c>
      <c r="O568" s="42"/>
      <c r="P568" s="202">
        <f>O568*H568</f>
        <v>0</v>
      </c>
      <c r="Q568" s="202">
        <v>0</v>
      </c>
      <c r="R568" s="202">
        <f>Q568*H568</f>
        <v>0</v>
      </c>
      <c r="S568" s="202">
        <v>0</v>
      </c>
      <c r="T568" s="203">
        <f>S568*H568</f>
        <v>0</v>
      </c>
      <c r="AR568" s="24" t="s">
        <v>474</v>
      </c>
      <c r="AT568" s="24" t="s">
        <v>196</v>
      </c>
      <c r="AU568" s="24" t="s">
        <v>79</v>
      </c>
      <c r="AY568" s="24" t="s">
        <v>195</v>
      </c>
      <c r="BE568" s="204">
        <f>IF(N568="základní",J568,0)</f>
        <v>0</v>
      </c>
      <c r="BF568" s="204">
        <f>IF(N568="snížená",J568,0)</f>
        <v>0</v>
      </c>
      <c r="BG568" s="204">
        <f>IF(N568="zákl. přenesená",J568,0)</f>
        <v>0</v>
      </c>
      <c r="BH568" s="204">
        <f>IF(N568="sníž. přenesená",J568,0)</f>
        <v>0</v>
      </c>
      <c r="BI568" s="204">
        <f>IF(N568="nulová",J568,0)</f>
        <v>0</v>
      </c>
      <c r="BJ568" s="24" t="s">
        <v>79</v>
      </c>
      <c r="BK568" s="204">
        <f>ROUND(I568*H568,1)</f>
        <v>0</v>
      </c>
      <c r="BL568" s="24" t="s">
        <v>474</v>
      </c>
      <c r="BM568" s="24" t="s">
        <v>1675</v>
      </c>
    </row>
    <row r="569" spans="2:65" s="1" customFormat="1" ht="27">
      <c r="B569" s="41"/>
      <c r="C569" s="63"/>
      <c r="D569" s="205" t="s">
        <v>202</v>
      </c>
      <c r="E569" s="63"/>
      <c r="F569" s="206" t="s">
        <v>1674</v>
      </c>
      <c r="G569" s="63"/>
      <c r="H569" s="63"/>
      <c r="I569" s="165"/>
      <c r="J569" s="63"/>
      <c r="K569" s="63"/>
      <c r="L569" s="61"/>
      <c r="M569" s="207"/>
      <c r="N569" s="42"/>
      <c r="O569" s="42"/>
      <c r="P569" s="42"/>
      <c r="Q569" s="42"/>
      <c r="R569" s="42"/>
      <c r="S569" s="42"/>
      <c r="T569" s="78"/>
      <c r="AT569" s="24" t="s">
        <v>202</v>
      </c>
      <c r="AU569" s="24" t="s">
        <v>79</v>
      </c>
    </row>
    <row r="570" spans="2:65" s="1" customFormat="1" ht="22.5" customHeight="1">
      <c r="B570" s="41"/>
      <c r="C570" s="194" t="s">
        <v>764</v>
      </c>
      <c r="D570" s="194" t="s">
        <v>196</v>
      </c>
      <c r="E570" s="195" t="s">
        <v>515</v>
      </c>
      <c r="F570" s="196" t="s">
        <v>1676</v>
      </c>
      <c r="G570" s="197" t="s">
        <v>504</v>
      </c>
      <c r="H570" s="198">
        <v>45</v>
      </c>
      <c r="I570" s="199"/>
      <c r="J570" s="198">
        <f>ROUND(I570*H570,1)</f>
        <v>0</v>
      </c>
      <c r="K570" s="196" t="s">
        <v>1298</v>
      </c>
      <c r="L570" s="61"/>
      <c r="M570" s="200" t="s">
        <v>20</v>
      </c>
      <c r="N570" s="201" t="s">
        <v>43</v>
      </c>
      <c r="O570" s="42"/>
      <c r="P570" s="202">
        <f>O570*H570</f>
        <v>0</v>
      </c>
      <c r="Q570" s="202">
        <v>0</v>
      </c>
      <c r="R570" s="202">
        <f>Q570*H570</f>
        <v>0</v>
      </c>
      <c r="S570" s="202">
        <v>0</v>
      </c>
      <c r="T570" s="203">
        <f>S570*H570</f>
        <v>0</v>
      </c>
      <c r="AR570" s="24" t="s">
        <v>474</v>
      </c>
      <c r="AT570" s="24" t="s">
        <v>196</v>
      </c>
      <c r="AU570" s="24" t="s">
        <v>79</v>
      </c>
      <c r="AY570" s="24" t="s">
        <v>195</v>
      </c>
      <c r="BE570" s="204">
        <f>IF(N570="základní",J570,0)</f>
        <v>0</v>
      </c>
      <c r="BF570" s="204">
        <f>IF(N570="snížená",J570,0)</f>
        <v>0</v>
      </c>
      <c r="BG570" s="204">
        <f>IF(N570="zákl. přenesená",J570,0)</f>
        <v>0</v>
      </c>
      <c r="BH570" s="204">
        <f>IF(N570="sníž. přenesená",J570,0)</f>
        <v>0</v>
      </c>
      <c r="BI570" s="204">
        <f>IF(N570="nulová",J570,0)</f>
        <v>0</v>
      </c>
      <c r="BJ570" s="24" t="s">
        <v>79</v>
      </c>
      <c r="BK570" s="204">
        <f>ROUND(I570*H570,1)</f>
        <v>0</v>
      </c>
      <c r="BL570" s="24" t="s">
        <v>474</v>
      </c>
      <c r="BM570" s="24" t="s">
        <v>1677</v>
      </c>
    </row>
    <row r="571" spans="2:65" s="1" customFormat="1" ht="13.5">
      <c r="B571" s="41"/>
      <c r="C571" s="63"/>
      <c r="D571" s="205" t="s">
        <v>202</v>
      </c>
      <c r="E571" s="63"/>
      <c r="F571" s="206" t="s">
        <v>1676</v>
      </c>
      <c r="G571" s="63"/>
      <c r="H571" s="63"/>
      <c r="I571" s="165"/>
      <c r="J571" s="63"/>
      <c r="K571" s="63"/>
      <c r="L571" s="61"/>
      <c r="M571" s="207"/>
      <c r="N571" s="42"/>
      <c r="O571" s="42"/>
      <c r="P571" s="42"/>
      <c r="Q571" s="42"/>
      <c r="R571" s="42"/>
      <c r="S571" s="42"/>
      <c r="T571" s="78"/>
      <c r="AT571" s="24" t="s">
        <v>202</v>
      </c>
      <c r="AU571" s="24" t="s">
        <v>79</v>
      </c>
    </row>
    <row r="572" spans="2:65" s="1" customFormat="1" ht="22.5" customHeight="1">
      <c r="B572" s="41"/>
      <c r="C572" s="194" t="s">
        <v>1678</v>
      </c>
      <c r="D572" s="194" t="s">
        <v>196</v>
      </c>
      <c r="E572" s="195" t="s">
        <v>665</v>
      </c>
      <c r="F572" s="196" t="s">
        <v>1383</v>
      </c>
      <c r="G572" s="197" t="s">
        <v>504</v>
      </c>
      <c r="H572" s="198">
        <v>80</v>
      </c>
      <c r="I572" s="199"/>
      <c r="J572" s="198">
        <f>ROUND(I572*H572,1)</f>
        <v>0</v>
      </c>
      <c r="K572" s="196" t="s">
        <v>1298</v>
      </c>
      <c r="L572" s="61"/>
      <c r="M572" s="200" t="s">
        <v>20</v>
      </c>
      <c r="N572" s="201" t="s">
        <v>43</v>
      </c>
      <c r="O572" s="42"/>
      <c r="P572" s="202">
        <f>O572*H572</f>
        <v>0</v>
      </c>
      <c r="Q572" s="202">
        <v>0</v>
      </c>
      <c r="R572" s="202">
        <f>Q572*H572</f>
        <v>0</v>
      </c>
      <c r="S572" s="202">
        <v>0</v>
      </c>
      <c r="T572" s="203">
        <f>S572*H572</f>
        <v>0</v>
      </c>
      <c r="AR572" s="24" t="s">
        <v>474</v>
      </c>
      <c r="AT572" s="24" t="s">
        <v>196</v>
      </c>
      <c r="AU572" s="24" t="s">
        <v>79</v>
      </c>
      <c r="AY572" s="24" t="s">
        <v>195</v>
      </c>
      <c r="BE572" s="204">
        <f>IF(N572="základní",J572,0)</f>
        <v>0</v>
      </c>
      <c r="BF572" s="204">
        <f>IF(N572="snížená",J572,0)</f>
        <v>0</v>
      </c>
      <c r="BG572" s="204">
        <f>IF(N572="zákl. přenesená",J572,0)</f>
        <v>0</v>
      </c>
      <c r="BH572" s="204">
        <f>IF(N572="sníž. přenesená",J572,0)</f>
        <v>0</v>
      </c>
      <c r="BI572" s="204">
        <f>IF(N572="nulová",J572,0)</f>
        <v>0</v>
      </c>
      <c r="BJ572" s="24" t="s">
        <v>79</v>
      </c>
      <c r="BK572" s="204">
        <f>ROUND(I572*H572,1)</f>
        <v>0</v>
      </c>
      <c r="BL572" s="24" t="s">
        <v>474</v>
      </c>
      <c r="BM572" s="24" t="s">
        <v>1679</v>
      </c>
    </row>
    <row r="573" spans="2:65" s="1" customFormat="1" ht="13.5">
      <c r="B573" s="41"/>
      <c r="C573" s="63"/>
      <c r="D573" s="205" t="s">
        <v>202</v>
      </c>
      <c r="E573" s="63"/>
      <c r="F573" s="206" t="s">
        <v>1383</v>
      </c>
      <c r="G573" s="63"/>
      <c r="H573" s="63"/>
      <c r="I573" s="165"/>
      <c r="J573" s="63"/>
      <c r="K573" s="63"/>
      <c r="L573" s="61"/>
      <c r="M573" s="207"/>
      <c r="N573" s="42"/>
      <c r="O573" s="42"/>
      <c r="P573" s="42"/>
      <c r="Q573" s="42"/>
      <c r="R573" s="42"/>
      <c r="S573" s="42"/>
      <c r="T573" s="78"/>
      <c r="AT573" s="24" t="s">
        <v>202</v>
      </c>
      <c r="AU573" s="24" t="s">
        <v>79</v>
      </c>
    </row>
    <row r="574" spans="2:65" s="1" customFormat="1" ht="22.5" customHeight="1">
      <c r="B574" s="41"/>
      <c r="C574" s="194" t="s">
        <v>767</v>
      </c>
      <c r="D574" s="194" t="s">
        <v>196</v>
      </c>
      <c r="E574" s="195" t="s">
        <v>519</v>
      </c>
      <c r="F574" s="196" t="s">
        <v>1382</v>
      </c>
      <c r="G574" s="197" t="s">
        <v>504</v>
      </c>
      <c r="H574" s="198">
        <v>55</v>
      </c>
      <c r="I574" s="199"/>
      <c r="J574" s="198">
        <f>ROUND(I574*H574,1)</f>
        <v>0</v>
      </c>
      <c r="K574" s="196" t="s">
        <v>1298</v>
      </c>
      <c r="L574" s="61"/>
      <c r="M574" s="200" t="s">
        <v>20</v>
      </c>
      <c r="N574" s="201" t="s">
        <v>43</v>
      </c>
      <c r="O574" s="42"/>
      <c r="P574" s="202">
        <f>O574*H574</f>
        <v>0</v>
      </c>
      <c r="Q574" s="202">
        <v>0</v>
      </c>
      <c r="R574" s="202">
        <f>Q574*H574</f>
        <v>0</v>
      </c>
      <c r="S574" s="202">
        <v>0</v>
      </c>
      <c r="T574" s="203">
        <f>S574*H574</f>
        <v>0</v>
      </c>
      <c r="AR574" s="24" t="s">
        <v>474</v>
      </c>
      <c r="AT574" s="24" t="s">
        <v>196</v>
      </c>
      <c r="AU574" s="24" t="s">
        <v>79</v>
      </c>
      <c r="AY574" s="24" t="s">
        <v>195</v>
      </c>
      <c r="BE574" s="204">
        <f>IF(N574="základní",J574,0)</f>
        <v>0</v>
      </c>
      <c r="BF574" s="204">
        <f>IF(N574="snížená",J574,0)</f>
        <v>0</v>
      </c>
      <c r="BG574" s="204">
        <f>IF(N574="zákl. přenesená",J574,0)</f>
        <v>0</v>
      </c>
      <c r="BH574" s="204">
        <f>IF(N574="sníž. přenesená",J574,0)</f>
        <v>0</v>
      </c>
      <c r="BI574" s="204">
        <f>IF(N574="nulová",J574,0)</f>
        <v>0</v>
      </c>
      <c r="BJ574" s="24" t="s">
        <v>79</v>
      </c>
      <c r="BK574" s="204">
        <f>ROUND(I574*H574,1)</f>
        <v>0</v>
      </c>
      <c r="BL574" s="24" t="s">
        <v>474</v>
      </c>
      <c r="BM574" s="24" t="s">
        <v>1680</v>
      </c>
    </row>
    <row r="575" spans="2:65" s="1" customFormat="1" ht="13.5">
      <c r="B575" s="41"/>
      <c r="C575" s="63"/>
      <c r="D575" s="205" t="s">
        <v>202</v>
      </c>
      <c r="E575" s="63"/>
      <c r="F575" s="206" t="s">
        <v>1382</v>
      </c>
      <c r="G575" s="63"/>
      <c r="H575" s="63"/>
      <c r="I575" s="165"/>
      <c r="J575" s="63"/>
      <c r="K575" s="63"/>
      <c r="L575" s="61"/>
      <c r="M575" s="207"/>
      <c r="N575" s="42"/>
      <c r="O575" s="42"/>
      <c r="P575" s="42"/>
      <c r="Q575" s="42"/>
      <c r="R575" s="42"/>
      <c r="S575" s="42"/>
      <c r="T575" s="78"/>
      <c r="AT575" s="24" t="s">
        <v>202</v>
      </c>
      <c r="AU575" s="24" t="s">
        <v>79</v>
      </c>
    </row>
    <row r="576" spans="2:65" s="1" customFormat="1" ht="44.25" customHeight="1">
      <c r="B576" s="41"/>
      <c r="C576" s="194" t="s">
        <v>1681</v>
      </c>
      <c r="D576" s="194" t="s">
        <v>196</v>
      </c>
      <c r="E576" s="195" t="s">
        <v>672</v>
      </c>
      <c r="F576" s="196" t="s">
        <v>1682</v>
      </c>
      <c r="G576" s="197" t="s">
        <v>1300</v>
      </c>
      <c r="H576" s="198">
        <v>1</v>
      </c>
      <c r="I576" s="199"/>
      <c r="J576" s="198">
        <f>ROUND(I576*H576,1)</f>
        <v>0</v>
      </c>
      <c r="K576" s="196" t="s">
        <v>1298</v>
      </c>
      <c r="L576" s="61"/>
      <c r="M576" s="200" t="s">
        <v>20</v>
      </c>
      <c r="N576" s="201" t="s">
        <v>43</v>
      </c>
      <c r="O576" s="42"/>
      <c r="P576" s="202">
        <f>O576*H576</f>
        <v>0</v>
      </c>
      <c r="Q576" s="202">
        <v>0</v>
      </c>
      <c r="R576" s="202">
        <f>Q576*H576</f>
        <v>0</v>
      </c>
      <c r="S576" s="202">
        <v>0</v>
      </c>
      <c r="T576" s="203">
        <f>S576*H576</f>
        <v>0</v>
      </c>
      <c r="AR576" s="24" t="s">
        <v>474</v>
      </c>
      <c r="AT576" s="24" t="s">
        <v>196</v>
      </c>
      <c r="AU576" s="24" t="s">
        <v>79</v>
      </c>
      <c r="AY576" s="24" t="s">
        <v>195</v>
      </c>
      <c r="BE576" s="204">
        <f>IF(N576="základní",J576,0)</f>
        <v>0</v>
      </c>
      <c r="BF576" s="204">
        <f>IF(N576="snížená",J576,0)</f>
        <v>0</v>
      </c>
      <c r="BG576" s="204">
        <f>IF(N576="zákl. přenesená",J576,0)</f>
        <v>0</v>
      </c>
      <c r="BH576" s="204">
        <f>IF(N576="sníž. přenesená",J576,0)</f>
        <v>0</v>
      </c>
      <c r="BI576" s="204">
        <f>IF(N576="nulová",J576,0)</f>
        <v>0</v>
      </c>
      <c r="BJ576" s="24" t="s">
        <v>79</v>
      </c>
      <c r="BK576" s="204">
        <f>ROUND(I576*H576,1)</f>
        <v>0</v>
      </c>
      <c r="BL576" s="24" t="s">
        <v>474</v>
      </c>
      <c r="BM576" s="24" t="s">
        <v>1683</v>
      </c>
    </row>
    <row r="577" spans="2:65" s="1" customFormat="1" ht="27">
      <c r="B577" s="41"/>
      <c r="C577" s="63"/>
      <c r="D577" s="205" t="s">
        <v>202</v>
      </c>
      <c r="E577" s="63"/>
      <c r="F577" s="206" t="s">
        <v>1682</v>
      </c>
      <c r="G577" s="63"/>
      <c r="H577" s="63"/>
      <c r="I577" s="165"/>
      <c r="J577" s="63"/>
      <c r="K577" s="63"/>
      <c r="L577" s="61"/>
      <c r="M577" s="207"/>
      <c r="N577" s="42"/>
      <c r="O577" s="42"/>
      <c r="P577" s="42"/>
      <c r="Q577" s="42"/>
      <c r="R577" s="42"/>
      <c r="S577" s="42"/>
      <c r="T577" s="78"/>
      <c r="AT577" s="24" t="s">
        <v>202</v>
      </c>
      <c r="AU577" s="24" t="s">
        <v>79</v>
      </c>
    </row>
    <row r="578" spans="2:65" s="1" customFormat="1" ht="22.5" customHeight="1">
      <c r="B578" s="41"/>
      <c r="C578" s="194" t="s">
        <v>770</v>
      </c>
      <c r="D578" s="194" t="s">
        <v>196</v>
      </c>
      <c r="E578" s="195" t="s">
        <v>522</v>
      </c>
      <c r="F578" s="196" t="s">
        <v>1684</v>
      </c>
      <c r="G578" s="197" t="s">
        <v>504</v>
      </c>
      <c r="H578" s="198">
        <v>12</v>
      </c>
      <c r="I578" s="199"/>
      <c r="J578" s="198">
        <f>ROUND(I578*H578,1)</f>
        <v>0</v>
      </c>
      <c r="K578" s="196" t="s">
        <v>1298</v>
      </c>
      <c r="L578" s="61"/>
      <c r="M578" s="200" t="s">
        <v>20</v>
      </c>
      <c r="N578" s="201" t="s">
        <v>43</v>
      </c>
      <c r="O578" s="42"/>
      <c r="P578" s="202">
        <f>O578*H578</f>
        <v>0</v>
      </c>
      <c r="Q578" s="202">
        <v>0</v>
      </c>
      <c r="R578" s="202">
        <f>Q578*H578</f>
        <v>0</v>
      </c>
      <c r="S578" s="202">
        <v>0</v>
      </c>
      <c r="T578" s="203">
        <f>S578*H578</f>
        <v>0</v>
      </c>
      <c r="AR578" s="24" t="s">
        <v>474</v>
      </c>
      <c r="AT578" s="24" t="s">
        <v>196</v>
      </c>
      <c r="AU578" s="24" t="s">
        <v>79</v>
      </c>
      <c r="AY578" s="24" t="s">
        <v>195</v>
      </c>
      <c r="BE578" s="204">
        <f>IF(N578="základní",J578,0)</f>
        <v>0</v>
      </c>
      <c r="BF578" s="204">
        <f>IF(N578="snížená",J578,0)</f>
        <v>0</v>
      </c>
      <c r="BG578" s="204">
        <f>IF(N578="zákl. přenesená",J578,0)</f>
        <v>0</v>
      </c>
      <c r="BH578" s="204">
        <f>IF(N578="sníž. přenesená",J578,0)</f>
        <v>0</v>
      </c>
      <c r="BI578" s="204">
        <f>IF(N578="nulová",J578,0)</f>
        <v>0</v>
      </c>
      <c r="BJ578" s="24" t="s">
        <v>79</v>
      </c>
      <c r="BK578" s="204">
        <f>ROUND(I578*H578,1)</f>
        <v>0</v>
      </c>
      <c r="BL578" s="24" t="s">
        <v>474</v>
      </c>
      <c r="BM578" s="24" t="s">
        <v>1685</v>
      </c>
    </row>
    <row r="579" spans="2:65" s="1" customFormat="1" ht="13.5">
      <c r="B579" s="41"/>
      <c r="C579" s="63"/>
      <c r="D579" s="205" t="s">
        <v>202</v>
      </c>
      <c r="E579" s="63"/>
      <c r="F579" s="206" t="s">
        <v>1684</v>
      </c>
      <c r="G579" s="63"/>
      <c r="H579" s="63"/>
      <c r="I579" s="165"/>
      <c r="J579" s="63"/>
      <c r="K579" s="63"/>
      <c r="L579" s="61"/>
      <c r="M579" s="207"/>
      <c r="N579" s="42"/>
      <c r="O579" s="42"/>
      <c r="P579" s="42"/>
      <c r="Q579" s="42"/>
      <c r="R579" s="42"/>
      <c r="S579" s="42"/>
      <c r="T579" s="78"/>
      <c r="AT579" s="24" t="s">
        <v>202</v>
      </c>
      <c r="AU579" s="24" t="s">
        <v>79</v>
      </c>
    </row>
    <row r="580" spans="2:65" s="1" customFormat="1" ht="22.5" customHeight="1">
      <c r="B580" s="41"/>
      <c r="C580" s="194" t="s">
        <v>1686</v>
      </c>
      <c r="D580" s="194" t="s">
        <v>196</v>
      </c>
      <c r="E580" s="195" t="s">
        <v>679</v>
      </c>
      <c r="F580" s="196" t="s">
        <v>1687</v>
      </c>
      <c r="G580" s="197" t="s">
        <v>504</v>
      </c>
      <c r="H580" s="198">
        <v>12</v>
      </c>
      <c r="I580" s="199"/>
      <c r="J580" s="198">
        <f>ROUND(I580*H580,1)</f>
        <v>0</v>
      </c>
      <c r="K580" s="196" t="s">
        <v>1298</v>
      </c>
      <c r="L580" s="61"/>
      <c r="M580" s="200" t="s">
        <v>20</v>
      </c>
      <c r="N580" s="201" t="s">
        <v>43</v>
      </c>
      <c r="O580" s="42"/>
      <c r="P580" s="202">
        <f>O580*H580</f>
        <v>0</v>
      </c>
      <c r="Q580" s="202">
        <v>0</v>
      </c>
      <c r="R580" s="202">
        <f>Q580*H580</f>
        <v>0</v>
      </c>
      <c r="S580" s="202">
        <v>0</v>
      </c>
      <c r="T580" s="203">
        <f>S580*H580</f>
        <v>0</v>
      </c>
      <c r="AR580" s="24" t="s">
        <v>474</v>
      </c>
      <c r="AT580" s="24" t="s">
        <v>196</v>
      </c>
      <c r="AU580" s="24" t="s">
        <v>79</v>
      </c>
      <c r="AY580" s="24" t="s">
        <v>195</v>
      </c>
      <c r="BE580" s="204">
        <f>IF(N580="základní",J580,0)</f>
        <v>0</v>
      </c>
      <c r="BF580" s="204">
        <f>IF(N580="snížená",J580,0)</f>
        <v>0</v>
      </c>
      <c r="BG580" s="204">
        <f>IF(N580="zákl. přenesená",J580,0)</f>
        <v>0</v>
      </c>
      <c r="BH580" s="204">
        <f>IF(N580="sníž. přenesená",J580,0)</f>
        <v>0</v>
      </c>
      <c r="BI580" s="204">
        <f>IF(N580="nulová",J580,0)</f>
        <v>0</v>
      </c>
      <c r="BJ580" s="24" t="s">
        <v>79</v>
      </c>
      <c r="BK580" s="204">
        <f>ROUND(I580*H580,1)</f>
        <v>0</v>
      </c>
      <c r="BL580" s="24" t="s">
        <v>474</v>
      </c>
      <c r="BM580" s="24" t="s">
        <v>1688</v>
      </c>
    </row>
    <row r="581" spans="2:65" s="1" customFormat="1" ht="13.5">
      <c r="B581" s="41"/>
      <c r="C581" s="63"/>
      <c r="D581" s="205" t="s">
        <v>202</v>
      </c>
      <c r="E581" s="63"/>
      <c r="F581" s="206" t="s">
        <v>1687</v>
      </c>
      <c r="G581" s="63"/>
      <c r="H581" s="63"/>
      <c r="I581" s="165"/>
      <c r="J581" s="63"/>
      <c r="K581" s="63"/>
      <c r="L581" s="61"/>
      <c r="M581" s="207"/>
      <c r="N581" s="42"/>
      <c r="O581" s="42"/>
      <c r="P581" s="42"/>
      <c r="Q581" s="42"/>
      <c r="R581" s="42"/>
      <c r="S581" s="42"/>
      <c r="T581" s="78"/>
      <c r="AT581" s="24" t="s">
        <v>202</v>
      </c>
      <c r="AU581" s="24" t="s">
        <v>79</v>
      </c>
    </row>
    <row r="582" spans="2:65" s="1" customFormat="1" ht="22.5" customHeight="1">
      <c r="B582" s="41"/>
      <c r="C582" s="194" t="s">
        <v>773</v>
      </c>
      <c r="D582" s="194" t="s">
        <v>196</v>
      </c>
      <c r="E582" s="195" t="s">
        <v>526</v>
      </c>
      <c r="F582" s="196" t="s">
        <v>1689</v>
      </c>
      <c r="G582" s="197" t="s">
        <v>504</v>
      </c>
      <c r="H582" s="198">
        <v>12</v>
      </c>
      <c r="I582" s="199"/>
      <c r="J582" s="198">
        <f>ROUND(I582*H582,1)</f>
        <v>0</v>
      </c>
      <c r="K582" s="196" t="s">
        <v>1298</v>
      </c>
      <c r="L582" s="61"/>
      <c r="M582" s="200" t="s">
        <v>20</v>
      </c>
      <c r="N582" s="201" t="s">
        <v>43</v>
      </c>
      <c r="O582" s="42"/>
      <c r="P582" s="202">
        <f>O582*H582</f>
        <v>0</v>
      </c>
      <c r="Q582" s="202">
        <v>0</v>
      </c>
      <c r="R582" s="202">
        <f>Q582*H582</f>
        <v>0</v>
      </c>
      <c r="S582" s="202">
        <v>0</v>
      </c>
      <c r="T582" s="203">
        <f>S582*H582</f>
        <v>0</v>
      </c>
      <c r="AR582" s="24" t="s">
        <v>474</v>
      </c>
      <c r="AT582" s="24" t="s">
        <v>196</v>
      </c>
      <c r="AU582" s="24" t="s">
        <v>79</v>
      </c>
      <c r="AY582" s="24" t="s">
        <v>195</v>
      </c>
      <c r="BE582" s="204">
        <f>IF(N582="základní",J582,0)</f>
        <v>0</v>
      </c>
      <c r="BF582" s="204">
        <f>IF(N582="snížená",J582,0)</f>
        <v>0</v>
      </c>
      <c r="BG582" s="204">
        <f>IF(N582="zákl. přenesená",J582,0)</f>
        <v>0</v>
      </c>
      <c r="BH582" s="204">
        <f>IF(N582="sníž. přenesená",J582,0)</f>
        <v>0</v>
      </c>
      <c r="BI582" s="204">
        <f>IF(N582="nulová",J582,0)</f>
        <v>0</v>
      </c>
      <c r="BJ582" s="24" t="s">
        <v>79</v>
      </c>
      <c r="BK582" s="204">
        <f>ROUND(I582*H582,1)</f>
        <v>0</v>
      </c>
      <c r="BL582" s="24" t="s">
        <v>474</v>
      </c>
      <c r="BM582" s="24" t="s">
        <v>1690</v>
      </c>
    </row>
    <row r="583" spans="2:65" s="1" customFormat="1" ht="13.5">
      <c r="B583" s="41"/>
      <c r="C583" s="63"/>
      <c r="D583" s="205" t="s">
        <v>202</v>
      </c>
      <c r="E583" s="63"/>
      <c r="F583" s="206" t="s">
        <v>1689</v>
      </c>
      <c r="G583" s="63"/>
      <c r="H583" s="63"/>
      <c r="I583" s="165"/>
      <c r="J583" s="63"/>
      <c r="K583" s="63"/>
      <c r="L583" s="61"/>
      <c r="M583" s="207"/>
      <c r="N583" s="42"/>
      <c r="O583" s="42"/>
      <c r="P583" s="42"/>
      <c r="Q583" s="42"/>
      <c r="R583" s="42"/>
      <c r="S583" s="42"/>
      <c r="T583" s="78"/>
      <c r="AT583" s="24" t="s">
        <v>202</v>
      </c>
      <c r="AU583" s="24" t="s">
        <v>79</v>
      </c>
    </row>
    <row r="584" spans="2:65" s="1" customFormat="1" ht="22.5" customHeight="1">
      <c r="B584" s="41"/>
      <c r="C584" s="194" t="s">
        <v>1691</v>
      </c>
      <c r="D584" s="194" t="s">
        <v>196</v>
      </c>
      <c r="E584" s="195" t="s">
        <v>686</v>
      </c>
      <c r="F584" s="196" t="s">
        <v>1692</v>
      </c>
      <c r="G584" s="197" t="s">
        <v>440</v>
      </c>
      <c r="H584" s="198">
        <v>345</v>
      </c>
      <c r="I584" s="199"/>
      <c r="J584" s="198">
        <f>ROUND(I584*H584,1)</f>
        <v>0</v>
      </c>
      <c r="K584" s="196" t="s">
        <v>1298</v>
      </c>
      <c r="L584" s="61"/>
      <c r="M584" s="200" t="s">
        <v>20</v>
      </c>
      <c r="N584" s="201" t="s">
        <v>43</v>
      </c>
      <c r="O584" s="42"/>
      <c r="P584" s="202">
        <f>O584*H584</f>
        <v>0</v>
      </c>
      <c r="Q584" s="202">
        <v>0</v>
      </c>
      <c r="R584" s="202">
        <f>Q584*H584</f>
        <v>0</v>
      </c>
      <c r="S584" s="202">
        <v>0</v>
      </c>
      <c r="T584" s="203">
        <f>S584*H584</f>
        <v>0</v>
      </c>
      <c r="AR584" s="24" t="s">
        <v>474</v>
      </c>
      <c r="AT584" s="24" t="s">
        <v>196</v>
      </c>
      <c r="AU584" s="24" t="s">
        <v>79</v>
      </c>
      <c r="AY584" s="24" t="s">
        <v>195</v>
      </c>
      <c r="BE584" s="204">
        <f>IF(N584="základní",J584,0)</f>
        <v>0</v>
      </c>
      <c r="BF584" s="204">
        <f>IF(N584="snížená",J584,0)</f>
        <v>0</v>
      </c>
      <c r="BG584" s="204">
        <f>IF(N584="zákl. přenesená",J584,0)</f>
        <v>0</v>
      </c>
      <c r="BH584" s="204">
        <f>IF(N584="sníž. přenesená",J584,0)</f>
        <v>0</v>
      </c>
      <c r="BI584" s="204">
        <f>IF(N584="nulová",J584,0)</f>
        <v>0</v>
      </c>
      <c r="BJ584" s="24" t="s">
        <v>79</v>
      </c>
      <c r="BK584" s="204">
        <f>ROUND(I584*H584,1)</f>
        <v>0</v>
      </c>
      <c r="BL584" s="24" t="s">
        <v>474</v>
      </c>
      <c r="BM584" s="24" t="s">
        <v>1693</v>
      </c>
    </row>
    <row r="585" spans="2:65" s="1" customFormat="1" ht="13.5">
      <c r="B585" s="41"/>
      <c r="C585" s="63"/>
      <c r="D585" s="205" t="s">
        <v>202</v>
      </c>
      <c r="E585" s="63"/>
      <c r="F585" s="206" t="s">
        <v>1692</v>
      </c>
      <c r="G585" s="63"/>
      <c r="H585" s="63"/>
      <c r="I585" s="165"/>
      <c r="J585" s="63"/>
      <c r="K585" s="63"/>
      <c r="L585" s="61"/>
      <c r="M585" s="207"/>
      <c r="N585" s="42"/>
      <c r="O585" s="42"/>
      <c r="P585" s="42"/>
      <c r="Q585" s="42"/>
      <c r="R585" s="42"/>
      <c r="S585" s="42"/>
      <c r="T585" s="78"/>
      <c r="AT585" s="24" t="s">
        <v>202</v>
      </c>
      <c r="AU585" s="24" t="s">
        <v>79</v>
      </c>
    </row>
    <row r="586" spans="2:65" s="1" customFormat="1" ht="22.5" customHeight="1">
      <c r="B586" s="41"/>
      <c r="C586" s="194" t="s">
        <v>777</v>
      </c>
      <c r="D586" s="194" t="s">
        <v>196</v>
      </c>
      <c r="E586" s="195" t="s">
        <v>529</v>
      </c>
      <c r="F586" s="196" t="s">
        <v>1694</v>
      </c>
      <c r="G586" s="197" t="s">
        <v>504</v>
      </c>
      <c r="H586" s="198">
        <v>12</v>
      </c>
      <c r="I586" s="199"/>
      <c r="J586" s="198">
        <f>ROUND(I586*H586,1)</f>
        <v>0</v>
      </c>
      <c r="K586" s="196" t="s">
        <v>1298</v>
      </c>
      <c r="L586" s="61"/>
      <c r="M586" s="200" t="s">
        <v>20</v>
      </c>
      <c r="N586" s="201" t="s">
        <v>43</v>
      </c>
      <c r="O586" s="42"/>
      <c r="P586" s="202">
        <f>O586*H586</f>
        <v>0</v>
      </c>
      <c r="Q586" s="202">
        <v>0</v>
      </c>
      <c r="R586" s="202">
        <f>Q586*H586</f>
        <v>0</v>
      </c>
      <c r="S586" s="202">
        <v>0</v>
      </c>
      <c r="T586" s="203">
        <f>S586*H586</f>
        <v>0</v>
      </c>
      <c r="AR586" s="24" t="s">
        <v>474</v>
      </c>
      <c r="AT586" s="24" t="s">
        <v>196</v>
      </c>
      <c r="AU586" s="24" t="s">
        <v>79</v>
      </c>
      <c r="AY586" s="24" t="s">
        <v>195</v>
      </c>
      <c r="BE586" s="204">
        <f>IF(N586="základní",J586,0)</f>
        <v>0</v>
      </c>
      <c r="BF586" s="204">
        <f>IF(N586="snížená",J586,0)</f>
        <v>0</v>
      </c>
      <c r="BG586" s="204">
        <f>IF(N586="zákl. přenesená",J586,0)</f>
        <v>0</v>
      </c>
      <c r="BH586" s="204">
        <f>IF(N586="sníž. přenesená",J586,0)</f>
        <v>0</v>
      </c>
      <c r="BI586" s="204">
        <f>IF(N586="nulová",J586,0)</f>
        <v>0</v>
      </c>
      <c r="BJ586" s="24" t="s">
        <v>79</v>
      </c>
      <c r="BK586" s="204">
        <f>ROUND(I586*H586,1)</f>
        <v>0</v>
      </c>
      <c r="BL586" s="24" t="s">
        <v>474</v>
      </c>
      <c r="BM586" s="24" t="s">
        <v>1695</v>
      </c>
    </row>
    <row r="587" spans="2:65" s="1" customFormat="1" ht="13.5">
      <c r="B587" s="41"/>
      <c r="C587" s="63"/>
      <c r="D587" s="205" t="s">
        <v>202</v>
      </c>
      <c r="E587" s="63"/>
      <c r="F587" s="206" t="s">
        <v>1694</v>
      </c>
      <c r="G587" s="63"/>
      <c r="H587" s="63"/>
      <c r="I587" s="165"/>
      <c r="J587" s="63"/>
      <c r="K587" s="63"/>
      <c r="L587" s="61"/>
      <c r="M587" s="207"/>
      <c r="N587" s="42"/>
      <c r="O587" s="42"/>
      <c r="P587" s="42"/>
      <c r="Q587" s="42"/>
      <c r="R587" s="42"/>
      <c r="S587" s="42"/>
      <c r="T587" s="78"/>
      <c r="AT587" s="24" t="s">
        <v>202</v>
      </c>
      <c r="AU587" s="24" t="s">
        <v>79</v>
      </c>
    </row>
    <row r="588" spans="2:65" s="1" customFormat="1" ht="22.5" customHeight="1">
      <c r="B588" s="41"/>
      <c r="C588" s="194" t="s">
        <v>1696</v>
      </c>
      <c r="D588" s="194" t="s">
        <v>196</v>
      </c>
      <c r="E588" s="195" t="s">
        <v>693</v>
      </c>
      <c r="F588" s="196" t="s">
        <v>1697</v>
      </c>
      <c r="G588" s="197" t="s">
        <v>504</v>
      </c>
      <c r="H588" s="198">
        <v>30</v>
      </c>
      <c r="I588" s="199"/>
      <c r="J588" s="198">
        <f>ROUND(I588*H588,1)</f>
        <v>0</v>
      </c>
      <c r="K588" s="196" t="s">
        <v>1298</v>
      </c>
      <c r="L588" s="61"/>
      <c r="M588" s="200" t="s">
        <v>20</v>
      </c>
      <c r="N588" s="201" t="s">
        <v>43</v>
      </c>
      <c r="O588" s="42"/>
      <c r="P588" s="202">
        <f>O588*H588</f>
        <v>0</v>
      </c>
      <c r="Q588" s="202">
        <v>0</v>
      </c>
      <c r="R588" s="202">
        <f>Q588*H588</f>
        <v>0</v>
      </c>
      <c r="S588" s="202">
        <v>0</v>
      </c>
      <c r="T588" s="203">
        <f>S588*H588</f>
        <v>0</v>
      </c>
      <c r="AR588" s="24" t="s">
        <v>474</v>
      </c>
      <c r="AT588" s="24" t="s">
        <v>196</v>
      </c>
      <c r="AU588" s="24" t="s">
        <v>79</v>
      </c>
      <c r="AY588" s="24" t="s">
        <v>195</v>
      </c>
      <c r="BE588" s="204">
        <f>IF(N588="základní",J588,0)</f>
        <v>0</v>
      </c>
      <c r="BF588" s="204">
        <f>IF(N588="snížená",J588,0)</f>
        <v>0</v>
      </c>
      <c r="BG588" s="204">
        <f>IF(N588="zákl. přenesená",J588,0)</f>
        <v>0</v>
      </c>
      <c r="BH588" s="204">
        <f>IF(N588="sníž. přenesená",J588,0)</f>
        <v>0</v>
      </c>
      <c r="BI588" s="204">
        <f>IF(N588="nulová",J588,0)</f>
        <v>0</v>
      </c>
      <c r="BJ588" s="24" t="s">
        <v>79</v>
      </c>
      <c r="BK588" s="204">
        <f>ROUND(I588*H588,1)</f>
        <v>0</v>
      </c>
      <c r="BL588" s="24" t="s">
        <v>474</v>
      </c>
      <c r="BM588" s="24" t="s">
        <v>1698</v>
      </c>
    </row>
    <row r="589" spans="2:65" s="1" customFormat="1" ht="13.5">
      <c r="B589" s="41"/>
      <c r="C589" s="63"/>
      <c r="D589" s="205" t="s">
        <v>202</v>
      </c>
      <c r="E589" s="63"/>
      <c r="F589" s="206" t="s">
        <v>1697</v>
      </c>
      <c r="G589" s="63"/>
      <c r="H589" s="63"/>
      <c r="I589" s="165"/>
      <c r="J589" s="63"/>
      <c r="K589" s="63"/>
      <c r="L589" s="61"/>
      <c r="M589" s="207"/>
      <c r="N589" s="42"/>
      <c r="O589" s="42"/>
      <c r="P589" s="42"/>
      <c r="Q589" s="42"/>
      <c r="R589" s="42"/>
      <c r="S589" s="42"/>
      <c r="T589" s="78"/>
      <c r="AT589" s="24" t="s">
        <v>202</v>
      </c>
      <c r="AU589" s="24" t="s">
        <v>79</v>
      </c>
    </row>
    <row r="590" spans="2:65" s="1" customFormat="1" ht="22.5" customHeight="1">
      <c r="B590" s="41"/>
      <c r="C590" s="194" t="s">
        <v>781</v>
      </c>
      <c r="D590" s="194" t="s">
        <v>196</v>
      </c>
      <c r="E590" s="195" t="s">
        <v>533</v>
      </c>
      <c r="F590" s="196" t="s">
        <v>1699</v>
      </c>
      <c r="G590" s="197" t="s">
        <v>504</v>
      </c>
      <c r="H590" s="198">
        <v>85</v>
      </c>
      <c r="I590" s="199"/>
      <c r="J590" s="198">
        <f>ROUND(I590*H590,1)</f>
        <v>0</v>
      </c>
      <c r="K590" s="196" t="s">
        <v>1298</v>
      </c>
      <c r="L590" s="61"/>
      <c r="M590" s="200" t="s">
        <v>20</v>
      </c>
      <c r="N590" s="201" t="s">
        <v>43</v>
      </c>
      <c r="O590" s="42"/>
      <c r="P590" s="202">
        <f>O590*H590</f>
        <v>0</v>
      </c>
      <c r="Q590" s="202">
        <v>0</v>
      </c>
      <c r="R590" s="202">
        <f>Q590*H590</f>
        <v>0</v>
      </c>
      <c r="S590" s="202">
        <v>0</v>
      </c>
      <c r="T590" s="203">
        <f>S590*H590</f>
        <v>0</v>
      </c>
      <c r="AR590" s="24" t="s">
        <v>474</v>
      </c>
      <c r="AT590" s="24" t="s">
        <v>196</v>
      </c>
      <c r="AU590" s="24" t="s">
        <v>79</v>
      </c>
      <c r="AY590" s="24" t="s">
        <v>195</v>
      </c>
      <c r="BE590" s="204">
        <f>IF(N590="základní",J590,0)</f>
        <v>0</v>
      </c>
      <c r="BF590" s="204">
        <f>IF(N590="snížená",J590,0)</f>
        <v>0</v>
      </c>
      <c r="BG590" s="204">
        <f>IF(N590="zákl. přenesená",J590,0)</f>
        <v>0</v>
      </c>
      <c r="BH590" s="204">
        <f>IF(N590="sníž. přenesená",J590,0)</f>
        <v>0</v>
      </c>
      <c r="BI590" s="204">
        <f>IF(N590="nulová",J590,0)</f>
        <v>0</v>
      </c>
      <c r="BJ590" s="24" t="s">
        <v>79</v>
      </c>
      <c r="BK590" s="204">
        <f>ROUND(I590*H590,1)</f>
        <v>0</v>
      </c>
      <c r="BL590" s="24" t="s">
        <v>474</v>
      </c>
      <c r="BM590" s="24" t="s">
        <v>1700</v>
      </c>
    </row>
    <row r="591" spans="2:65" s="1" customFormat="1" ht="13.5">
      <c r="B591" s="41"/>
      <c r="C591" s="63"/>
      <c r="D591" s="205" t="s">
        <v>202</v>
      </c>
      <c r="E591" s="63"/>
      <c r="F591" s="206" t="s">
        <v>1699</v>
      </c>
      <c r="G591" s="63"/>
      <c r="H591" s="63"/>
      <c r="I591" s="165"/>
      <c r="J591" s="63"/>
      <c r="K591" s="63"/>
      <c r="L591" s="61"/>
      <c r="M591" s="207"/>
      <c r="N591" s="42"/>
      <c r="O591" s="42"/>
      <c r="P591" s="42"/>
      <c r="Q591" s="42"/>
      <c r="R591" s="42"/>
      <c r="S591" s="42"/>
      <c r="T591" s="78"/>
      <c r="AT591" s="24" t="s">
        <v>202</v>
      </c>
      <c r="AU591" s="24" t="s">
        <v>79</v>
      </c>
    </row>
    <row r="592" spans="2:65" s="1" customFormat="1" ht="22.5" customHeight="1">
      <c r="B592" s="41"/>
      <c r="C592" s="194" t="s">
        <v>1701</v>
      </c>
      <c r="D592" s="194" t="s">
        <v>196</v>
      </c>
      <c r="E592" s="195" t="s">
        <v>702</v>
      </c>
      <c r="F592" s="196" t="s">
        <v>1702</v>
      </c>
      <c r="G592" s="197" t="s">
        <v>504</v>
      </c>
      <c r="H592" s="198">
        <v>22</v>
      </c>
      <c r="I592" s="199"/>
      <c r="J592" s="198">
        <f>ROUND(I592*H592,1)</f>
        <v>0</v>
      </c>
      <c r="K592" s="196" t="s">
        <v>1298</v>
      </c>
      <c r="L592" s="61"/>
      <c r="M592" s="200" t="s">
        <v>20</v>
      </c>
      <c r="N592" s="201" t="s">
        <v>43</v>
      </c>
      <c r="O592" s="42"/>
      <c r="P592" s="202">
        <f>O592*H592</f>
        <v>0</v>
      </c>
      <c r="Q592" s="202">
        <v>0</v>
      </c>
      <c r="R592" s="202">
        <f>Q592*H592</f>
        <v>0</v>
      </c>
      <c r="S592" s="202">
        <v>0</v>
      </c>
      <c r="T592" s="203">
        <f>S592*H592</f>
        <v>0</v>
      </c>
      <c r="AR592" s="24" t="s">
        <v>474</v>
      </c>
      <c r="AT592" s="24" t="s">
        <v>196</v>
      </c>
      <c r="AU592" s="24" t="s">
        <v>79</v>
      </c>
      <c r="AY592" s="24" t="s">
        <v>195</v>
      </c>
      <c r="BE592" s="204">
        <f>IF(N592="základní",J592,0)</f>
        <v>0</v>
      </c>
      <c r="BF592" s="204">
        <f>IF(N592="snížená",J592,0)</f>
        <v>0</v>
      </c>
      <c r="BG592" s="204">
        <f>IF(N592="zákl. přenesená",J592,0)</f>
        <v>0</v>
      </c>
      <c r="BH592" s="204">
        <f>IF(N592="sníž. přenesená",J592,0)</f>
        <v>0</v>
      </c>
      <c r="BI592" s="204">
        <f>IF(N592="nulová",J592,0)</f>
        <v>0</v>
      </c>
      <c r="BJ592" s="24" t="s">
        <v>79</v>
      </c>
      <c r="BK592" s="204">
        <f>ROUND(I592*H592,1)</f>
        <v>0</v>
      </c>
      <c r="BL592" s="24" t="s">
        <v>474</v>
      </c>
      <c r="BM592" s="24" t="s">
        <v>1703</v>
      </c>
    </row>
    <row r="593" spans="2:65" s="1" customFormat="1" ht="13.5">
      <c r="B593" s="41"/>
      <c r="C593" s="63"/>
      <c r="D593" s="205" t="s">
        <v>202</v>
      </c>
      <c r="E593" s="63"/>
      <c r="F593" s="206" t="s">
        <v>1702</v>
      </c>
      <c r="G593" s="63"/>
      <c r="H593" s="63"/>
      <c r="I593" s="165"/>
      <c r="J593" s="63"/>
      <c r="K593" s="63"/>
      <c r="L593" s="61"/>
      <c r="M593" s="207"/>
      <c r="N593" s="42"/>
      <c r="O593" s="42"/>
      <c r="P593" s="42"/>
      <c r="Q593" s="42"/>
      <c r="R593" s="42"/>
      <c r="S593" s="42"/>
      <c r="T593" s="78"/>
      <c r="AT593" s="24" t="s">
        <v>202</v>
      </c>
      <c r="AU593" s="24" t="s">
        <v>79</v>
      </c>
    </row>
    <row r="594" spans="2:65" s="1" customFormat="1" ht="22.5" customHeight="1">
      <c r="B594" s="41"/>
      <c r="C594" s="194" t="s">
        <v>784</v>
      </c>
      <c r="D594" s="194" t="s">
        <v>196</v>
      </c>
      <c r="E594" s="195" t="s">
        <v>536</v>
      </c>
      <c r="F594" s="196" t="s">
        <v>1704</v>
      </c>
      <c r="G594" s="197" t="s">
        <v>504</v>
      </c>
      <c r="H594" s="198">
        <v>85</v>
      </c>
      <c r="I594" s="199"/>
      <c r="J594" s="198">
        <f>ROUND(I594*H594,1)</f>
        <v>0</v>
      </c>
      <c r="K594" s="196" t="s">
        <v>1298</v>
      </c>
      <c r="L594" s="61"/>
      <c r="M594" s="200" t="s">
        <v>20</v>
      </c>
      <c r="N594" s="201" t="s">
        <v>43</v>
      </c>
      <c r="O594" s="42"/>
      <c r="P594" s="202">
        <f>O594*H594</f>
        <v>0</v>
      </c>
      <c r="Q594" s="202">
        <v>0</v>
      </c>
      <c r="R594" s="202">
        <f>Q594*H594</f>
        <v>0</v>
      </c>
      <c r="S594" s="202">
        <v>0</v>
      </c>
      <c r="T594" s="203">
        <f>S594*H594</f>
        <v>0</v>
      </c>
      <c r="AR594" s="24" t="s">
        <v>474</v>
      </c>
      <c r="AT594" s="24" t="s">
        <v>196</v>
      </c>
      <c r="AU594" s="24" t="s">
        <v>79</v>
      </c>
      <c r="AY594" s="24" t="s">
        <v>195</v>
      </c>
      <c r="BE594" s="204">
        <f>IF(N594="základní",J594,0)</f>
        <v>0</v>
      </c>
      <c r="BF594" s="204">
        <f>IF(N594="snížená",J594,0)</f>
        <v>0</v>
      </c>
      <c r="BG594" s="204">
        <f>IF(N594="zákl. přenesená",J594,0)</f>
        <v>0</v>
      </c>
      <c r="BH594" s="204">
        <f>IF(N594="sníž. přenesená",J594,0)</f>
        <v>0</v>
      </c>
      <c r="BI594" s="204">
        <f>IF(N594="nulová",J594,0)</f>
        <v>0</v>
      </c>
      <c r="BJ594" s="24" t="s">
        <v>79</v>
      </c>
      <c r="BK594" s="204">
        <f>ROUND(I594*H594,1)</f>
        <v>0</v>
      </c>
      <c r="BL594" s="24" t="s">
        <v>474</v>
      </c>
      <c r="BM594" s="24" t="s">
        <v>1705</v>
      </c>
    </row>
    <row r="595" spans="2:65" s="1" customFormat="1" ht="13.5">
      <c r="B595" s="41"/>
      <c r="C595" s="63"/>
      <c r="D595" s="205" t="s">
        <v>202</v>
      </c>
      <c r="E595" s="63"/>
      <c r="F595" s="206" t="s">
        <v>1704</v>
      </c>
      <c r="G595" s="63"/>
      <c r="H595" s="63"/>
      <c r="I595" s="165"/>
      <c r="J595" s="63"/>
      <c r="K595" s="63"/>
      <c r="L595" s="61"/>
      <c r="M595" s="207"/>
      <c r="N595" s="42"/>
      <c r="O595" s="42"/>
      <c r="P595" s="42"/>
      <c r="Q595" s="42"/>
      <c r="R595" s="42"/>
      <c r="S595" s="42"/>
      <c r="T595" s="78"/>
      <c r="AT595" s="24" t="s">
        <v>202</v>
      </c>
      <c r="AU595" s="24" t="s">
        <v>79</v>
      </c>
    </row>
    <row r="596" spans="2:65" s="1" customFormat="1" ht="22.5" customHeight="1">
      <c r="B596" s="41"/>
      <c r="C596" s="194" t="s">
        <v>1706</v>
      </c>
      <c r="D596" s="194" t="s">
        <v>196</v>
      </c>
      <c r="E596" s="195" t="s">
        <v>711</v>
      </c>
      <c r="F596" s="196" t="s">
        <v>1707</v>
      </c>
      <c r="G596" s="197" t="s">
        <v>504</v>
      </c>
      <c r="H596" s="198">
        <v>220</v>
      </c>
      <c r="I596" s="199"/>
      <c r="J596" s="198">
        <f>ROUND(I596*H596,1)</f>
        <v>0</v>
      </c>
      <c r="K596" s="196" t="s">
        <v>1298</v>
      </c>
      <c r="L596" s="61"/>
      <c r="M596" s="200" t="s">
        <v>20</v>
      </c>
      <c r="N596" s="201" t="s">
        <v>43</v>
      </c>
      <c r="O596" s="42"/>
      <c r="P596" s="202">
        <f>O596*H596</f>
        <v>0</v>
      </c>
      <c r="Q596" s="202">
        <v>0</v>
      </c>
      <c r="R596" s="202">
        <f>Q596*H596</f>
        <v>0</v>
      </c>
      <c r="S596" s="202">
        <v>0</v>
      </c>
      <c r="T596" s="203">
        <f>S596*H596</f>
        <v>0</v>
      </c>
      <c r="AR596" s="24" t="s">
        <v>474</v>
      </c>
      <c r="AT596" s="24" t="s">
        <v>196</v>
      </c>
      <c r="AU596" s="24" t="s">
        <v>79</v>
      </c>
      <c r="AY596" s="24" t="s">
        <v>195</v>
      </c>
      <c r="BE596" s="204">
        <f>IF(N596="základní",J596,0)</f>
        <v>0</v>
      </c>
      <c r="BF596" s="204">
        <f>IF(N596="snížená",J596,0)</f>
        <v>0</v>
      </c>
      <c r="BG596" s="204">
        <f>IF(N596="zákl. přenesená",J596,0)</f>
        <v>0</v>
      </c>
      <c r="BH596" s="204">
        <f>IF(N596="sníž. přenesená",J596,0)</f>
        <v>0</v>
      </c>
      <c r="BI596" s="204">
        <f>IF(N596="nulová",J596,0)</f>
        <v>0</v>
      </c>
      <c r="BJ596" s="24" t="s">
        <v>79</v>
      </c>
      <c r="BK596" s="204">
        <f>ROUND(I596*H596,1)</f>
        <v>0</v>
      </c>
      <c r="BL596" s="24" t="s">
        <v>474</v>
      </c>
      <c r="BM596" s="24" t="s">
        <v>1708</v>
      </c>
    </row>
    <row r="597" spans="2:65" s="1" customFormat="1" ht="13.5">
      <c r="B597" s="41"/>
      <c r="C597" s="63"/>
      <c r="D597" s="205" t="s">
        <v>202</v>
      </c>
      <c r="E597" s="63"/>
      <c r="F597" s="206" t="s">
        <v>1707</v>
      </c>
      <c r="G597" s="63"/>
      <c r="H597" s="63"/>
      <c r="I597" s="165"/>
      <c r="J597" s="63"/>
      <c r="K597" s="63"/>
      <c r="L597" s="61"/>
      <c r="M597" s="207"/>
      <c r="N597" s="42"/>
      <c r="O597" s="42"/>
      <c r="P597" s="42"/>
      <c r="Q597" s="42"/>
      <c r="R597" s="42"/>
      <c r="S597" s="42"/>
      <c r="T597" s="78"/>
      <c r="AT597" s="24" t="s">
        <v>202</v>
      </c>
      <c r="AU597" s="24" t="s">
        <v>79</v>
      </c>
    </row>
    <row r="598" spans="2:65" s="1" customFormat="1" ht="22.5" customHeight="1">
      <c r="B598" s="41"/>
      <c r="C598" s="194" t="s">
        <v>787</v>
      </c>
      <c r="D598" s="194" t="s">
        <v>196</v>
      </c>
      <c r="E598" s="195" t="s">
        <v>541</v>
      </c>
      <c r="F598" s="196" t="s">
        <v>1709</v>
      </c>
      <c r="G598" s="197" t="s">
        <v>504</v>
      </c>
      <c r="H598" s="198">
        <v>75</v>
      </c>
      <c r="I598" s="199"/>
      <c r="J598" s="198">
        <f>ROUND(I598*H598,1)</f>
        <v>0</v>
      </c>
      <c r="K598" s="196" t="s">
        <v>1298</v>
      </c>
      <c r="L598" s="61"/>
      <c r="M598" s="200" t="s">
        <v>20</v>
      </c>
      <c r="N598" s="201" t="s">
        <v>43</v>
      </c>
      <c r="O598" s="42"/>
      <c r="P598" s="202">
        <f>O598*H598</f>
        <v>0</v>
      </c>
      <c r="Q598" s="202">
        <v>0</v>
      </c>
      <c r="R598" s="202">
        <f>Q598*H598</f>
        <v>0</v>
      </c>
      <c r="S598" s="202">
        <v>0</v>
      </c>
      <c r="T598" s="203">
        <f>S598*H598</f>
        <v>0</v>
      </c>
      <c r="AR598" s="24" t="s">
        <v>474</v>
      </c>
      <c r="AT598" s="24" t="s">
        <v>196</v>
      </c>
      <c r="AU598" s="24" t="s">
        <v>79</v>
      </c>
      <c r="AY598" s="24" t="s">
        <v>195</v>
      </c>
      <c r="BE598" s="204">
        <f>IF(N598="základní",J598,0)</f>
        <v>0</v>
      </c>
      <c r="BF598" s="204">
        <f>IF(N598="snížená",J598,0)</f>
        <v>0</v>
      </c>
      <c r="BG598" s="204">
        <f>IF(N598="zákl. přenesená",J598,0)</f>
        <v>0</v>
      </c>
      <c r="BH598" s="204">
        <f>IF(N598="sníž. přenesená",J598,0)</f>
        <v>0</v>
      </c>
      <c r="BI598" s="204">
        <f>IF(N598="nulová",J598,0)</f>
        <v>0</v>
      </c>
      <c r="BJ598" s="24" t="s">
        <v>79</v>
      </c>
      <c r="BK598" s="204">
        <f>ROUND(I598*H598,1)</f>
        <v>0</v>
      </c>
      <c r="BL598" s="24" t="s">
        <v>474</v>
      </c>
      <c r="BM598" s="24" t="s">
        <v>1710</v>
      </c>
    </row>
    <row r="599" spans="2:65" s="1" customFormat="1" ht="13.5">
      <c r="B599" s="41"/>
      <c r="C599" s="63"/>
      <c r="D599" s="205" t="s">
        <v>202</v>
      </c>
      <c r="E599" s="63"/>
      <c r="F599" s="206" t="s">
        <v>1709</v>
      </c>
      <c r="G599" s="63"/>
      <c r="H599" s="63"/>
      <c r="I599" s="165"/>
      <c r="J599" s="63"/>
      <c r="K599" s="63"/>
      <c r="L599" s="61"/>
      <c r="M599" s="207"/>
      <c r="N599" s="42"/>
      <c r="O599" s="42"/>
      <c r="P599" s="42"/>
      <c r="Q599" s="42"/>
      <c r="R599" s="42"/>
      <c r="S599" s="42"/>
      <c r="T599" s="78"/>
      <c r="AT599" s="24" t="s">
        <v>202</v>
      </c>
      <c r="AU599" s="24" t="s">
        <v>79</v>
      </c>
    </row>
    <row r="600" spans="2:65" s="1" customFormat="1" ht="22.5" customHeight="1">
      <c r="B600" s="41"/>
      <c r="C600" s="194" t="s">
        <v>1711</v>
      </c>
      <c r="D600" s="194" t="s">
        <v>196</v>
      </c>
      <c r="E600" s="195" t="s">
        <v>718</v>
      </c>
      <c r="F600" s="196" t="s">
        <v>1712</v>
      </c>
      <c r="G600" s="197" t="s">
        <v>504</v>
      </c>
      <c r="H600" s="198">
        <v>13</v>
      </c>
      <c r="I600" s="199"/>
      <c r="J600" s="198">
        <f>ROUND(I600*H600,1)</f>
        <v>0</v>
      </c>
      <c r="K600" s="196" t="s">
        <v>1298</v>
      </c>
      <c r="L600" s="61"/>
      <c r="M600" s="200" t="s">
        <v>20</v>
      </c>
      <c r="N600" s="201" t="s">
        <v>43</v>
      </c>
      <c r="O600" s="42"/>
      <c r="P600" s="202">
        <f>O600*H600</f>
        <v>0</v>
      </c>
      <c r="Q600" s="202">
        <v>0</v>
      </c>
      <c r="R600" s="202">
        <f>Q600*H600</f>
        <v>0</v>
      </c>
      <c r="S600" s="202">
        <v>0</v>
      </c>
      <c r="T600" s="203">
        <f>S600*H600</f>
        <v>0</v>
      </c>
      <c r="AR600" s="24" t="s">
        <v>474</v>
      </c>
      <c r="AT600" s="24" t="s">
        <v>196</v>
      </c>
      <c r="AU600" s="24" t="s">
        <v>79</v>
      </c>
      <c r="AY600" s="24" t="s">
        <v>195</v>
      </c>
      <c r="BE600" s="204">
        <f>IF(N600="základní",J600,0)</f>
        <v>0</v>
      </c>
      <c r="BF600" s="204">
        <f>IF(N600="snížená",J600,0)</f>
        <v>0</v>
      </c>
      <c r="BG600" s="204">
        <f>IF(N600="zákl. přenesená",J600,0)</f>
        <v>0</v>
      </c>
      <c r="BH600" s="204">
        <f>IF(N600="sníž. přenesená",J600,0)</f>
        <v>0</v>
      </c>
      <c r="BI600" s="204">
        <f>IF(N600="nulová",J600,0)</f>
        <v>0</v>
      </c>
      <c r="BJ600" s="24" t="s">
        <v>79</v>
      </c>
      <c r="BK600" s="204">
        <f>ROUND(I600*H600,1)</f>
        <v>0</v>
      </c>
      <c r="BL600" s="24" t="s">
        <v>474</v>
      </c>
      <c r="BM600" s="24" t="s">
        <v>1713</v>
      </c>
    </row>
    <row r="601" spans="2:65" s="1" customFormat="1" ht="13.5">
      <c r="B601" s="41"/>
      <c r="C601" s="63"/>
      <c r="D601" s="205" t="s">
        <v>202</v>
      </c>
      <c r="E601" s="63"/>
      <c r="F601" s="206" t="s">
        <v>1712</v>
      </c>
      <c r="G601" s="63"/>
      <c r="H601" s="63"/>
      <c r="I601" s="165"/>
      <c r="J601" s="63"/>
      <c r="K601" s="63"/>
      <c r="L601" s="61"/>
      <c r="M601" s="207"/>
      <c r="N601" s="42"/>
      <c r="O601" s="42"/>
      <c r="P601" s="42"/>
      <c r="Q601" s="42"/>
      <c r="R601" s="42"/>
      <c r="S601" s="42"/>
      <c r="T601" s="78"/>
      <c r="AT601" s="24" t="s">
        <v>202</v>
      </c>
      <c r="AU601" s="24" t="s">
        <v>79</v>
      </c>
    </row>
    <row r="602" spans="2:65" s="1" customFormat="1" ht="22.5" customHeight="1">
      <c r="B602" s="41"/>
      <c r="C602" s="194" t="s">
        <v>790</v>
      </c>
      <c r="D602" s="194" t="s">
        <v>196</v>
      </c>
      <c r="E602" s="195" t="s">
        <v>544</v>
      </c>
      <c r="F602" s="196" t="s">
        <v>1714</v>
      </c>
      <c r="G602" s="197" t="s">
        <v>504</v>
      </c>
      <c r="H602" s="198">
        <v>39</v>
      </c>
      <c r="I602" s="199"/>
      <c r="J602" s="198">
        <f>ROUND(I602*H602,1)</f>
        <v>0</v>
      </c>
      <c r="K602" s="196" t="s">
        <v>1298</v>
      </c>
      <c r="L602" s="61"/>
      <c r="M602" s="200" t="s">
        <v>20</v>
      </c>
      <c r="N602" s="201" t="s">
        <v>43</v>
      </c>
      <c r="O602" s="42"/>
      <c r="P602" s="202">
        <f>O602*H602</f>
        <v>0</v>
      </c>
      <c r="Q602" s="202">
        <v>0</v>
      </c>
      <c r="R602" s="202">
        <f>Q602*H602</f>
        <v>0</v>
      </c>
      <c r="S602" s="202">
        <v>0</v>
      </c>
      <c r="T602" s="203">
        <f>S602*H602</f>
        <v>0</v>
      </c>
      <c r="AR602" s="24" t="s">
        <v>474</v>
      </c>
      <c r="AT602" s="24" t="s">
        <v>196</v>
      </c>
      <c r="AU602" s="24" t="s">
        <v>79</v>
      </c>
      <c r="AY602" s="24" t="s">
        <v>195</v>
      </c>
      <c r="BE602" s="204">
        <f>IF(N602="základní",J602,0)</f>
        <v>0</v>
      </c>
      <c r="BF602" s="204">
        <f>IF(N602="snížená",J602,0)</f>
        <v>0</v>
      </c>
      <c r="BG602" s="204">
        <f>IF(N602="zákl. přenesená",J602,0)</f>
        <v>0</v>
      </c>
      <c r="BH602" s="204">
        <f>IF(N602="sníž. přenesená",J602,0)</f>
        <v>0</v>
      </c>
      <c r="BI602" s="204">
        <f>IF(N602="nulová",J602,0)</f>
        <v>0</v>
      </c>
      <c r="BJ602" s="24" t="s">
        <v>79</v>
      </c>
      <c r="BK602" s="204">
        <f>ROUND(I602*H602,1)</f>
        <v>0</v>
      </c>
      <c r="BL602" s="24" t="s">
        <v>474</v>
      </c>
      <c r="BM602" s="24" t="s">
        <v>1715</v>
      </c>
    </row>
    <row r="603" spans="2:65" s="1" customFormat="1" ht="13.5">
      <c r="B603" s="41"/>
      <c r="C603" s="63"/>
      <c r="D603" s="205" t="s">
        <v>202</v>
      </c>
      <c r="E603" s="63"/>
      <c r="F603" s="206" t="s">
        <v>1714</v>
      </c>
      <c r="G603" s="63"/>
      <c r="H603" s="63"/>
      <c r="I603" s="165"/>
      <c r="J603" s="63"/>
      <c r="K603" s="63"/>
      <c r="L603" s="61"/>
      <c r="M603" s="207"/>
      <c r="N603" s="42"/>
      <c r="O603" s="42"/>
      <c r="P603" s="42"/>
      <c r="Q603" s="42"/>
      <c r="R603" s="42"/>
      <c r="S603" s="42"/>
      <c r="T603" s="78"/>
      <c r="AT603" s="24" t="s">
        <v>202</v>
      </c>
      <c r="AU603" s="24" t="s">
        <v>79</v>
      </c>
    </row>
    <row r="604" spans="2:65" s="1" customFormat="1" ht="22.5" customHeight="1">
      <c r="B604" s="41"/>
      <c r="C604" s="194" t="s">
        <v>1716</v>
      </c>
      <c r="D604" s="194" t="s">
        <v>196</v>
      </c>
      <c r="E604" s="195" t="s">
        <v>726</v>
      </c>
      <c r="F604" s="196" t="s">
        <v>1717</v>
      </c>
      <c r="G604" s="197" t="s">
        <v>504</v>
      </c>
      <c r="H604" s="198">
        <v>13</v>
      </c>
      <c r="I604" s="199"/>
      <c r="J604" s="198">
        <f>ROUND(I604*H604,1)</f>
        <v>0</v>
      </c>
      <c r="K604" s="196" t="s">
        <v>1298</v>
      </c>
      <c r="L604" s="61"/>
      <c r="M604" s="200" t="s">
        <v>20</v>
      </c>
      <c r="N604" s="201" t="s">
        <v>43</v>
      </c>
      <c r="O604" s="42"/>
      <c r="P604" s="202">
        <f>O604*H604</f>
        <v>0</v>
      </c>
      <c r="Q604" s="202">
        <v>0</v>
      </c>
      <c r="R604" s="202">
        <f>Q604*H604</f>
        <v>0</v>
      </c>
      <c r="S604" s="202">
        <v>0</v>
      </c>
      <c r="T604" s="203">
        <f>S604*H604</f>
        <v>0</v>
      </c>
      <c r="AR604" s="24" t="s">
        <v>474</v>
      </c>
      <c r="AT604" s="24" t="s">
        <v>196</v>
      </c>
      <c r="AU604" s="24" t="s">
        <v>79</v>
      </c>
      <c r="AY604" s="24" t="s">
        <v>195</v>
      </c>
      <c r="BE604" s="204">
        <f>IF(N604="základní",J604,0)</f>
        <v>0</v>
      </c>
      <c r="BF604" s="204">
        <f>IF(N604="snížená",J604,0)</f>
        <v>0</v>
      </c>
      <c r="BG604" s="204">
        <f>IF(N604="zákl. přenesená",J604,0)</f>
        <v>0</v>
      </c>
      <c r="BH604" s="204">
        <f>IF(N604="sníž. přenesená",J604,0)</f>
        <v>0</v>
      </c>
      <c r="BI604" s="204">
        <f>IF(N604="nulová",J604,0)</f>
        <v>0</v>
      </c>
      <c r="BJ604" s="24" t="s">
        <v>79</v>
      </c>
      <c r="BK604" s="204">
        <f>ROUND(I604*H604,1)</f>
        <v>0</v>
      </c>
      <c r="BL604" s="24" t="s">
        <v>474</v>
      </c>
      <c r="BM604" s="24" t="s">
        <v>1718</v>
      </c>
    </row>
    <row r="605" spans="2:65" s="1" customFormat="1" ht="13.5">
      <c r="B605" s="41"/>
      <c r="C605" s="63"/>
      <c r="D605" s="205" t="s">
        <v>202</v>
      </c>
      <c r="E605" s="63"/>
      <c r="F605" s="206" t="s">
        <v>1717</v>
      </c>
      <c r="G605" s="63"/>
      <c r="H605" s="63"/>
      <c r="I605" s="165"/>
      <c r="J605" s="63"/>
      <c r="K605" s="63"/>
      <c r="L605" s="61"/>
      <c r="M605" s="207"/>
      <c r="N605" s="42"/>
      <c r="O605" s="42"/>
      <c r="P605" s="42"/>
      <c r="Q605" s="42"/>
      <c r="R605" s="42"/>
      <c r="S605" s="42"/>
      <c r="T605" s="78"/>
      <c r="AT605" s="24" t="s">
        <v>202</v>
      </c>
      <c r="AU605" s="24" t="s">
        <v>79</v>
      </c>
    </row>
    <row r="606" spans="2:65" s="1" customFormat="1" ht="31.5" customHeight="1">
      <c r="B606" s="41"/>
      <c r="C606" s="194" t="s">
        <v>793</v>
      </c>
      <c r="D606" s="194" t="s">
        <v>196</v>
      </c>
      <c r="E606" s="195" t="s">
        <v>548</v>
      </c>
      <c r="F606" s="196" t="s">
        <v>1719</v>
      </c>
      <c r="G606" s="197" t="s">
        <v>504</v>
      </c>
      <c r="H606" s="198">
        <v>13</v>
      </c>
      <c r="I606" s="199"/>
      <c r="J606" s="198">
        <f>ROUND(I606*H606,1)</f>
        <v>0</v>
      </c>
      <c r="K606" s="196" t="s">
        <v>1298</v>
      </c>
      <c r="L606" s="61"/>
      <c r="M606" s="200" t="s">
        <v>20</v>
      </c>
      <c r="N606" s="201" t="s">
        <v>43</v>
      </c>
      <c r="O606" s="42"/>
      <c r="P606" s="202">
        <f>O606*H606</f>
        <v>0</v>
      </c>
      <c r="Q606" s="202">
        <v>0</v>
      </c>
      <c r="R606" s="202">
        <f>Q606*H606</f>
        <v>0</v>
      </c>
      <c r="S606" s="202">
        <v>0</v>
      </c>
      <c r="T606" s="203">
        <f>S606*H606</f>
        <v>0</v>
      </c>
      <c r="AR606" s="24" t="s">
        <v>474</v>
      </c>
      <c r="AT606" s="24" t="s">
        <v>196</v>
      </c>
      <c r="AU606" s="24" t="s">
        <v>79</v>
      </c>
      <c r="AY606" s="24" t="s">
        <v>195</v>
      </c>
      <c r="BE606" s="204">
        <f>IF(N606="základní",J606,0)</f>
        <v>0</v>
      </c>
      <c r="BF606" s="204">
        <f>IF(N606="snížená",J606,0)</f>
        <v>0</v>
      </c>
      <c r="BG606" s="204">
        <f>IF(N606="zákl. přenesená",J606,0)</f>
        <v>0</v>
      </c>
      <c r="BH606" s="204">
        <f>IF(N606="sníž. přenesená",J606,0)</f>
        <v>0</v>
      </c>
      <c r="BI606" s="204">
        <f>IF(N606="nulová",J606,0)</f>
        <v>0</v>
      </c>
      <c r="BJ606" s="24" t="s">
        <v>79</v>
      </c>
      <c r="BK606" s="204">
        <f>ROUND(I606*H606,1)</f>
        <v>0</v>
      </c>
      <c r="BL606" s="24" t="s">
        <v>474</v>
      </c>
      <c r="BM606" s="24" t="s">
        <v>1720</v>
      </c>
    </row>
    <row r="607" spans="2:65" s="1" customFormat="1" ht="13.5">
      <c r="B607" s="41"/>
      <c r="C607" s="63"/>
      <c r="D607" s="205" t="s">
        <v>202</v>
      </c>
      <c r="E607" s="63"/>
      <c r="F607" s="206" t="s">
        <v>1719</v>
      </c>
      <c r="G607" s="63"/>
      <c r="H607" s="63"/>
      <c r="I607" s="165"/>
      <c r="J607" s="63"/>
      <c r="K607" s="63"/>
      <c r="L607" s="61"/>
      <c r="M607" s="207"/>
      <c r="N607" s="42"/>
      <c r="O607" s="42"/>
      <c r="P607" s="42"/>
      <c r="Q607" s="42"/>
      <c r="R607" s="42"/>
      <c r="S607" s="42"/>
      <c r="T607" s="78"/>
      <c r="AT607" s="24" t="s">
        <v>202</v>
      </c>
      <c r="AU607" s="24" t="s">
        <v>79</v>
      </c>
    </row>
    <row r="608" spans="2:65" s="1" customFormat="1" ht="22.5" customHeight="1">
      <c r="B608" s="41"/>
      <c r="C608" s="194" t="s">
        <v>1721</v>
      </c>
      <c r="D608" s="194" t="s">
        <v>196</v>
      </c>
      <c r="E608" s="195" t="s">
        <v>733</v>
      </c>
      <c r="F608" s="196" t="s">
        <v>1722</v>
      </c>
      <c r="G608" s="197" t="s">
        <v>504</v>
      </c>
      <c r="H608" s="198">
        <v>13</v>
      </c>
      <c r="I608" s="199"/>
      <c r="J608" s="198">
        <f>ROUND(I608*H608,1)</f>
        <v>0</v>
      </c>
      <c r="K608" s="196" t="s">
        <v>1298</v>
      </c>
      <c r="L608" s="61"/>
      <c r="M608" s="200" t="s">
        <v>20</v>
      </c>
      <c r="N608" s="201" t="s">
        <v>43</v>
      </c>
      <c r="O608" s="42"/>
      <c r="P608" s="202">
        <f>O608*H608</f>
        <v>0</v>
      </c>
      <c r="Q608" s="202">
        <v>0</v>
      </c>
      <c r="R608" s="202">
        <f>Q608*H608</f>
        <v>0</v>
      </c>
      <c r="S608" s="202">
        <v>0</v>
      </c>
      <c r="T608" s="203">
        <f>S608*H608</f>
        <v>0</v>
      </c>
      <c r="AR608" s="24" t="s">
        <v>474</v>
      </c>
      <c r="AT608" s="24" t="s">
        <v>196</v>
      </c>
      <c r="AU608" s="24" t="s">
        <v>79</v>
      </c>
      <c r="AY608" s="24" t="s">
        <v>195</v>
      </c>
      <c r="BE608" s="204">
        <f>IF(N608="základní",J608,0)</f>
        <v>0</v>
      </c>
      <c r="BF608" s="204">
        <f>IF(N608="snížená",J608,0)</f>
        <v>0</v>
      </c>
      <c r="BG608" s="204">
        <f>IF(N608="zákl. přenesená",J608,0)</f>
        <v>0</v>
      </c>
      <c r="BH608" s="204">
        <f>IF(N608="sníž. přenesená",J608,0)</f>
        <v>0</v>
      </c>
      <c r="BI608" s="204">
        <f>IF(N608="nulová",J608,0)</f>
        <v>0</v>
      </c>
      <c r="BJ608" s="24" t="s">
        <v>79</v>
      </c>
      <c r="BK608" s="204">
        <f>ROUND(I608*H608,1)</f>
        <v>0</v>
      </c>
      <c r="BL608" s="24" t="s">
        <v>474</v>
      </c>
      <c r="BM608" s="24" t="s">
        <v>1723</v>
      </c>
    </row>
    <row r="609" spans="2:65" s="1" customFormat="1" ht="13.5">
      <c r="B609" s="41"/>
      <c r="C609" s="63"/>
      <c r="D609" s="205" t="s">
        <v>202</v>
      </c>
      <c r="E609" s="63"/>
      <c r="F609" s="206" t="s">
        <v>1722</v>
      </c>
      <c r="G609" s="63"/>
      <c r="H609" s="63"/>
      <c r="I609" s="165"/>
      <c r="J609" s="63"/>
      <c r="K609" s="63"/>
      <c r="L609" s="61"/>
      <c r="M609" s="207"/>
      <c r="N609" s="42"/>
      <c r="O609" s="42"/>
      <c r="P609" s="42"/>
      <c r="Q609" s="42"/>
      <c r="R609" s="42"/>
      <c r="S609" s="42"/>
      <c r="T609" s="78"/>
      <c r="AT609" s="24" t="s">
        <v>202</v>
      </c>
      <c r="AU609" s="24" t="s">
        <v>79</v>
      </c>
    </row>
    <row r="610" spans="2:65" s="1" customFormat="1" ht="31.5" customHeight="1">
      <c r="B610" s="41"/>
      <c r="C610" s="194" t="s">
        <v>796</v>
      </c>
      <c r="D610" s="194" t="s">
        <v>196</v>
      </c>
      <c r="E610" s="195" t="s">
        <v>551</v>
      </c>
      <c r="F610" s="196" t="s">
        <v>1724</v>
      </c>
      <c r="G610" s="197" t="s">
        <v>1269</v>
      </c>
      <c r="H610" s="198">
        <v>22</v>
      </c>
      <c r="I610" s="199"/>
      <c r="J610" s="198">
        <f>ROUND(I610*H610,1)</f>
        <v>0</v>
      </c>
      <c r="K610" s="196" t="s">
        <v>1298</v>
      </c>
      <c r="L610" s="61"/>
      <c r="M610" s="200" t="s">
        <v>20</v>
      </c>
      <c r="N610" s="201" t="s">
        <v>43</v>
      </c>
      <c r="O610" s="42"/>
      <c r="P610" s="202">
        <f>O610*H610</f>
        <v>0</v>
      </c>
      <c r="Q610" s="202">
        <v>0</v>
      </c>
      <c r="R610" s="202">
        <f>Q610*H610</f>
        <v>0</v>
      </c>
      <c r="S610" s="202">
        <v>0</v>
      </c>
      <c r="T610" s="203">
        <f>S610*H610</f>
        <v>0</v>
      </c>
      <c r="AR610" s="24" t="s">
        <v>474</v>
      </c>
      <c r="AT610" s="24" t="s">
        <v>196</v>
      </c>
      <c r="AU610" s="24" t="s">
        <v>79</v>
      </c>
      <c r="AY610" s="24" t="s">
        <v>195</v>
      </c>
      <c r="BE610" s="204">
        <f>IF(N610="základní",J610,0)</f>
        <v>0</v>
      </c>
      <c r="BF610" s="204">
        <f>IF(N610="snížená",J610,0)</f>
        <v>0</v>
      </c>
      <c r="BG610" s="204">
        <f>IF(N610="zákl. přenesená",J610,0)</f>
        <v>0</v>
      </c>
      <c r="BH610" s="204">
        <f>IF(N610="sníž. přenesená",J610,0)</f>
        <v>0</v>
      </c>
      <c r="BI610" s="204">
        <f>IF(N610="nulová",J610,0)</f>
        <v>0</v>
      </c>
      <c r="BJ610" s="24" t="s">
        <v>79</v>
      </c>
      <c r="BK610" s="204">
        <f>ROUND(I610*H610,1)</f>
        <v>0</v>
      </c>
      <c r="BL610" s="24" t="s">
        <v>474</v>
      </c>
      <c r="BM610" s="24" t="s">
        <v>1725</v>
      </c>
    </row>
    <row r="611" spans="2:65" s="1" customFormat="1" ht="27">
      <c r="B611" s="41"/>
      <c r="C611" s="63"/>
      <c r="D611" s="205" t="s">
        <v>202</v>
      </c>
      <c r="E611" s="63"/>
      <c r="F611" s="206" t="s">
        <v>1724</v>
      </c>
      <c r="G611" s="63"/>
      <c r="H611" s="63"/>
      <c r="I611" s="165"/>
      <c r="J611" s="63"/>
      <c r="K611" s="63"/>
      <c r="L611" s="61"/>
      <c r="M611" s="207"/>
      <c r="N611" s="42"/>
      <c r="O611" s="42"/>
      <c r="P611" s="42"/>
      <c r="Q611" s="42"/>
      <c r="R611" s="42"/>
      <c r="S611" s="42"/>
      <c r="T611" s="78"/>
      <c r="AT611" s="24" t="s">
        <v>202</v>
      </c>
      <c r="AU611" s="24" t="s">
        <v>79</v>
      </c>
    </row>
    <row r="612" spans="2:65" s="1" customFormat="1" ht="22.5" customHeight="1">
      <c r="B612" s="41"/>
      <c r="C612" s="194" t="s">
        <v>1726</v>
      </c>
      <c r="D612" s="194" t="s">
        <v>196</v>
      </c>
      <c r="E612" s="195" t="s">
        <v>740</v>
      </c>
      <c r="F612" s="196" t="s">
        <v>1727</v>
      </c>
      <c r="G612" s="197" t="s">
        <v>504</v>
      </c>
      <c r="H612" s="198">
        <v>14</v>
      </c>
      <c r="I612" s="199"/>
      <c r="J612" s="198">
        <f>ROUND(I612*H612,1)</f>
        <v>0</v>
      </c>
      <c r="K612" s="196" t="s">
        <v>1298</v>
      </c>
      <c r="L612" s="61"/>
      <c r="M612" s="200" t="s">
        <v>20</v>
      </c>
      <c r="N612" s="201" t="s">
        <v>43</v>
      </c>
      <c r="O612" s="42"/>
      <c r="P612" s="202">
        <f>O612*H612</f>
        <v>0</v>
      </c>
      <c r="Q612" s="202">
        <v>0</v>
      </c>
      <c r="R612" s="202">
        <f>Q612*H612</f>
        <v>0</v>
      </c>
      <c r="S612" s="202">
        <v>0</v>
      </c>
      <c r="T612" s="203">
        <f>S612*H612</f>
        <v>0</v>
      </c>
      <c r="AR612" s="24" t="s">
        <v>474</v>
      </c>
      <c r="AT612" s="24" t="s">
        <v>196</v>
      </c>
      <c r="AU612" s="24" t="s">
        <v>79</v>
      </c>
      <c r="AY612" s="24" t="s">
        <v>195</v>
      </c>
      <c r="BE612" s="204">
        <f>IF(N612="základní",J612,0)</f>
        <v>0</v>
      </c>
      <c r="BF612" s="204">
        <f>IF(N612="snížená",J612,0)</f>
        <v>0</v>
      </c>
      <c r="BG612" s="204">
        <f>IF(N612="zákl. přenesená",J612,0)</f>
        <v>0</v>
      </c>
      <c r="BH612" s="204">
        <f>IF(N612="sníž. přenesená",J612,0)</f>
        <v>0</v>
      </c>
      <c r="BI612" s="204">
        <f>IF(N612="nulová",J612,0)</f>
        <v>0</v>
      </c>
      <c r="BJ612" s="24" t="s">
        <v>79</v>
      </c>
      <c r="BK612" s="204">
        <f>ROUND(I612*H612,1)</f>
        <v>0</v>
      </c>
      <c r="BL612" s="24" t="s">
        <v>474</v>
      </c>
      <c r="BM612" s="24" t="s">
        <v>1728</v>
      </c>
    </row>
    <row r="613" spans="2:65" s="1" customFormat="1" ht="13.5">
      <c r="B613" s="41"/>
      <c r="C613" s="63"/>
      <c r="D613" s="205" t="s">
        <v>202</v>
      </c>
      <c r="E613" s="63"/>
      <c r="F613" s="206" t="s">
        <v>1727</v>
      </c>
      <c r="G613" s="63"/>
      <c r="H613" s="63"/>
      <c r="I613" s="165"/>
      <c r="J613" s="63"/>
      <c r="K613" s="63"/>
      <c r="L613" s="61"/>
      <c r="M613" s="207"/>
      <c r="N613" s="42"/>
      <c r="O613" s="42"/>
      <c r="P613" s="42"/>
      <c r="Q613" s="42"/>
      <c r="R613" s="42"/>
      <c r="S613" s="42"/>
      <c r="T613" s="78"/>
      <c r="AT613" s="24" t="s">
        <v>202</v>
      </c>
      <c r="AU613" s="24" t="s">
        <v>79</v>
      </c>
    </row>
    <row r="614" spans="2:65" s="1" customFormat="1" ht="22.5" customHeight="1">
      <c r="B614" s="41"/>
      <c r="C614" s="194" t="s">
        <v>799</v>
      </c>
      <c r="D614" s="194" t="s">
        <v>196</v>
      </c>
      <c r="E614" s="195" t="s">
        <v>234</v>
      </c>
      <c r="F614" s="196" t="s">
        <v>1729</v>
      </c>
      <c r="G614" s="197" t="s">
        <v>504</v>
      </c>
      <c r="H614" s="198">
        <v>20</v>
      </c>
      <c r="I614" s="199"/>
      <c r="J614" s="198">
        <f>ROUND(I614*H614,1)</f>
        <v>0</v>
      </c>
      <c r="K614" s="196" t="s">
        <v>1298</v>
      </c>
      <c r="L614" s="61"/>
      <c r="M614" s="200" t="s">
        <v>20</v>
      </c>
      <c r="N614" s="201" t="s">
        <v>43</v>
      </c>
      <c r="O614" s="42"/>
      <c r="P614" s="202">
        <f>O614*H614</f>
        <v>0</v>
      </c>
      <c r="Q614" s="202">
        <v>0</v>
      </c>
      <c r="R614" s="202">
        <f>Q614*H614</f>
        <v>0</v>
      </c>
      <c r="S614" s="202">
        <v>0</v>
      </c>
      <c r="T614" s="203">
        <f>S614*H614</f>
        <v>0</v>
      </c>
      <c r="AR614" s="24" t="s">
        <v>474</v>
      </c>
      <c r="AT614" s="24" t="s">
        <v>196</v>
      </c>
      <c r="AU614" s="24" t="s">
        <v>79</v>
      </c>
      <c r="AY614" s="24" t="s">
        <v>195</v>
      </c>
      <c r="BE614" s="204">
        <f>IF(N614="základní",J614,0)</f>
        <v>0</v>
      </c>
      <c r="BF614" s="204">
        <f>IF(N614="snížená",J614,0)</f>
        <v>0</v>
      </c>
      <c r="BG614" s="204">
        <f>IF(N614="zákl. přenesená",J614,0)</f>
        <v>0</v>
      </c>
      <c r="BH614" s="204">
        <f>IF(N614="sníž. přenesená",J614,0)</f>
        <v>0</v>
      </c>
      <c r="BI614" s="204">
        <f>IF(N614="nulová",J614,0)</f>
        <v>0</v>
      </c>
      <c r="BJ614" s="24" t="s">
        <v>79</v>
      </c>
      <c r="BK614" s="204">
        <f>ROUND(I614*H614,1)</f>
        <v>0</v>
      </c>
      <c r="BL614" s="24" t="s">
        <v>474</v>
      </c>
      <c r="BM614" s="24" t="s">
        <v>1730</v>
      </c>
    </row>
    <row r="615" spans="2:65" s="1" customFormat="1" ht="13.5">
      <c r="B615" s="41"/>
      <c r="C615" s="63"/>
      <c r="D615" s="205" t="s">
        <v>202</v>
      </c>
      <c r="E615" s="63"/>
      <c r="F615" s="206" t="s">
        <v>1729</v>
      </c>
      <c r="G615" s="63"/>
      <c r="H615" s="63"/>
      <c r="I615" s="165"/>
      <c r="J615" s="63"/>
      <c r="K615" s="63"/>
      <c r="L615" s="61"/>
      <c r="M615" s="207"/>
      <c r="N615" s="42"/>
      <c r="O615" s="42"/>
      <c r="P615" s="42"/>
      <c r="Q615" s="42"/>
      <c r="R615" s="42"/>
      <c r="S615" s="42"/>
      <c r="T615" s="78"/>
      <c r="AT615" s="24" t="s">
        <v>202</v>
      </c>
      <c r="AU615" s="24" t="s">
        <v>79</v>
      </c>
    </row>
    <row r="616" spans="2:65" s="1" customFormat="1" ht="22.5" customHeight="1">
      <c r="B616" s="41"/>
      <c r="C616" s="194" t="s">
        <v>1731</v>
      </c>
      <c r="D616" s="194" t="s">
        <v>196</v>
      </c>
      <c r="E616" s="195" t="s">
        <v>237</v>
      </c>
      <c r="F616" s="196" t="s">
        <v>1732</v>
      </c>
      <c r="G616" s="197" t="s">
        <v>504</v>
      </c>
      <c r="H616" s="198">
        <v>13</v>
      </c>
      <c r="I616" s="199"/>
      <c r="J616" s="198">
        <f>ROUND(I616*H616,1)</f>
        <v>0</v>
      </c>
      <c r="K616" s="196" t="s">
        <v>1298</v>
      </c>
      <c r="L616" s="61"/>
      <c r="M616" s="200" t="s">
        <v>20</v>
      </c>
      <c r="N616" s="201" t="s">
        <v>43</v>
      </c>
      <c r="O616" s="42"/>
      <c r="P616" s="202">
        <f>O616*H616</f>
        <v>0</v>
      </c>
      <c r="Q616" s="202">
        <v>0</v>
      </c>
      <c r="R616" s="202">
        <f>Q616*H616</f>
        <v>0</v>
      </c>
      <c r="S616" s="202">
        <v>0</v>
      </c>
      <c r="T616" s="203">
        <f>S616*H616</f>
        <v>0</v>
      </c>
      <c r="AR616" s="24" t="s">
        <v>474</v>
      </c>
      <c r="AT616" s="24" t="s">
        <v>196</v>
      </c>
      <c r="AU616" s="24" t="s">
        <v>79</v>
      </c>
      <c r="AY616" s="24" t="s">
        <v>195</v>
      </c>
      <c r="BE616" s="204">
        <f>IF(N616="základní",J616,0)</f>
        <v>0</v>
      </c>
      <c r="BF616" s="204">
        <f>IF(N616="snížená",J616,0)</f>
        <v>0</v>
      </c>
      <c r="BG616" s="204">
        <f>IF(N616="zákl. přenesená",J616,0)</f>
        <v>0</v>
      </c>
      <c r="BH616" s="204">
        <f>IF(N616="sníž. přenesená",J616,0)</f>
        <v>0</v>
      </c>
      <c r="BI616" s="204">
        <f>IF(N616="nulová",J616,0)</f>
        <v>0</v>
      </c>
      <c r="BJ616" s="24" t="s">
        <v>79</v>
      </c>
      <c r="BK616" s="204">
        <f>ROUND(I616*H616,1)</f>
        <v>0</v>
      </c>
      <c r="BL616" s="24" t="s">
        <v>474</v>
      </c>
      <c r="BM616" s="24" t="s">
        <v>1733</v>
      </c>
    </row>
    <row r="617" spans="2:65" s="1" customFormat="1" ht="13.5">
      <c r="B617" s="41"/>
      <c r="C617" s="63"/>
      <c r="D617" s="205" t="s">
        <v>202</v>
      </c>
      <c r="E617" s="63"/>
      <c r="F617" s="206" t="s">
        <v>1732</v>
      </c>
      <c r="G617" s="63"/>
      <c r="H617" s="63"/>
      <c r="I617" s="165"/>
      <c r="J617" s="63"/>
      <c r="K617" s="63"/>
      <c r="L617" s="61"/>
      <c r="M617" s="207"/>
      <c r="N617" s="42"/>
      <c r="O617" s="42"/>
      <c r="P617" s="42"/>
      <c r="Q617" s="42"/>
      <c r="R617" s="42"/>
      <c r="S617" s="42"/>
      <c r="T617" s="78"/>
      <c r="AT617" s="24" t="s">
        <v>202</v>
      </c>
      <c r="AU617" s="24" t="s">
        <v>79</v>
      </c>
    </row>
    <row r="618" spans="2:65" s="1" customFormat="1" ht="22.5" customHeight="1">
      <c r="B618" s="41"/>
      <c r="C618" s="194" t="s">
        <v>803</v>
      </c>
      <c r="D618" s="194" t="s">
        <v>196</v>
      </c>
      <c r="E618" s="195" t="s">
        <v>241</v>
      </c>
      <c r="F618" s="196" t="s">
        <v>1734</v>
      </c>
      <c r="G618" s="197" t="s">
        <v>1269</v>
      </c>
      <c r="H618" s="198">
        <v>183</v>
      </c>
      <c r="I618" s="199"/>
      <c r="J618" s="198">
        <f>ROUND(I618*H618,1)</f>
        <v>0</v>
      </c>
      <c r="K618" s="196" t="s">
        <v>1298</v>
      </c>
      <c r="L618" s="61"/>
      <c r="M618" s="200" t="s">
        <v>20</v>
      </c>
      <c r="N618" s="201" t="s">
        <v>43</v>
      </c>
      <c r="O618" s="42"/>
      <c r="P618" s="202">
        <f>O618*H618</f>
        <v>0</v>
      </c>
      <c r="Q618" s="202">
        <v>0</v>
      </c>
      <c r="R618" s="202">
        <f>Q618*H618</f>
        <v>0</v>
      </c>
      <c r="S618" s="202">
        <v>0</v>
      </c>
      <c r="T618" s="203">
        <f>S618*H618</f>
        <v>0</v>
      </c>
      <c r="AR618" s="24" t="s">
        <v>474</v>
      </c>
      <c r="AT618" s="24" t="s">
        <v>196</v>
      </c>
      <c r="AU618" s="24" t="s">
        <v>79</v>
      </c>
      <c r="AY618" s="24" t="s">
        <v>195</v>
      </c>
      <c r="BE618" s="204">
        <f>IF(N618="základní",J618,0)</f>
        <v>0</v>
      </c>
      <c r="BF618" s="204">
        <f>IF(N618="snížená",J618,0)</f>
        <v>0</v>
      </c>
      <c r="BG618" s="204">
        <f>IF(N618="zákl. přenesená",J618,0)</f>
        <v>0</v>
      </c>
      <c r="BH618" s="204">
        <f>IF(N618="sníž. přenesená",J618,0)</f>
        <v>0</v>
      </c>
      <c r="BI618" s="204">
        <f>IF(N618="nulová",J618,0)</f>
        <v>0</v>
      </c>
      <c r="BJ618" s="24" t="s">
        <v>79</v>
      </c>
      <c r="BK618" s="204">
        <f>ROUND(I618*H618,1)</f>
        <v>0</v>
      </c>
      <c r="BL618" s="24" t="s">
        <v>474</v>
      </c>
      <c r="BM618" s="24" t="s">
        <v>1735</v>
      </c>
    </row>
    <row r="619" spans="2:65" s="1" customFormat="1" ht="13.5">
      <c r="B619" s="41"/>
      <c r="C619" s="63"/>
      <c r="D619" s="205" t="s">
        <v>202</v>
      </c>
      <c r="E619" s="63"/>
      <c r="F619" s="206" t="s">
        <v>1734</v>
      </c>
      <c r="G619" s="63"/>
      <c r="H619" s="63"/>
      <c r="I619" s="165"/>
      <c r="J619" s="63"/>
      <c r="K619" s="63"/>
      <c r="L619" s="61"/>
      <c r="M619" s="207"/>
      <c r="N619" s="42"/>
      <c r="O619" s="42"/>
      <c r="P619" s="42"/>
      <c r="Q619" s="42"/>
      <c r="R619" s="42"/>
      <c r="S619" s="42"/>
      <c r="T619" s="78"/>
      <c r="AT619" s="24" t="s">
        <v>202</v>
      </c>
      <c r="AU619" s="24" t="s">
        <v>79</v>
      </c>
    </row>
    <row r="620" spans="2:65" s="1" customFormat="1" ht="22.5" customHeight="1">
      <c r="B620" s="41"/>
      <c r="C620" s="194" t="s">
        <v>1736</v>
      </c>
      <c r="D620" s="194" t="s">
        <v>196</v>
      </c>
      <c r="E620" s="195" t="s">
        <v>245</v>
      </c>
      <c r="F620" s="196" t="s">
        <v>1737</v>
      </c>
      <c r="G620" s="197" t="s">
        <v>504</v>
      </c>
      <c r="H620" s="198">
        <v>1</v>
      </c>
      <c r="I620" s="199"/>
      <c r="J620" s="198">
        <f>ROUND(I620*H620,1)</f>
        <v>0</v>
      </c>
      <c r="K620" s="196" t="s">
        <v>1298</v>
      </c>
      <c r="L620" s="61"/>
      <c r="M620" s="200" t="s">
        <v>20</v>
      </c>
      <c r="N620" s="201" t="s">
        <v>43</v>
      </c>
      <c r="O620" s="42"/>
      <c r="P620" s="202">
        <f>O620*H620</f>
        <v>0</v>
      </c>
      <c r="Q620" s="202">
        <v>0</v>
      </c>
      <c r="R620" s="202">
        <f>Q620*H620</f>
        <v>0</v>
      </c>
      <c r="S620" s="202">
        <v>0</v>
      </c>
      <c r="T620" s="203">
        <f>S620*H620</f>
        <v>0</v>
      </c>
      <c r="AR620" s="24" t="s">
        <v>474</v>
      </c>
      <c r="AT620" s="24" t="s">
        <v>196</v>
      </c>
      <c r="AU620" s="24" t="s">
        <v>79</v>
      </c>
      <c r="AY620" s="24" t="s">
        <v>195</v>
      </c>
      <c r="BE620" s="204">
        <f>IF(N620="základní",J620,0)</f>
        <v>0</v>
      </c>
      <c r="BF620" s="204">
        <f>IF(N620="snížená",J620,0)</f>
        <v>0</v>
      </c>
      <c r="BG620" s="204">
        <f>IF(N620="zákl. přenesená",J620,0)</f>
        <v>0</v>
      </c>
      <c r="BH620" s="204">
        <f>IF(N620="sníž. přenesená",J620,0)</f>
        <v>0</v>
      </c>
      <c r="BI620" s="204">
        <f>IF(N620="nulová",J620,0)</f>
        <v>0</v>
      </c>
      <c r="BJ620" s="24" t="s">
        <v>79</v>
      </c>
      <c r="BK620" s="204">
        <f>ROUND(I620*H620,1)</f>
        <v>0</v>
      </c>
      <c r="BL620" s="24" t="s">
        <v>474</v>
      </c>
      <c r="BM620" s="24" t="s">
        <v>1738</v>
      </c>
    </row>
    <row r="621" spans="2:65" s="1" customFormat="1" ht="13.5">
      <c r="B621" s="41"/>
      <c r="C621" s="63"/>
      <c r="D621" s="205" t="s">
        <v>202</v>
      </c>
      <c r="E621" s="63"/>
      <c r="F621" s="206" t="s">
        <v>1737</v>
      </c>
      <c r="G621" s="63"/>
      <c r="H621" s="63"/>
      <c r="I621" s="165"/>
      <c r="J621" s="63"/>
      <c r="K621" s="63"/>
      <c r="L621" s="61"/>
      <c r="M621" s="207"/>
      <c r="N621" s="42"/>
      <c r="O621" s="42"/>
      <c r="P621" s="42"/>
      <c r="Q621" s="42"/>
      <c r="R621" s="42"/>
      <c r="S621" s="42"/>
      <c r="T621" s="78"/>
      <c r="AT621" s="24" t="s">
        <v>202</v>
      </c>
      <c r="AU621" s="24" t="s">
        <v>79</v>
      </c>
    </row>
    <row r="622" spans="2:65" s="1" customFormat="1" ht="22.5" customHeight="1">
      <c r="B622" s="41"/>
      <c r="C622" s="194" t="s">
        <v>807</v>
      </c>
      <c r="D622" s="194" t="s">
        <v>196</v>
      </c>
      <c r="E622" s="195" t="s">
        <v>560</v>
      </c>
      <c r="F622" s="196" t="s">
        <v>1739</v>
      </c>
      <c r="G622" s="197" t="s">
        <v>504</v>
      </c>
      <c r="H622" s="198">
        <v>2</v>
      </c>
      <c r="I622" s="199"/>
      <c r="J622" s="198">
        <f>ROUND(I622*H622,1)</f>
        <v>0</v>
      </c>
      <c r="K622" s="196" t="s">
        <v>1298</v>
      </c>
      <c r="L622" s="61"/>
      <c r="M622" s="200" t="s">
        <v>20</v>
      </c>
      <c r="N622" s="201" t="s">
        <v>43</v>
      </c>
      <c r="O622" s="42"/>
      <c r="P622" s="202">
        <f>O622*H622</f>
        <v>0</v>
      </c>
      <c r="Q622" s="202">
        <v>0</v>
      </c>
      <c r="R622" s="202">
        <f>Q622*H622</f>
        <v>0</v>
      </c>
      <c r="S622" s="202">
        <v>0</v>
      </c>
      <c r="T622" s="203">
        <f>S622*H622</f>
        <v>0</v>
      </c>
      <c r="AR622" s="24" t="s">
        <v>474</v>
      </c>
      <c r="AT622" s="24" t="s">
        <v>196</v>
      </c>
      <c r="AU622" s="24" t="s">
        <v>79</v>
      </c>
      <c r="AY622" s="24" t="s">
        <v>195</v>
      </c>
      <c r="BE622" s="204">
        <f>IF(N622="základní",J622,0)</f>
        <v>0</v>
      </c>
      <c r="BF622" s="204">
        <f>IF(N622="snížená",J622,0)</f>
        <v>0</v>
      </c>
      <c r="BG622" s="204">
        <f>IF(N622="zákl. přenesená",J622,0)</f>
        <v>0</v>
      </c>
      <c r="BH622" s="204">
        <f>IF(N622="sníž. přenesená",J622,0)</f>
        <v>0</v>
      </c>
      <c r="BI622" s="204">
        <f>IF(N622="nulová",J622,0)</f>
        <v>0</v>
      </c>
      <c r="BJ622" s="24" t="s">
        <v>79</v>
      </c>
      <c r="BK622" s="204">
        <f>ROUND(I622*H622,1)</f>
        <v>0</v>
      </c>
      <c r="BL622" s="24" t="s">
        <v>474</v>
      </c>
      <c r="BM622" s="24" t="s">
        <v>1740</v>
      </c>
    </row>
    <row r="623" spans="2:65" s="1" customFormat="1" ht="13.5">
      <c r="B623" s="41"/>
      <c r="C623" s="63"/>
      <c r="D623" s="205" t="s">
        <v>202</v>
      </c>
      <c r="E623" s="63"/>
      <c r="F623" s="206" t="s">
        <v>1739</v>
      </c>
      <c r="G623" s="63"/>
      <c r="H623" s="63"/>
      <c r="I623" s="165"/>
      <c r="J623" s="63"/>
      <c r="K623" s="63"/>
      <c r="L623" s="61"/>
      <c r="M623" s="207"/>
      <c r="N623" s="42"/>
      <c r="O623" s="42"/>
      <c r="P623" s="42"/>
      <c r="Q623" s="42"/>
      <c r="R623" s="42"/>
      <c r="S623" s="42"/>
      <c r="T623" s="78"/>
      <c r="AT623" s="24" t="s">
        <v>202</v>
      </c>
      <c r="AU623" s="24" t="s">
        <v>79</v>
      </c>
    </row>
    <row r="624" spans="2:65" s="1" customFormat="1" ht="31.5" customHeight="1">
      <c r="B624" s="41"/>
      <c r="C624" s="194" t="s">
        <v>1741</v>
      </c>
      <c r="D624" s="194" t="s">
        <v>196</v>
      </c>
      <c r="E624" s="195" t="s">
        <v>249</v>
      </c>
      <c r="F624" s="196" t="s">
        <v>1742</v>
      </c>
      <c r="G624" s="197" t="s">
        <v>1300</v>
      </c>
      <c r="H624" s="198">
        <v>1</v>
      </c>
      <c r="I624" s="199"/>
      <c r="J624" s="198">
        <f>ROUND(I624*H624,1)</f>
        <v>0</v>
      </c>
      <c r="K624" s="196" t="s">
        <v>1298</v>
      </c>
      <c r="L624" s="61"/>
      <c r="M624" s="200" t="s">
        <v>20</v>
      </c>
      <c r="N624" s="201" t="s">
        <v>43</v>
      </c>
      <c r="O624" s="42"/>
      <c r="P624" s="202">
        <f>O624*H624</f>
        <v>0</v>
      </c>
      <c r="Q624" s="202">
        <v>0</v>
      </c>
      <c r="R624" s="202">
        <f>Q624*H624</f>
        <v>0</v>
      </c>
      <c r="S624" s="202">
        <v>0</v>
      </c>
      <c r="T624" s="203">
        <f>S624*H624</f>
        <v>0</v>
      </c>
      <c r="AR624" s="24" t="s">
        <v>474</v>
      </c>
      <c r="AT624" s="24" t="s">
        <v>196</v>
      </c>
      <c r="AU624" s="24" t="s">
        <v>79</v>
      </c>
      <c r="AY624" s="24" t="s">
        <v>195</v>
      </c>
      <c r="BE624" s="204">
        <f>IF(N624="základní",J624,0)</f>
        <v>0</v>
      </c>
      <c r="BF624" s="204">
        <f>IF(N624="snížená",J624,0)</f>
        <v>0</v>
      </c>
      <c r="BG624" s="204">
        <f>IF(N624="zákl. přenesená",J624,0)</f>
        <v>0</v>
      </c>
      <c r="BH624" s="204">
        <f>IF(N624="sníž. přenesená",J624,0)</f>
        <v>0</v>
      </c>
      <c r="BI624" s="204">
        <f>IF(N624="nulová",J624,0)</f>
        <v>0</v>
      </c>
      <c r="BJ624" s="24" t="s">
        <v>79</v>
      </c>
      <c r="BK624" s="204">
        <f>ROUND(I624*H624,1)</f>
        <v>0</v>
      </c>
      <c r="BL624" s="24" t="s">
        <v>474</v>
      </c>
      <c r="BM624" s="24" t="s">
        <v>1743</v>
      </c>
    </row>
    <row r="625" spans="2:65" s="1" customFormat="1" ht="13.5">
      <c r="B625" s="41"/>
      <c r="C625" s="63"/>
      <c r="D625" s="205" t="s">
        <v>202</v>
      </c>
      <c r="E625" s="63"/>
      <c r="F625" s="206" t="s">
        <v>1742</v>
      </c>
      <c r="G625" s="63"/>
      <c r="H625" s="63"/>
      <c r="I625" s="165"/>
      <c r="J625" s="63"/>
      <c r="K625" s="63"/>
      <c r="L625" s="61"/>
      <c r="M625" s="207"/>
      <c r="N625" s="42"/>
      <c r="O625" s="42"/>
      <c r="P625" s="42"/>
      <c r="Q625" s="42"/>
      <c r="R625" s="42"/>
      <c r="S625" s="42"/>
      <c r="T625" s="78"/>
      <c r="AT625" s="24" t="s">
        <v>202</v>
      </c>
      <c r="AU625" s="24" t="s">
        <v>79</v>
      </c>
    </row>
    <row r="626" spans="2:65" s="1" customFormat="1" ht="44.25" customHeight="1">
      <c r="B626" s="41"/>
      <c r="C626" s="238" t="s">
        <v>813</v>
      </c>
      <c r="D626" s="238" t="s">
        <v>1041</v>
      </c>
      <c r="E626" s="239" t="s">
        <v>252</v>
      </c>
      <c r="F626" s="240" t="s">
        <v>1744</v>
      </c>
      <c r="G626" s="241" t="s">
        <v>1300</v>
      </c>
      <c r="H626" s="242">
        <v>1</v>
      </c>
      <c r="I626" s="243"/>
      <c r="J626" s="242">
        <f>ROUND(I626*H626,1)</f>
        <v>0</v>
      </c>
      <c r="K626" s="240" t="s">
        <v>1298</v>
      </c>
      <c r="L626" s="244"/>
      <c r="M626" s="245" t="s">
        <v>20</v>
      </c>
      <c r="N626" s="246" t="s">
        <v>43</v>
      </c>
      <c r="O626" s="42"/>
      <c r="P626" s="202">
        <f>O626*H626</f>
        <v>0</v>
      </c>
      <c r="Q626" s="202">
        <v>0</v>
      </c>
      <c r="R626" s="202">
        <f>Q626*H626</f>
        <v>0</v>
      </c>
      <c r="S626" s="202">
        <v>0</v>
      </c>
      <c r="T626" s="203">
        <f>S626*H626</f>
        <v>0</v>
      </c>
      <c r="AR626" s="24" t="s">
        <v>799</v>
      </c>
      <c r="AT626" s="24" t="s">
        <v>1041</v>
      </c>
      <c r="AU626" s="24" t="s">
        <v>79</v>
      </c>
      <c r="AY626" s="24" t="s">
        <v>195</v>
      </c>
      <c r="BE626" s="204">
        <f>IF(N626="základní",J626,0)</f>
        <v>0</v>
      </c>
      <c r="BF626" s="204">
        <f>IF(N626="snížená",J626,0)</f>
        <v>0</v>
      </c>
      <c r="BG626" s="204">
        <f>IF(N626="zákl. přenesená",J626,0)</f>
        <v>0</v>
      </c>
      <c r="BH626" s="204">
        <f>IF(N626="sníž. přenesená",J626,0)</f>
        <v>0</v>
      </c>
      <c r="BI626" s="204">
        <f>IF(N626="nulová",J626,0)</f>
        <v>0</v>
      </c>
      <c r="BJ626" s="24" t="s">
        <v>79</v>
      </c>
      <c r="BK626" s="204">
        <f>ROUND(I626*H626,1)</f>
        <v>0</v>
      </c>
      <c r="BL626" s="24" t="s">
        <v>474</v>
      </c>
      <c r="BM626" s="24" t="s">
        <v>1745</v>
      </c>
    </row>
    <row r="627" spans="2:65" s="1" customFormat="1" ht="40.5">
      <c r="B627" s="41"/>
      <c r="C627" s="63"/>
      <c r="D627" s="208" t="s">
        <v>202</v>
      </c>
      <c r="E627" s="63"/>
      <c r="F627" s="209" t="s">
        <v>1744</v>
      </c>
      <c r="G627" s="63"/>
      <c r="H627" s="63"/>
      <c r="I627" s="165"/>
      <c r="J627" s="63"/>
      <c r="K627" s="63"/>
      <c r="L627" s="61"/>
      <c r="M627" s="207"/>
      <c r="N627" s="42"/>
      <c r="O627" s="42"/>
      <c r="P627" s="42"/>
      <c r="Q627" s="42"/>
      <c r="R627" s="42"/>
      <c r="S627" s="42"/>
      <c r="T627" s="78"/>
      <c r="AT627" s="24" t="s">
        <v>202</v>
      </c>
      <c r="AU627" s="24" t="s">
        <v>79</v>
      </c>
    </row>
    <row r="628" spans="2:65" s="10" customFormat="1" ht="37.35" customHeight="1">
      <c r="B628" s="180"/>
      <c r="C628" s="181"/>
      <c r="D628" s="182" t="s">
        <v>71</v>
      </c>
      <c r="E628" s="183" t="s">
        <v>1276</v>
      </c>
      <c r="F628" s="183" t="s">
        <v>1746</v>
      </c>
      <c r="G628" s="181"/>
      <c r="H628" s="181"/>
      <c r="I628" s="184"/>
      <c r="J628" s="185">
        <f>BK628</f>
        <v>0</v>
      </c>
      <c r="K628" s="181"/>
      <c r="L628" s="186"/>
      <c r="M628" s="187"/>
      <c r="N628" s="188"/>
      <c r="O628" s="188"/>
      <c r="P628" s="189">
        <f>SUM(P629:P648)</f>
        <v>0</v>
      </c>
      <c r="Q628" s="188"/>
      <c r="R628" s="189">
        <f>SUM(R629:R648)</f>
        <v>0</v>
      </c>
      <c r="S628" s="188"/>
      <c r="T628" s="190">
        <f>SUM(T629:T648)</f>
        <v>0</v>
      </c>
      <c r="AR628" s="191" t="s">
        <v>86</v>
      </c>
      <c r="AT628" s="192" t="s">
        <v>71</v>
      </c>
      <c r="AU628" s="192" t="s">
        <v>72</v>
      </c>
      <c r="AY628" s="191" t="s">
        <v>195</v>
      </c>
      <c r="BK628" s="193">
        <f>SUM(BK629:BK648)</f>
        <v>0</v>
      </c>
    </row>
    <row r="629" spans="2:65" s="1" customFormat="1" ht="22.5" customHeight="1">
      <c r="B629" s="41"/>
      <c r="C629" s="194" t="s">
        <v>1747</v>
      </c>
      <c r="D629" s="194" t="s">
        <v>196</v>
      </c>
      <c r="E629" s="195" t="s">
        <v>1326</v>
      </c>
      <c r="F629" s="196" t="s">
        <v>1748</v>
      </c>
      <c r="G629" s="197" t="s">
        <v>1749</v>
      </c>
      <c r="H629" s="198">
        <v>40</v>
      </c>
      <c r="I629" s="199"/>
      <c r="J629" s="198">
        <f>ROUND(I629*H629,1)</f>
        <v>0</v>
      </c>
      <c r="K629" s="196" t="s">
        <v>1298</v>
      </c>
      <c r="L629" s="61"/>
      <c r="M629" s="200" t="s">
        <v>20</v>
      </c>
      <c r="N629" s="201" t="s">
        <v>43</v>
      </c>
      <c r="O629" s="42"/>
      <c r="P629" s="202">
        <f>O629*H629</f>
        <v>0</v>
      </c>
      <c r="Q629" s="202">
        <v>0</v>
      </c>
      <c r="R629" s="202">
        <f>Q629*H629</f>
        <v>0</v>
      </c>
      <c r="S629" s="202">
        <v>0</v>
      </c>
      <c r="T629" s="203">
        <f>S629*H629</f>
        <v>0</v>
      </c>
      <c r="AR629" s="24" t="s">
        <v>474</v>
      </c>
      <c r="AT629" s="24" t="s">
        <v>196</v>
      </c>
      <c r="AU629" s="24" t="s">
        <v>79</v>
      </c>
      <c r="AY629" s="24" t="s">
        <v>195</v>
      </c>
      <c r="BE629" s="204">
        <f>IF(N629="základní",J629,0)</f>
        <v>0</v>
      </c>
      <c r="BF629" s="204">
        <f>IF(N629="snížená",J629,0)</f>
        <v>0</v>
      </c>
      <c r="BG629" s="204">
        <f>IF(N629="zákl. přenesená",J629,0)</f>
        <v>0</v>
      </c>
      <c r="BH629" s="204">
        <f>IF(N629="sníž. přenesená",J629,0)</f>
        <v>0</v>
      </c>
      <c r="BI629" s="204">
        <f>IF(N629="nulová",J629,0)</f>
        <v>0</v>
      </c>
      <c r="BJ629" s="24" t="s">
        <v>79</v>
      </c>
      <c r="BK629" s="204">
        <f>ROUND(I629*H629,1)</f>
        <v>0</v>
      </c>
      <c r="BL629" s="24" t="s">
        <v>474</v>
      </c>
      <c r="BM629" s="24" t="s">
        <v>1750</v>
      </c>
    </row>
    <row r="630" spans="2:65" s="1" customFormat="1" ht="13.5">
      <c r="B630" s="41"/>
      <c r="C630" s="63"/>
      <c r="D630" s="205" t="s">
        <v>202</v>
      </c>
      <c r="E630" s="63"/>
      <c r="F630" s="206" t="s">
        <v>1748</v>
      </c>
      <c r="G630" s="63"/>
      <c r="H630" s="63"/>
      <c r="I630" s="165"/>
      <c r="J630" s="63"/>
      <c r="K630" s="63"/>
      <c r="L630" s="61"/>
      <c r="M630" s="207"/>
      <c r="N630" s="42"/>
      <c r="O630" s="42"/>
      <c r="P630" s="42"/>
      <c r="Q630" s="42"/>
      <c r="R630" s="42"/>
      <c r="S630" s="42"/>
      <c r="T630" s="78"/>
      <c r="AT630" s="24" t="s">
        <v>202</v>
      </c>
      <c r="AU630" s="24" t="s">
        <v>79</v>
      </c>
    </row>
    <row r="631" spans="2:65" s="1" customFormat="1" ht="22.5" customHeight="1">
      <c r="B631" s="41"/>
      <c r="C631" s="194" t="s">
        <v>816</v>
      </c>
      <c r="D631" s="194" t="s">
        <v>196</v>
      </c>
      <c r="E631" s="195" t="s">
        <v>479</v>
      </c>
      <c r="F631" s="196" t="s">
        <v>1751</v>
      </c>
      <c r="G631" s="197" t="s">
        <v>1752</v>
      </c>
      <c r="H631" s="198">
        <v>2</v>
      </c>
      <c r="I631" s="199"/>
      <c r="J631" s="198">
        <f>ROUND(I631*H631,1)</f>
        <v>0</v>
      </c>
      <c r="K631" s="196" t="s">
        <v>1298</v>
      </c>
      <c r="L631" s="61"/>
      <c r="M631" s="200" t="s">
        <v>20</v>
      </c>
      <c r="N631" s="201" t="s">
        <v>43</v>
      </c>
      <c r="O631" s="42"/>
      <c r="P631" s="202">
        <f>O631*H631</f>
        <v>0</v>
      </c>
      <c r="Q631" s="202">
        <v>0</v>
      </c>
      <c r="R631" s="202">
        <f>Q631*H631</f>
        <v>0</v>
      </c>
      <c r="S631" s="202">
        <v>0</v>
      </c>
      <c r="T631" s="203">
        <f>S631*H631</f>
        <v>0</v>
      </c>
      <c r="AR631" s="24" t="s">
        <v>474</v>
      </c>
      <c r="AT631" s="24" t="s">
        <v>196</v>
      </c>
      <c r="AU631" s="24" t="s">
        <v>79</v>
      </c>
      <c r="AY631" s="24" t="s">
        <v>195</v>
      </c>
      <c r="BE631" s="204">
        <f>IF(N631="základní",J631,0)</f>
        <v>0</v>
      </c>
      <c r="BF631" s="204">
        <f>IF(N631="snížená",J631,0)</f>
        <v>0</v>
      </c>
      <c r="BG631" s="204">
        <f>IF(N631="zákl. přenesená",J631,0)</f>
        <v>0</v>
      </c>
      <c r="BH631" s="204">
        <f>IF(N631="sníž. přenesená",J631,0)</f>
        <v>0</v>
      </c>
      <c r="BI631" s="204">
        <f>IF(N631="nulová",J631,0)</f>
        <v>0</v>
      </c>
      <c r="BJ631" s="24" t="s">
        <v>79</v>
      </c>
      <c r="BK631" s="204">
        <f>ROUND(I631*H631,1)</f>
        <v>0</v>
      </c>
      <c r="BL631" s="24" t="s">
        <v>474</v>
      </c>
      <c r="BM631" s="24" t="s">
        <v>1753</v>
      </c>
    </row>
    <row r="632" spans="2:65" s="1" customFormat="1" ht="13.5">
      <c r="B632" s="41"/>
      <c r="C632" s="63"/>
      <c r="D632" s="205" t="s">
        <v>202</v>
      </c>
      <c r="E632" s="63"/>
      <c r="F632" s="206" t="s">
        <v>1751</v>
      </c>
      <c r="G632" s="63"/>
      <c r="H632" s="63"/>
      <c r="I632" s="165"/>
      <c r="J632" s="63"/>
      <c r="K632" s="63"/>
      <c r="L632" s="61"/>
      <c r="M632" s="207"/>
      <c r="N632" s="42"/>
      <c r="O632" s="42"/>
      <c r="P632" s="42"/>
      <c r="Q632" s="42"/>
      <c r="R632" s="42"/>
      <c r="S632" s="42"/>
      <c r="T632" s="78"/>
      <c r="AT632" s="24" t="s">
        <v>202</v>
      </c>
      <c r="AU632" s="24" t="s">
        <v>79</v>
      </c>
    </row>
    <row r="633" spans="2:65" s="1" customFormat="1" ht="22.5" customHeight="1">
      <c r="B633" s="41"/>
      <c r="C633" s="194" t="s">
        <v>1754</v>
      </c>
      <c r="D633" s="194" t="s">
        <v>196</v>
      </c>
      <c r="E633" s="195" t="s">
        <v>1329</v>
      </c>
      <c r="F633" s="196" t="s">
        <v>1755</v>
      </c>
      <c r="G633" s="197" t="s">
        <v>258</v>
      </c>
      <c r="H633" s="198">
        <v>6</v>
      </c>
      <c r="I633" s="199"/>
      <c r="J633" s="198">
        <f>ROUND(I633*H633,1)</f>
        <v>0</v>
      </c>
      <c r="K633" s="196" t="s">
        <v>1298</v>
      </c>
      <c r="L633" s="61"/>
      <c r="M633" s="200" t="s">
        <v>20</v>
      </c>
      <c r="N633" s="201" t="s">
        <v>43</v>
      </c>
      <c r="O633" s="42"/>
      <c r="P633" s="202">
        <f>O633*H633</f>
        <v>0</v>
      </c>
      <c r="Q633" s="202">
        <v>0</v>
      </c>
      <c r="R633" s="202">
        <f>Q633*H633</f>
        <v>0</v>
      </c>
      <c r="S633" s="202">
        <v>0</v>
      </c>
      <c r="T633" s="203">
        <f>S633*H633</f>
        <v>0</v>
      </c>
      <c r="AR633" s="24" t="s">
        <v>474</v>
      </c>
      <c r="AT633" s="24" t="s">
        <v>196</v>
      </c>
      <c r="AU633" s="24" t="s">
        <v>79</v>
      </c>
      <c r="AY633" s="24" t="s">
        <v>195</v>
      </c>
      <c r="BE633" s="204">
        <f>IF(N633="základní",J633,0)</f>
        <v>0</v>
      </c>
      <c r="BF633" s="204">
        <f>IF(N633="snížená",J633,0)</f>
        <v>0</v>
      </c>
      <c r="BG633" s="204">
        <f>IF(N633="zákl. přenesená",J633,0)</f>
        <v>0</v>
      </c>
      <c r="BH633" s="204">
        <f>IF(N633="sníž. přenesená",J633,0)</f>
        <v>0</v>
      </c>
      <c r="BI633" s="204">
        <f>IF(N633="nulová",J633,0)</f>
        <v>0</v>
      </c>
      <c r="BJ633" s="24" t="s">
        <v>79</v>
      </c>
      <c r="BK633" s="204">
        <f>ROUND(I633*H633,1)</f>
        <v>0</v>
      </c>
      <c r="BL633" s="24" t="s">
        <v>474</v>
      </c>
      <c r="BM633" s="24" t="s">
        <v>1756</v>
      </c>
    </row>
    <row r="634" spans="2:65" s="1" customFormat="1" ht="13.5">
      <c r="B634" s="41"/>
      <c r="C634" s="63"/>
      <c r="D634" s="205" t="s">
        <v>202</v>
      </c>
      <c r="E634" s="63"/>
      <c r="F634" s="206" t="s">
        <v>1755</v>
      </c>
      <c r="G634" s="63"/>
      <c r="H634" s="63"/>
      <c r="I634" s="165"/>
      <c r="J634" s="63"/>
      <c r="K634" s="63"/>
      <c r="L634" s="61"/>
      <c r="M634" s="207"/>
      <c r="N634" s="42"/>
      <c r="O634" s="42"/>
      <c r="P634" s="42"/>
      <c r="Q634" s="42"/>
      <c r="R634" s="42"/>
      <c r="S634" s="42"/>
      <c r="T634" s="78"/>
      <c r="AT634" s="24" t="s">
        <v>202</v>
      </c>
      <c r="AU634" s="24" t="s">
        <v>79</v>
      </c>
    </row>
    <row r="635" spans="2:65" s="1" customFormat="1" ht="22.5" customHeight="1">
      <c r="B635" s="41"/>
      <c r="C635" s="194" t="s">
        <v>821</v>
      </c>
      <c r="D635" s="194" t="s">
        <v>196</v>
      </c>
      <c r="E635" s="195" t="s">
        <v>1456</v>
      </c>
      <c r="F635" s="196" t="s">
        <v>1757</v>
      </c>
      <c r="G635" s="197" t="s">
        <v>258</v>
      </c>
      <c r="H635" s="198">
        <v>6</v>
      </c>
      <c r="I635" s="199"/>
      <c r="J635" s="198">
        <f>ROUND(I635*H635,1)</f>
        <v>0</v>
      </c>
      <c r="K635" s="196" t="s">
        <v>1298</v>
      </c>
      <c r="L635" s="61"/>
      <c r="M635" s="200" t="s">
        <v>20</v>
      </c>
      <c r="N635" s="201" t="s">
        <v>43</v>
      </c>
      <c r="O635" s="42"/>
      <c r="P635" s="202">
        <f>O635*H635</f>
        <v>0</v>
      </c>
      <c r="Q635" s="202">
        <v>0</v>
      </c>
      <c r="R635" s="202">
        <f>Q635*H635</f>
        <v>0</v>
      </c>
      <c r="S635" s="202">
        <v>0</v>
      </c>
      <c r="T635" s="203">
        <f>S635*H635</f>
        <v>0</v>
      </c>
      <c r="AR635" s="24" t="s">
        <v>474</v>
      </c>
      <c r="AT635" s="24" t="s">
        <v>196</v>
      </c>
      <c r="AU635" s="24" t="s">
        <v>79</v>
      </c>
      <c r="AY635" s="24" t="s">
        <v>195</v>
      </c>
      <c r="BE635" s="204">
        <f>IF(N635="základní",J635,0)</f>
        <v>0</v>
      </c>
      <c r="BF635" s="204">
        <f>IF(N635="snížená",J635,0)</f>
        <v>0</v>
      </c>
      <c r="BG635" s="204">
        <f>IF(N635="zákl. přenesená",J635,0)</f>
        <v>0</v>
      </c>
      <c r="BH635" s="204">
        <f>IF(N635="sníž. přenesená",J635,0)</f>
        <v>0</v>
      </c>
      <c r="BI635" s="204">
        <f>IF(N635="nulová",J635,0)</f>
        <v>0</v>
      </c>
      <c r="BJ635" s="24" t="s">
        <v>79</v>
      </c>
      <c r="BK635" s="204">
        <f>ROUND(I635*H635,1)</f>
        <v>0</v>
      </c>
      <c r="BL635" s="24" t="s">
        <v>474</v>
      </c>
      <c r="BM635" s="24" t="s">
        <v>1758</v>
      </c>
    </row>
    <row r="636" spans="2:65" s="1" customFormat="1" ht="13.5">
      <c r="B636" s="41"/>
      <c r="C636" s="63"/>
      <c r="D636" s="205" t="s">
        <v>202</v>
      </c>
      <c r="E636" s="63"/>
      <c r="F636" s="206" t="s">
        <v>1757</v>
      </c>
      <c r="G636" s="63"/>
      <c r="H636" s="63"/>
      <c r="I636" s="165"/>
      <c r="J636" s="63"/>
      <c r="K636" s="63"/>
      <c r="L636" s="61"/>
      <c r="M636" s="207"/>
      <c r="N636" s="42"/>
      <c r="O636" s="42"/>
      <c r="P636" s="42"/>
      <c r="Q636" s="42"/>
      <c r="R636" s="42"/>
      <c r="S636" s="42"/>
      <c r="T636" s="78"/>
      <c r="AT636" s="24" t="s">
        <v>202</v>
      </c>
      <c r="AU636" s="24" t="s">
        <v>79</v>
      </c>
    </row>
    <row r="637" spans="2:65" s="1" customFormat="1" ht="22.5" customHeight="1">
      <c r="B637" s="41"/>
      <c r="C637" s="194" t="s">
        <v>1759</v>
      </c>
      <c r="D637" s="194" t="s">
        <v>196</v>
      </c>
      <c r="E637" s="195" t="s">
        <v>1387</v>
      </c>
      <c r="F637" s="196" t="s">
        <v>1760</v>
      </c>
      <c r="G637" s="197" t="s">
        <v>258</v>
      </c>
      <c r="H637" s="198">
        <v>7</v>
      </c>
      <c r="I637" s="199"/>
      <c r="J637" s="198">
        <f>ROUND(I637*H637,1)</f>
        <v>0</v>
      </c>
      <c r="K637" s="196" t="s">
        <v>1298</v>
      </c>
      <c r="L637" s="61"/>
      <c r="M637" s="200" t="s">
        <v>20</v>
      </c>
      <c r="N637" s="201" t="s">
        <v>43</v>
      </c>
      <c r="O637" s="42"/>
      <c r="P637" s="202">
        <f>O637*H637</f>
        <v>0</v>
      </c>
      <c r="Q637" s="202">
        <v>0</v>
      </c>
      <c r="R637" s="202">
        <f>Q637*H637</f>
        <v>0</v>
      </c>
      <c r="S637" s="202">
        <v>0</v>
      </c>
      <c r="T637" s="203">
        <f>S637*H637</f>
        <v>0</v>
      </c>
      <c r="AR637" s="24" t="s">
        <v>474</v>
      </c>
      <c r="AT637" s="24" t="s">
        <v>196</v>
      </c>
      <c r="AU637" s="24" t="s">
        <v>79</v>
      </c>
      <c r="AY637" s="24" t="s">
        <v>195</v>
      </c>
      <c r="BE637" s="204">
        <f>IF(N637="základní",J637,0)</f>
        <v>0</v>
      </c>
      <c r="BF637" s="204">
        <f>IF(N637="snížená",J637,0)</f>
        <v>0</v>
      </c>
      <c r="BG637" s="204">
        <f>IF(N637="zákl. přenesená",J637,0)</f>
        <v>0</v>
      </c>
      <c r="BH637" s="204">
        <f>IF(N637="sníž. přenesená",J637,0)</f>
        <v>0</v>
      </c>
      <c r="BI637" s="204">
        <f>IF(N637="nulová",J637,0)</f>
        <v>0</v>
      </c>
      <c r="BJ637" s="24" t="s">
        <v>79</v>
      </c>
      <c r="BK637" s="204">
        <f>ROUND(I637*H637,1)</f>
        <v>0</v>
      </c>
      <c r="BL637" s="24" t="s">
        <v>474</v>
      </c>
      <c r="BM637" s="24" t="s">
        <v>1761</v>
      </c>
    </row>
    <row r="638" spans="2:65" s="1" customFormat="1" ht="13.5">
      <c r="B638" s="41"/>
      <c r="C638" s="63"/>
      <c r="D638" s="205" t="s">
        <v>202</v>
      </c>
      <c r="E638" s="63"/>
      <c r="F638" s="206" t="s">
        <v>1760</v>
      </c>
      <c r="G638" s="63"/>
      <c r="H638" s="63"/>
      <c r="I638" s="165"/>
      <c r="J638" s="63"/>
      <c r="K638" s="63"/>
      <c r="L638" s="61"/>
      <c r="M638" s="207"/>
      <c r="N638" s="42"/>
      <c r="O638" s="42"/>
      <c r="P638" s="42"/>
      <c r="Q638" s="42"/>
      <c r="R638" s="42"/>
      <c r="S638" s="42"/>
      <c r="T638" s="78"/>
      <c r="AT638" s="24" t="s">
        <v>202</v>
      </c>
      <c r="AU638" s="24" t="s">
        <v>79</v>
      </c>
    </row>
    <row r="639" spans="2:65" s="1" customFormat="1" ht="22.5" customHeight="1">
      <c r="B639" s="41"/>
      <c r="C639" s="194" t="s">
        <v>826</v>
      </c>
      <c r="D639" s="194" t="s">
        <v>196</v>
      </c>
      <c r="E639" s="195" t="s">
        <v>1335</v>
      </c>
      <c r="F639" s="196" t="s">
        <v>1762</v>
      </c>
      <c r="G639" s="197" t="s">
        <v>504</v>
      </c>
      <c r="H639" s="198">
        <v>3</v>
      </c>
      <c r="I639" s="199"/>
      <c r="J639" s="198">
        <f>ROUND(I639*H639,1)</f>
        <v>0</v>
      </c>
      <c r="K639" s="196" t="s">
        <v>1298</v>
      </c>
      <c r="L639" s="61"/>
      <c r="M639" s="200" t="s">
        <v>20</v>
      </c>
      <c r="N639" s="201" t="s">
        <v>43</v>
      </c>
      <c r="O639" s="42"/>
      <c r="P639" s="202">
        <f>O639*H639</f>
        <v>0</v>
      </c>
      <c r="Q639" s="202">
        <v>0</v>
      </c>
      <c r="R639" s="202">
        <f>Q639*H639</f>
        <v>0</v>
      </c>
      <c r="S639" s="202">
        <v>0</v>
      </c>
      <c r="T639" s="203">
        <f>S639*H639</f>
        <v>0</v>
      </c>
      <c r="AR639" s="24" t="s">
        <v>474</v>
      </c>
      <c r="AT639" s="24" t="s">
        <v>196</v>
      </c>
      <c r="AU639" s="24" t="s">
        <v>79</v>
      </c>
      <c r="AY639" s="24" t="s">
        <v>195</v>
      </c>
      <c r="BE639" s="204">
        <f>IF(N639="základní",J639,0)</f>
        <v>0</v>
      </c>
      <c r="BF639" s="204">
        <f>IF(N639="snížená",J639,0)</f>
        <v>0</v>
      </c>
      <c r="BG639" s="204">
        <f>IF(N639="zákl. přenesená",J639,0)</f>
        <v>0</v>
      </c>
      <c r="BH639" s="204">
        <f>IF(N639="sníž. přenesená",J639,0)</f>
        <v>0</v>
      </c>
      <c r="BI639" s="204">
        <f>IF(N639="nulová",J639,0)</f>
        <v>0</v>
      </c>
      <c r="BJ639" s="24" t="s">
        <v>79</v>
      </c>
      <c r="BK639" s="204">
        <f>ROUND(I639*H639,1)</f>
        <v>0</v>
      </c>
      <c r="BL639" s="24" t="s">
        <v>474</v>
      </c>
      <c r="BM639" s="24" t="s">
        <v>1763</v>
      </c>
    </row>
    <row r="640" spans="2:65" s="1" customFormat="1" ht="13.5">
      <c r="B640" s="41"/>
      <c r="C640" s="63"/>
      <c r="D640" s="205" t="s">
        <v>202</v>
      </c>
      <c r="E640" s="63"/>
      <c r="F640" s="206" t="s">
        <v>1762</v>
      </c>
      <c r="G640" s="63"/>
      <c r="H640" s="63"/>
      <c r="I640" s="165"/>
      <c r="J640" s="63"/>
      <c r="K640" s="63"/>
      <c r="L640" s="61"/>
      <c r="M640" s="207"/>
      <c r="N640" s="42"/>
      <c r="O640" s="42"/>
      <c r="P640" s="42"/>
      <c r="Q640" s="42"/>
      <c r="R640" s="42"/>
      <c r="S640" s="42"/>
      <c r="T640" s="78"/>
      <c r="AT640" s="24" t="s">
        <v>202</v>
      </c>
      <c r="AU640" s="24" t="s">
        <v>79</v>
      </c>
    </row>
    <row r="641" spans="2:65" s="1" customFormat="1" ht="22.5" customHeight="1">
      <c r="B641" s="41"/>
      <c r="C641" s="194" t="s">
        <v>1764</v>
      </c>
      <c r="D641" s="194" t="s">
        <v>196</v>
      </c>
      <c r="E641" s="195" t="s">
        <v>1337</v>
      </c>
      <c r="F641" s="196" t="s">
        <v>1765</v>
      </c>
      <c r="G641" s="197" t="s">
        <v>1766</v>
      </c>
      <c r="H641" s="198">
        <v>9</v>
      </c>
      <c r="I641" s="199"/>
      <c r="J641" s="198">
        <f>ROUND(I641*H641,1)</f>
        <v>0</v>
      </c>
      <c r="K641" s="196" t="s">
        <v>1298</v>
      </c>
      <c r="L641" s="61"/>
      <c r="M641" s="200" t="s">
        <v>20</v>
      </c>
      <c r="N641" s="201" t="s">
        <v>43</v>
      </c>
      <c r="O641" s="42"/>
      <c r="P641" s="202">
        <f>O641*H641</f>
        <v>0</v>
      </c>
      <c r="Q641" s="202">
        <v>0</v>
      </c>
      <c r="R641" s="202">
        <f>Q641*H641</f>
        <v>0</v>
      </c>
      <c r="S641" s="202">
        <v>0</v>
      </c>
      <c r="T641" s="203">
        <f>S641*H641</f>
        <v>0</v>
      </c>
      <c r="AR641" s="24" t="s">
        <v>474</v>
      </c>
      <c r="AT641" s="24" t="s">
        <v>196</v>
      </c>
      <c r="AU641" s="24" t="s">
        <v>79</v>
      </c>
      <c r="AY641" s="24" t="s">
        <v>195</v>
      </c>
      <c r="BE641" s="204">
        <f>IF(N641="základní",J641,0)</f>
        <v>0</v>
      </c>
      <c r="BF641" s="204">
        <f>IF(N641="snížená",J641,0)</f>
        <v>0</v>
      </c>
      <c r="BG641" s="204">
        <f>IF(N641="zákl. přenesená",J641,0)</f>
        <v>0</v>
      </c>
      <c r="BH641" s="204">
        <f>IF(N641="sníž. přenesená",J641,0)</f>
        <v>0</v>
      </c>
      <c r="BI641" s="204">
        <f>IF(N641="nulová",J641,0)</f>
        <v>0</v>
      </c>
      <c r="BJ641" s="24" t="s">
        <v>79</v>
      </c>
      <c r="BK641" s="204">
        <f>ROUND(I641*H641,1)</f>
        <v>0</v>
      </c>
      <c r="BL641" s="24" t="s">
        <v>474</v>
      </c>
      <c r="BM641" s="24" t="s">
        <v>1767</v>
      </c>
    </row>
    <row r="642" spans="2:65" s="1" customFormat="1" ht="13.5">
      <c r="B642" s="41"/>
      <c r="C642" s="63"/>
      <c r="D642" s="205" t="s">
        <v>202</v>
      </c>
      <c r="E642" s="63"/>
      <c r="F642" s="206" t="s">
        <v>1765</v>
      </c>
      <c r="G642" s="63"/>
      <c r="H642" s="63"/>
      <c r="I642" s="165"/>
      <c r="J642" s="63"/>
      <c r="K642" s="63"/>
      <c r="L642" s="61"/>
      <c r="M642" s="207"/>
      <c r="N642" s="42"/>
      <c r="O642" s="42"/>
      <c r="P642" s="42"/>
      <c r="Q642" s="42"/>
      <c r="R642" s="42"/>
      <c r="S642" s="42"/>
      <c r="T642" s="78"/>
      <c r="AT642" s="24" t="s">
        <v>202</v>
      </c>
      <c r="AU642" s="24" t="s">
        <v>79</v>
      </c>
    </row>
    <row r="643" spans="2:65" s="1" customFormat="1" ht="22.5" customHeight="1">
      <c r="B643" s="41"/>
      <c r="C643" s="194" t="s">
        <v>830</v>
      </c>
      <c r="D643" s="194" t="s">
        <v>196</v>
      </c>
      <c r="E643" s="195" t="s">
        <v>1768</v>
      </c>
      <c r="F643" s="196" t="s">
        <v>1769</v>
      </c>
      <c r="G643" s="197" t="s">
        <v>301</v>
      </c>
      <c r="H643" s="198">
        <v>1</v>
      </c>
      <c r="I643" s="199"/>
      <c r="J643" s="198">
        <f>ROUND(I643*H643,1)</f>
        <v>0</v>
      </c>
      <c r="K643" s="196" t="s">
        <v>1298</v>
      </c>
      <c r="L643" s="61"/>
      <c r="M643" s="200" t="s">
        <v>20</v>
      </c>
      <c r="N643" s="201" t="s">
        <v>43</v>
      </c>
      <c r="O643" s="42"/>
      <c r="P643" s="202">
        <f>O643*H643</f>
        <v>0</v>
      </c>
      <c r="Q643" s="202">
        <v>0</v>
      </c>
      <c r="R643" s="202">
        <f>Q643*H643</f>
        <v>0</v>
      </c>
      <c r="S643" s="202">
        <v>0</v>
      </c>
      <c r="T643" s="203">
        <f>S643*H643</f>
        <v>0</v>
      </c>
      <c r="AR643" s="24" t="s">
        <v>474</v>
      </c>
      <c r="AT643" s="24" t="s">
        <v>196</v>
      </c>
      <c r="AU643" s="24" t="s">
        <v>79</v>
      </c>
      <c r="AY643" s="24" t="s">
        <v>195</v>
      </c>
      <c r="BE643" s="204">
        <f>IF(N643="základní",J643,0)</f>
        <v>0</v>
      </c>
      <c r="BF643" s="204">
        <f>IF(N643="snížená",J643,0)</f>
        <v>0</v>
      </c>
      <c r="BG643" s="204">
        <f>IF(N643="zákl. přenesená",J643,0)</f>
        <v>0</v>
      </c>
      <c r="BH643" s="204">
        <f>IF(N643="sníž. přenesená",J643,0)</f>
        <v>0</v>
      </c>
      <c r="BI643" s="204">
        <f>IF(N643="nulová",J643,0)</f>
        <v>0</v>
      </c>
      <c r="BJ643" s="24" t="s">
        <v>79</v>
      </c>
      <c r="BK643" s="204">
        <f>ROUND(I643*H643,1)</f>
        <v>0</v>
      </c>
      <c r="BL643" s="24" t="s">
        <v>474</v>
      </c>
      <c r="BM643" s="24" t="s">
        <v>1770</v>
      </c>
    </row>
    <row r="644" spans="2:65" s="1" customFormat="1" ht="13.5">
      <c r="B644" s="41"/>
      <c r="C644" s="63"/>
      <c r="D644" s="205" t="s">
        <v>202</v>
      </c>
      <c r="E644" s="63"/>
      <c r="F644" s="206" t="s">
        <v>1769</v>
      </c>
      <c r="G644" s="63"/>
      <c r="H644" s="63"/>
      <c r="I644" s="165"/>
      <c r="J644" s="63"/>
      <c r="K644" s="63"/>
      <c r="L644" s="61"/>
      <c r="M644" s="207"/>
      <c r="N644" s="42"/>
      <c r="O644" s="42"/>
      <c r="P644" s="42"/>
      <c r="Q644" s="42"/>
      <c r="R644" s="42"/>
      <c r="S644" s="42"/>
      <c r="T644" s="78"/>
      <c r="AT644" s="24" t="s">
        <v>202</v>
      </c>
      <c r="AU644" s="24" t="s">
        <v>79</v>
      </c>
    </row>
    <row r="645" spans="2:65" s="1" customFormat="1" ht="22.5" customHeight="1">
      <c r="B645" s="41"/>
      <c r="C645" s="194" t="s">
        <v>1771</v>
      </c>
      <c r="D645" s="194" t="s">
        <v>196</v>
      </c>
      <c r="E645" s="195" t="s">
        <v>1772</v>
      </c>
      <c r="F645" s="196" t="s">
        <v>1773</v>
      </c>
      <c r="G645" s="197" t="s">
        <v>258</v>
      </c>
      <c r="H645" s="198">
        <v>65</v>
      </c>
      <c r="I645" s="199"/>
      <c r="J645" s="198">
        <f>ROUND(I645*H645,1)</f>
        <v>0</v>
      </c>
      <c r="K645" s="196" t="s">
        <v>1298</v>
      </c>
      <c r="L645" s="61"/>
      <c r="M645" s="200" t="s">
        <v>20</v>
      </c>
      <c r="N645" s="201" t="s">
        <v>43</v>
      </c>
      <c r="O645" s="42"/>
      <c r="P645" s="202">
        <f>O645*H645</f>
        <v>0</v>
      </c>
      <c r="Q645" s="202">
        <v>0</v>
      </c>
      <c r="R645" s="202">
        <f>Q645*H645</f>
        <v>0</v>
      </c>
      <c r="S645" s="202">
        <v>0</v>
      </c>
      <c r="T645" s="203">
        <f>S645*H645</f>
        <v>0</v>
      </c>
      <c r="AR645" s="24" t="s">
        <v>474</v>
      </c>
      <c r="AT645" s="24" t="s">
        <v>196</v>
      </c>
      <c r="AU645" s="24" t="s">
        <v>79</v>
      </c>
      <c r="AY645" s="24" t="s">
        <v>195</v>
      </c>
      <c r="BE645" s="204">
        <f>IF(N645="základní",J645,0)</f>
        <v>0</v>
      </c>
      <c r="BF645" s="204">
        <f>IF(N645="snížená",J645,0)</f>
        <v>0</v>
      </c>
      <c r="BG645" s="204">
        <f>IF(N645="zákl. přenesená",J645,0)</f>
        <v>0</v>
      </c>
      <c r="BH645" s="204">
        <f>IF(N645="sníž. přenesená",J645,0)</f>
        <v>0</v>
      </c>
      <c r="BI645" s="204">
        <f>IF(N645="nulová",J645,0)</f>
        <v>0</v>
      </c>
      <c r="BJ645" s="24" t="s">
        <v>79</v>
      </c>
      <c r="BK645" s="204">
        <f>ROUND(I645*H645,1)</f>
        <v>0</v>
      </c>
      <c r="BL645" s="24" t="s">
        <v>474</v>
      </c>
      <c r="BM645" s="24" t="s">
        <v>1774</v>
      </c>
    </row>
    <row r="646" spans="2:65" s="1" customFormat="1" ht="13.5">
      <c r="B646" s="41"/>
      <c r="C646" s="63"/>
      <c r="D646" s="205" t="s">
        <v>202</v>
      </c>
      <c r="E646" s="63"/>
      <c r="F646" s="206" t="s">
        <v>1773</v>
      </c>
      <c r="G646" s="63"/>
      <c r="H646" s="63"/>
      <c r="I646" s="165"/>
      <c r="J646" s="63"/>
      <c r="K646" s="63"/>
      <c r="L646" s="61"/>
      <c r="M646" s="207"/>
      <c r="N646" s="42"/>
      <c r="O646" s="42"/>
      <c r="P646" s="42"/>
      <c r="Q646" s="42"/>
      <c r="R646" s="42"/>
      <c r="S646" s="42"/>
      <c r="T646" s="78"/>
      <c r="AT646" s="24" t="s">
        <v>202</v>
      </c>
      <c r="AU646" s="24" t="s">
        <v>79</v>
      </c>
    </row>
    <row r="647" spans="2:65" s="1" customFormat="1" ht="22.5" customHeight="1">
      <c r="B647" s="41"/>
      <c r="C647" s="194" t="s">
        <v>833</v>
      </c>
      <c r="D647" s="194" t="s">
        <v>196</v>
      </c>
      <c r="E647" s="195" t="s">
        <v>1775</v>
      </c>
      <c r="F647" s="196" t="s">
        <v>1776</v>
      </c>
      <c r="G647" s="197" t="s">
        <v>258</v>
      </c>
      <c r="H647" s="198">
        <v>24</v>
      </c>
      <c r="I647" s="199"/>
      <c r="J647" s="198">
        <f>ROUND(I647*H647,1)</f>
        <v>0</v>
      </c>
      <c r="K647" s="196" t="s">
        <v>1298</v>
      </c>
      <c r="L647" s="61"/>
      <c r="M647" s="200" t="s">
        <v>20</v>
      </c>
      <c r="N647" s="201" t="s">
        <v>43</v>
      </c>
      <c r="O647" s="42"/>
      <c r="P647" s="202">
        <f>O647*H647</f>
        <v>0</v>
      </c>
      <c r="Q647" s="202">
        <v>0</v>
      </c>
      <c r="R647" s="202">
        <f>Q647*H647</f>
        <v>0</v>
      </c>
      <c r="S647" s="202">
        <v>0</v>
      </c>
      <c r="T647" s="203">
        <f>S647*H647</f>
        <v>0</v>
      </c>
      <c r="AR647" s="24" t="s">
        <v>474</v>
      </c>
      <c r="AT647" s="24" t="s">
        <v>196</v>
      </c>
      <c r="AU647" s="24" t="s">
        <v>79</v>
      </c>
      <c r="AY647" s="24" t="s">
        <v>195</v>
      </c>
      <c r="BE647" s="204">
        <f>IF(N647="základní",J647,0)</f>
        <v>0</v>
      </c>
      <c r="BF647" s="204">
        <f>IF(N647="snížená",J647,0)</f>
        <v>0</v>
      </c>
      <c r="BG647" s="204">
        <f>IF(N647="zákl. přenesená",J647,0)</f>
        <v>0</v>
      </c>
      <c r="BH647" s="204">
        <f>IF(N647="sníž. přenesená",J647,0)</f>
        <v>0</v>
      </c>
      <c r="BI647" s="204">
        <f>IF(N647="nulová",J647,0)</f>
        <v>0</v>
      </c>
      <c r="BJ647" s="24" t="s">
        <v>79</v>
      </c>
      <c r="BK647" s="204">
        <f>ROUND(I647*H647,1)</f>
        <v>0</v>
      </c>
      <c r="BL647" s="24" t="s">
        <v>474</v>
      </c>
      <c r="BM647" s="24" t="s">
        <v>1777</v>
      </c>
    </row>
    <row r="648" spans="2:65" s="1" customFormat="1" ht="13.5">
      <c r="B648" s="41"/>
      <c r="C648" s="63"/>
      <c r="D648" s="208" t="s">
        <v>202</v>
      </c>
      <c r="E648" s="63"/>
      <c r="F648" s="209" t="s">
        <v>1776</v>
      </c>
      <c r="G648" s="63"/>
      <c r="H648" s="63"/>
      <c r="I648" s="165"/>
      <c r="J648" s="63"/>
      <c r="K648" s="63"/>
      <c r="L648" s="61"/>
      <c r="M648" s="210"/>
      <c r="N648" s="211"/>
      <c r="O648" s="211"/>
      <c r="P648" s="211"/>
      <c r="Q648" s="211"/>
      <c r="R648" s="211"/>
      <c r="S648" s="211"/>
      <c r="T648" s="212"/>
      <c r="AT648" s="24" t="s">
        <v>202</v>
      </c>
      <c r="AU648" s="24" t="s">
        <v>79</v>
      </c>
    </row>
    <row r="649" spans="2:65" s="1" customFormat="1" ht="6.95" customHeight="1">
      <c r="B649" s="56"/>
      <c r="C649" s="57"/>
      <c r="D649" s="57"/>
      <c r="E649" s="57"/>
      <c r="F649" s="57"/>
      <c r="G649" s="57"/>
      <c r="H649" s="57"/>
      <c r="I649" s="148"/>
      <c r="J649" s="57"/>
      <c r="K649" s="57"/>
      <c r="L649" s="61"/>
    </row>
  </sheetData>
  <sheetProtection algorithmName="SHA-512" hashValue="L9+ufRElhwJ5v7SMuTtQmzjdatQztPY/wXPKfgzOgF8pALsg1gur/NhXcEJDXRl4Dj3136ck0k8Kai52ML8oIg==" saltValue="rGoa7Hod7obpYuqXnQYhoQ==" spinCount="100000" sheet="1" objects="1" scenarios="1" formatCells="0" formatColumns="0" formatRows="0" sort="0" autoFilter="0"/>
  <autoFilter ref="C95:K648"/>
  <mergeCells count="15">
    <mergeCell ref="E86:H86"/>
    <mergeCell ref="E84:H84"/>
    <mergeCell ref="E88:H88"/>
    <mergeCell ref="G1:H1"/>
    <mergeCell ref="L2:V2"/>
    <mergeCell ref="E49:H49"/>
    <mergeCell ref="E53:H53"/>
    <mergeCell ref="E51:H51"/>
    <mergeCell ref="E55:H55"/>
    <mergeCell ref="E82:H82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8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107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1778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ROUND(J119,1)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ROUND(SUM(BE119:BE882), 1)</f>
        <v>0</v>
      </c>
      <c r="G34" s="42"/>
      <c r="H34" s="42"/>
      <c r="I34" s="140">
        <v>0.21</v>
      </c>
      <c r="J34" s="139">
        <f>ROUND(ROUND((SUM(BE119:BE882)),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ROUND(SUM(BF119:BF882), 1)</f>
        <v>0</v>
      </c>
      <c r="G35" s="42"/>
      <c r="H35" s="42"/>
      <c r="I35" s="140">
        <v>0.15</v>
      </c>
      <c r="J35" s="139">
        <f>ROUND(ROUND((SUM(BF119:BF882)),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ROUND(SUM(BG119:BG882),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ROUND(SUM(BH119:BH882),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ROUND(SUM(BI119:BI882),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SO.01.5 - SLP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J119</f>
        <v>0</v>
      </c>
      <c r="K64" s="45"/>
      <c r="AU64" s="24" t="s">
        <v>175</v>
      </c>
    </row>
    <row r="65" spans="2:11" s="8" customFormat="1" ht="24.95" customHeight="1">
      <c r="B65" s="158"/>
      <c r="C65" s="159"/>
      <c r="D65" s="160" t="s">
        <v>1779</v>
      </c>
      <c r="E65" s="161"/>
      <c r="F65" s="161"/>
      <c r="G65" s="161"/>
      <c r="H65" s="161"/>
      <c r="I65" s="162"/>
      <c r="J65" s="163">
        <f>J120</f>
        <v>0</v>
      </c>
      <c r="K65" s="164"/>
    </row>
    <row r="66" spans="2:11" s="8" customFormat="1" ht="24.95" customHeight="1">
      <c r="B66" s="158"/>
      <c r="C66" s="159"/>
      <c r="D66" s="160" t="s">
        <v>1780</v>
      </c>
      <c r="E66" s="161"/>
      <c r="F66" s="161"/>
      <c r="G66" s="161"/>
      <c r="H66" s="161"/>
      <c r="I66" s="162"/>
      <c r="J66" s="163">
        <f>J121</f>
        <v>0</v>
      </c>
      <c r="K66" s="164"/>
    </row>
    <row r="67" spans="2:11" s="8" customFormat="1" ht="24.95" customHeight="1">
      <c r="B67" s="158"/>
      <c r="C67" s="159"/>
      <c r="D67" s="160" t="s">
        <v>1781</v>
      </c>
      <c r="E67" s="161"/>
      <c r="F67" s="161"/>
      <c r="G67" s="161"/>
      <c r="H67" s="161"/>
      <c r="I67" s="162"/>
      <c r="J67" s="163">
        <f>J202</f>
        <v>0</v>
      </c>
      <c r="K67" s="164"/>
    </row>
    <row r="68" spans="2:11" s="8" customFormat="1" ht="24.95" customHeight="1">
      <c r="B68" s="158"/>
      <c r="C68" s="159"/>
      <c r="D68" s="160" t="s">
        <v>1782</v>
      </c>
      <c r="E68" s="161"/>
      <c r="F68" s="161"/>
      <c r="G68" s="161"/>
      <c r="H68" s="161"/>
      <c r="I68" s="162"/>
      <c r="J68" s="163">
        <f>J219</f>
        <v>0</v>
      </c>
      <c r="K68" s="164"/>
    </row>
    <row r="69" spans="2:11" s="8" customFormat="1" ht="24.95" customHeight="1">
      <c r="B69" s="158"/>
      <c r="C69" s="159"/>
      <c r="D69" s="160" t="s">
        <v>1783</v>
      </c>
      <c r="E69" s="161"/>
      <c r="F69" s="161"/>
      <c r="G69" s="161"/>
      <c r="H69" s="161"/>
      <c r="I69" s="162"/>
      <c r="J69" s="163">
        <f>J246</f>
        <v>0</v>
      </c>
      <c r="K69" s="164"/>
    </row>
    <row r="70" spans="2:11" s="8" customFormat="1" ht="24.95" customHeight="1">
      <c r="B70" s="158"/>
      <c r="C70" s="159"/>
      <c r="D70" s="160" t="s">
        <v>1784</v>
      </c>
      <c r="E70" s="161"/>
      <c r="F70" s="161"/>
      <c r="G70" s="161"/>
      <c r="H70" s="161"/>
      <c r="I70" s="162"/>
      <c r="J70" s="163">
        <f>J261</f>
        <v>0</v>
      </c>
      <c r="K70" s="164"/>
    </row>
    <row r="71" spans="2:11" s="8" customFormat="1" ht="24.95" customHeight="1">
      <c r="B71" s="158"/>
      <c r="C71" s="159"/>
      <c r="D71" s="160" t="s">
        <v>1785</v>
      </c>
      <c r="E71" s="161"/>
      <c r="F71" s="161"/>
      <c r="G71" s="161"/>
      <c r="H71" s="161"/>
      <c r="I71" s="162"/>
      <c r="J71" s="163">
        <f>J268</f>
        <v>0</v>
      </c>
      <c r="K71" s="164"/>
    </row>
    <row r="72" spans="2:11" s="8" customFormat="1" ht="24.95" customHeight="1">
      <c r="B72" s="158"/>
      <c r="C72" s="159"/>
      <c r="D72" s="160" t="s">
        <v>1786</v>
      </c>
      <c r="E72" s="161"/>
      <c r="F72" s="161"/>
      <c r="G72" s="161"/>
      <c r="H72" s="161"/>
      <c r="I72" s="162"/>
      <c r="J72" s="163">
        <f>J275</f>
        <v>0</v>
      </c>
      <c r="K72" s="164"/>
    </row>
    <row r="73" spans="2:11" s="8" customFormat="1" ht="24.95" customHeight="1">
      <c r="B73" s="158"/>
      <c r="C73" s="159"/>
      <c r="D73" s="160" t="s">
        <v>1787</v>
      </c>
      <c r="E73" s="161"/>
      <c r="F73" s="161"/>
      <c r="G73" s="161"/>
      <c r="H73" s="161"/>
      <c r="I73" s="162"/>
      <c r="J73" s="163">
        <f>J334</f>
        <v>0</v>
      </c>
      <c r="K73" s="164"/>
    </row>
    <row r="74" spans="2:11" s="8" customFormat="1" ht="24.95" customHeight="1">
      <c r="B74" s="158"/>
      <c r="C74" s="159"/>
      <c r="D74" s="160" t="s">
        <v>1788</v>
      </c>
      <c r="E74" s="161"/>
      <c r="F74" s="161"/>
      <c r="G74" s="161"/>
      <c r="H74" s="161"/>
      <c r="I74" s="162"/>
      <c r="J74" s="163">
        <f>J375</f>
        <v>0</v>
      </c>
      <c r="K74" s="164"/>
    </row>
    <row r="75" spans="2:11" s="8" customFormat="1" ht="24.95" customHeight="1">
      <c r="B75" s="158"/>
      <c r="C75" s="159"/>
      <c r="D75" s="160" t="s">
        <v>1789</v>
      </c>
      <c r="E75" s="161"/>
      <c r="F75" s="161"/>
      <c r="G75" s="161"/>
      <c r="H75" s="161"/>
      <c r="I75" s="162"/>
      <c r="J75" s="163">
        <f>J390</f>
        <v>0</v>
      </c>
      <c r="K75" s="164"/>
    </row>
    <row r="76" spans="2:11" s="8" customFormat="1" ht="24.95" customHeight="1">
      <c r="B76" s="158"/>
      <c r="C76" s="159"/>
      <c r="D76" s="160" t="s">
        <v>1790</v>
      </c>
      <c r="E76" s="161"/>
      <c r="F76" s="161"/>
      <c r="G76" s="161"/>
      <c r="H76" s="161"/>
      <c r="I76" s="162"/>
      <c r="J76" s="163">
        <f>J405</f>
        <v>0</v>
      </c>
      <c r="K76" s="164"/>
    </row>
    <row r="77" spans="2:11" s="8" customFormat="1" ht="24.95" customHeight="1">
      <c r="B77" s="158"/>
      <c r="C77" s="159"/>
      <c r="D77" s="160" t="s">
        <v>1791</v>
      </c>
      <c r="E77" s="161"/>
      <c r="F77" s="161"/>
      <c r="G77" s="161"/>
      <c r="H77" s="161"/>
      <c r="I77" s="162"/>
      <c r="J77" s="163">
        <f>J440</f>
        <v>0</v>
      </c>
      <c r="K77" s="164"/>
    </row>
    <row r="78" spans="2:11" s="8" customFormat="1" ht="24.95" customHeight="1">
      <c r="B78" s="158"/>
      <c r="C78" s="159"/>
      <c r="D78" s="160" t="s">
        <v>1792</v>
      </c>
      <c r="E78" s="161"/>
      <c r="F78" s="161"/>
      <c r="G78" s="161"/>
      <c r="H78" s="161"/>
      <c r="I78" s="162"/>
      <c r="J78" s="163">
        <f>J459</f>
        <v>0</v>
      </c>
      <c r="K78" s="164"/>
    </row>
    <row r="79" spans="2:11" s="8" customFormat="1" ht="24.95" customHeight="1">
      <c r="B79" s="158"/>
      <c r="C79" s="159"/>
      <c r="D79" s="160" t="s">
        <v>1793</v>
      </c>
      <c r="E79" s="161"/>
      <c r="F79" s="161"/>
      <c r="G79" s="161"/>
      <c r="H79" s="161"/>
      <c r="I79" s="162"/>
      <c r="J79" s="163">
        <f>J494</f>
        <v>0</v>
      </c>
      <c r="K79" s="164"/>
    </row>
    <row r="80" spans="2:11" s="8" customFormat="1" ht="24.95" customHeight="1">
      <c r="B80" s="158"/>
      <c r="C80" s="159"/>
      <c r="D80" s="160" t="s">
        <v>1794</v>
      </c>
      <c r="E80" s="161"/>
      <c r="F80" s="161"/>
      <c r="G80" s="161"/>
      <c r="H80" s="161"/>
      <c r="I80" s="162"/>
      <c r="J80" s="163">
        <f>J521</f>
        <v>0</v>
      </c>
      <c r="K80" s="164"/>
    </row>
    <row r="81" spans="2:11" s="8" customFormat="1" ht="24.95" customHeight="1">
      <c r="B81" s="158"/>
      <c r="C81" s="159"/>
      <c r="D81" s="160" t="s">
        <v>1795</v>
      </c>
      <c r="E81" s="161"/>
      <c r="F81" s="161"/>
      <c r="G81" s="161"/>
      <c r="H81" s="161"/>
      <c r="I81" s="162"/>
      <c r="J81" s="163">
        <f>J530</f>
        <v>0</v>
      </c>
      <c r="K81" s="164"/>
    </row>
    <row r="82" spans="2:11" s="8" customFormat="1" ht="24.95" customHeight="1">
      <c r="B82" s="158"/>
      <c r="C82" s="159"/>
      <c r="D82" s="160" t="s">
        <v>1796</v>
      </c>
      <c r="E82" s="161"/>
      <c r="F82" s="161"/>
      <c r="G82" s="161"/>
      <c r="H82" s="161"/>
      <c r="I82" s="162"/>
      <c r="J82" s="163">
        <f>J539</f>
        <v>0</v>
      </c>
      <c r="K82" s="164"/>
    </row>
    <row r="83" spans="2:11" s="8" customFormat="1" ht="24.95" customHeight="1">
      <c r="B83" s="158"/>
      <c r="C83" s="159"/>
      <c r="D83" s="160" t="s">
        <v>1797</v>
      </c>
      <c r="E83" s="161"/>
      <c r="F83" s="161"/>
      <c r="G83" s="161"/>
      <c r="H83" s="161"/>
      <c r="I83" s="162"/>
      <c r="J83" s="163">
        <f>J554</f>
        <v>0</v>
      </c>
      <c r="K83" s="164"/>
    </row>
    <row r="84" spans="2:11" s="8" customFormat="1" ht="24.95" customHeight="1">
      <c r="B84" s="158"/>
      <c r="C84" s="159"/>
      <c r="D84" s="160" t="s">
        <v>1798</v>
      </c>
      <c r="E84" s="161"/>
      <c r="F84" s="161"/>
      <c r="G84" s="161"/>
      <c r="H84" s="161"/>
      <c r="I84" s="162"/>
      <c r="J84" s="163">
        <f>J567</f>
        <v>0</v>
      </c>
      <c r="K84" s="164"/>
    </row>
    <row r="85" spans="2:11" s="8" customFormat="1" ht="24.95" customHeight="1">
      <c r="B85" s="158"/>
      <c r="C85" s="159"/>
      <c r="D85" s="160" t="s">
        <v>1799</v>
      </c>
      <c r="E85" s="161"/>
      <c r="F85" s="161"/>
      <c r="G85" s="161"/>
      <c r="H85" s="161"/>
      <c r="I85" s="162"/>
      <c r="J85" s="163">
        <f>J592</f>
        <v>0</v>
      </c>
      <c r="K85" s="164"/>
    </row>
    <row r="86" spans="2:11" s="8" customFormat="1" ht="24.95" customHeight="1">
      <c r="B86" s="158"/>
      <c r="C86" s="159"/>
      <c r="D86" s="160" t="s">
        <v>1800</v>
      </c>
      <c r="E86" s="161"/>
      <c r="F86" s="161"/>
      <c r="G86" s="161"/>
      <c r="H86" s="161"/>
      <c r="I86" s="162"/>
      <c r="J86" s="163">
        <f>J629</f>
        <v>0</v>
      </c>
      <c r="K86" s="164"/>
    </row>
    <row r="87" spans="2:11" s="8" customFormat="1" ht="24.95" customHeight="1">
      <c r="B87" s="158"/>
      <c r="C87" s="159"/>
      <c r="D87" s="160" t="s">
        <v>1801</v>
      </c>
      <c r="E87" s="161"/>
      <c r="F87" s="161"/>
      <c r="G87" s="161"/>
      <c r="H87" s="161"/>
      <c r="I87" s="162"/>
      <c r="J87" s="163">
        <f>J658</f>
        <v>0</v>
      </c>
      <c r="K87" s="164"/>
    </row>
    <row r="88" spans="2:11" s="8" customFormat="1" ht="24.95" customHeight="1">
      <c r="B88" s="158"/>
      <c r="C88" s="159"/>
      <c r="D88" s="160" t="s">
        <v>1802</v>
      </c>
      <c r="E88" s="161"/>
      <c r="F88" s="161"/>
      <c r="G88" s="161"/>
      <c r="H88" s="161"/>
      <c r="I88" s="162"/>
      <c r="J88" s="163">
        <f>J689</f>
        <v>0</v>
      </c>
      <c r="K88" s="164"/>
    </row>
    <row r="89" spans="2:11" s="8" customFormat="1" ht="24.95" customHeight="1">
      <c r="B89" s="158"/>
      <c r="C89" s="159"/>
      <c r="D89" s="160" t="s">
        <v>1803</v>
      </c>
      <c r="E89" s="161"/>
      <c r="F89" s="161"/>
      <c r="G89" s="161"/>
      <c r="H89" s="161"/>
      <c r="I89" s="162"/>
      <c r="J89" s="163">
        <f>J702</f>
        <v>0</v>
      </c>
      <c r="K89" s="164"/>
    </row>
    <row r="90" spans="2:11" s="8" customFormat="1" ht="24.95" customHeight="1">
      <c r="B90" s="158"/>
      <c r="C90" s="159"/>
      <c r="D90" s="160" t="s">
        <v>1804</v>
      </c>
      <c r="E90" s="161"/>
      <c r="F90" s="161"/>
      <c r="G90" s="161"/>
      <c r="H90" s="161"/>
      <c r="I90" s="162"/>
      <c r="J90" s="163">
        <f>J717</f>
        <v>0</v>
      </c>
      <c r="K90" s="164"/>
    </row>
    <row r="91" spans="2:11" s="8" customFormat="1" ht="24.95" customHeight="1">
      <c r="B91" s="158"/>
      <c r="C91" s="159"/>
      <c r="D91" s="160" t="s">
        <v>1805</v>
      </c>
      <c r="E91" s="161"/>
      <c r="F91" s="161"/>
      <c r="G91" s="161"/>
      <c r="H91" s="161"/>
      <c r="I91" s="162"/>
      <c r="J91" s="163">
        <f>J728</f>
        <v>0</v>
      </c>
      <c r="K91" s="164"/>
    </row>
    <row r="92" spans="2:11" s="8" customFormat="1" ht="24.95" customHeight="1">
      <c r="B92" s="158"/>
      <c r="C92" s="159"/>
      <c r="D92" s="160" t="s">
        <v>1806</v>
      </c>
      <c r="E92" s="161"/>
      <c r="F92" s="161"/>
      <c r="G92" s="161"/>
      <c r="H92" s="161"/>
      <c r="I92" s="162"/>
      <c r="J92" s="163">
        <f>J737</f>
        <v>0</v>
      </c>
      <c r="K92" s="164"/>
    </row>
    <row r="93" spans="2:11" s="8" customFormat="1" ht="24.95" customHeight="1">
      <c r="B93" s="158"/>
      <c r="C93" s="159"/>
      <c r="D93" s="160" t="s">
        <v>1807</v>
      </c>
      <c r="E93" s="161"/>
      <c r="F93" s="161"/>
      <c r="G93" s="161"/>
      <c r="H93" s="161"/>
      <c r="I93" s="162"/>
      <c r="J93" s="163">
        <f>J830</f>
        <v>0</v>
      </c>
      <c r="K93" s="164"/>
    </row>
    <row r="94" spans="2:11" s="8" customFormat="1" ht="24.95" customHeight="1">
      <c r="B94" s="158"/>
      <c r="C94" s="159"/>
      <c r="D94" s="160" t="s">
        <v>1808</v>
      </c>
      <c r="E94" s="161"/>
      <c r="F94" s="161"/>
      <c r="G94" s="161"/>
      <c r="H94" s="161"/>
      <c r="I94" s="162"/>
      <c r="J94" s="163">
        <f>J865</f>
        <v>0</v>
      </c>
      <c r="K94" s="164"/>
    </row>
    <row r="95" spans="2:11" s="8" customFormat="1" ht="24.95" customHeight="1">
      <c r="B95" s="158"/>
      <c r="C95" s="159"/>
      <c r="D95" s="160" t="s">
        <v>176</v>
      </c>
      <c r="E95" s="161"/>
      <c r="F95" s="161"/>
      <c r="G95" s="161"/>
      <c r="H95" s="161"/>
      <c r="I95" s="162"/>
      <c r="J95" s="163">
        <f>J876</f>
        <v>0</v>
      </c>
      <c r="K95" s="164"/>
    </row>
    <row r="96" spans="2:11" s="1" customFormat="1" ht="21.75" customHeight="1">
      <c r="B96" s="41"/>
      <c r="C96" s="42"/>
      <c r="D96" s="42"/>
      <c r="E96" s="42"/>
      <c r="F96" s="42"/>
      <c r="G96" s="42"/>
      <c r="H96" s="42"/>
      <c r="I96" s="127"/>
      <c r="J96" s="42"/>
      <c r="K96" s="45"/>
    </row>
    <row r="97" spans="2:12" s="1" customFormat="1" ht="6.95" customHeight="1">
      <c r="B97" s="56"/>
      <c r="C97" s="57"/>
      <c r="D97" s="57"/>
      <c r="E97" s="57"/>
      <c r="F97" s="57"/>
      <c r="G97" s="57"/>
      <c r="H97" s="57"/>
      <c r="I97" s="148"/>
      <c r="J97" s="57"/>
      <c r="K97" s="58"/>
    </row>
    <row r="101" spans="2:12" s="1" customFormat="1" ht="6.95" customHeight="1">
      <c r="B101" s="59"/>
      <c r="C101" s="60"/>
      <c r="D101" s="60"/>
      <c r="E101" s="60"/>
      <c r="F101" s="60"/>
      <c r="G101" s="60"/>
      <c r="H101" s="60"/>
      <c r="I101" s="151"/>
      <c r="J101" s="60"/>
      <c r="K101" s="60"/>
      <c r="L101" s="61"/>
    </row>
    <row r="102" spans="2:12" s="1" customFormat="1" ht="36.950000000000003" customHeight="1">
      <c r="B102" s="41"/>
      <c r="C102" s="62" t="s">
        <v>178</v>
      </c>
      <c r="D102" s="63"/>
      <c r="E102" s="63"/>
      <c r="F102" s="63"/>
      <c r="G102" s="63"/>
      <c r="H102" s="63"/>
      <c r="I102" s="165"/>
      <c r="J102" s="63"/>
      <c r="K102" s="63"/>
      <c r="L102" s="61"/>
    </row>
    <row r="103" spans="2:12" s="1" customFormat="1" ht="6.95" customHeight="1">
      <c r="B103" s="41"/>
      <c r="C103" s="63"/>
      <c r="D103" s="63"/>
      <c r="E103" s="63"/>
      <c r="F103" s="63"/>
      <c r="G103" s="63"/>
      <c r="H103" s="63"/>
      <c r="I103" s="165"/>
      <c r="J103" s="63"/>
      <c r="K103" s="63"/>
      <c r="L103" s="61"/>
    </row>
    <row r="104" spans="2:12" s="1" customFormat="1" ht="14.45" customHeight="1">
      <c r="B104" s="41"/>
      <c r="C104" s="65" t="s">
        <v>17</v>
      </c>
      <c r="D104" s="63"/>
      <c r="E104" s="63"/>
      <c r="F104" s="63"/>
      <c r="G104" s="63"/>
      <c r="H104" s="63"/>
      <c r="I104" s="165"/>
      <c r="J104" s="63"/>
      <c r="K104" s="63"/>
      <c r="L104" s="61"/>
    </row>
    <row r="105" spans="2:12" s="1" customFormat="1" ht="22.5" customHeight="1">
      <c r="B105" s="41"/>
      <c r="C105" s="63"/>
      <c r="D105" s="63"/>
      <c r="E105" s="400" t="str">
        <f>E7</f>
        <v>Revitalizace autobusového nádraží v Mohelnici</v>
      </c>
      <c r="F105" s="401"/>
      <c r="G105" s="401"/>
      <c r="H105" s="401"/>
      <c r="I105" s="165"/>
      <c r="J105" s="63"/>
      <c r="K105" s="63"/>
      <c r="L105" s="61"/>
    </row>
    <row r="106" spans="2:12">
      <c r="B106" s="28"/>
      <c r="C106" s="65" t="s">
        <v>166</v>
      </c>
      <c r="D106" s="166"/>
      <c r="E106" s="166"/>
      <c r="F106" s="166"/>
      <c r="G106" s="166"/>
      <c r="H106" s="166"/>
      <c r="J106" s="166"/>
      <c r="K106" s="166"/>
      <c r="L106" s="167"/>
    </row>
    <row r="107" spans="2:12" ht="22.5" customHeight="1">
      <c r="B107" s="28"/>
      <c r="C107" s="166"/>
      <c r="D107" s="166"/>
      <c r="E107" s="400" t="s">
        <v>354</v>
      </c>
      <c r="F107" s="404"/>
      <c r="G107" s="404"/>
      <c r="H107" s="404"/>
      <c r="J107" s="166"/>
      <c r="K107" s="166"/>
      <c r="L107" s="167"/>
    </row>
    <row r="108" spans="2:12">
      <c r="B108" s="28"/>
      <c r="C108" s="65" t="s">
        <v>168</v>
      </c>
      <c r="D108" s="166"/>
      <c r="E108" s="166"/>
      <c r="F108" s="166"/>
      <c r="G108" s="166"/>
      <c r="H108" s="166"/>
      <c r="J108" s="166"/>
      <c r="K108" s="166"/>
      <c r="L108" s="167"/>
    </row>
    <row r="109" spans="2:12" s="1" customFormat="1" ht="22.5" customHeight="1">
      <c r="B109" s="41"/>
      <c r="C109" s="63"/>
      <c r="D109" s="63"/>
      <c r="E109" s="402" t="s">
        <v>354</v>
      </c>
      <c r="F109" s="403"/>
      <c r="G109" s="403"/>
      <c r="H109" s="403"/>
      <c r="I109" s="165"/>
      <c r="J109" s="63"/>
      <c r="K109" s="63"/>
      <c r="L109" s="61"/>
    </row>
    <row r="110" spans="2:12" s="1" customFormat="1" ht="14.45" customHeight="1">
      <c r="B110" s="41"/>
      <c r="C110" s="65" t="s">
        <v>170</v>
      </c>
      <c r="D110" s="63"/>
      <c r="E110" s="63"/>
      <c r="F110" s="63"/>
      <c r="G110" s="63"/>
      <c r="H110" s="63"/>
      <c r="I110" s="165"/>
      <c r="J110" s="63"/>
      <c r="K110" s="63"/>
      <c r="L110" s="61"/>
    </row>
    <row r="111" spans="2:12" s="1" customFormat="1" ht="23.25" customHeight="1">
      <c r="B111" s="41"/>
      <c r="C111" s="63"/>
      <c r="D111" s="63"/>
      <c r="E111" s="371" t="str">
        <f>E13</f>
        <v>SO.01.5 - SLP</v>
      </c>
      <c r="F111" s="403"/>
      <c r="G111" s="403"/>
      <c r="H111" s="403"/>
      <c r="I111" s="165"/>
      <c r="J111" s="63"/>
      <c r="K111" s="63"/>
      <c r="L111" s="61"/>
    </row>
    <row r="112" spans="2:12" s="1" customFormat="1" ht="6.95" customHeight="1">
      <c r="B112" s="41"/>
      <c r="C112" s="63"/>
      <c r="D112" s="63"/>
      <c r="E112" s="63"/>
      <c r="F112" s="63"/>
      <c r="G112" s="63"/>
      <c r="H112" s="63"/>
      <c r="I112" s="165"/>
      <c r="J112" s="63"/>
      <c r="K112" s="63"/>
      <c r="L112" s="61"/>
    </row>
    <row r="113" spans="2:65" s="1" customFormat="1" ht="18" customHeight="1">
      <c r="B113" s="41"/>
      <c r="C113" s="65" t="s">
        <v>22</v>
      </c>
      <c r="D113" s="63"/>
      <c r="E113" s="63"/>
      <c r="F113" s="168" t="str">
        <f>F16</f>
        <v>Mohelnice</v>
      </c>
      <c r="G113" s="63"/>
      <c r="H113" s="63"/>
      <c r="I113" s="169" t="s">
        <v>24</v>
      </c>
      <c r="J113" s="73" t="str">
        <f>IF(J16="","",J16)</f>
        <v>27.1.2017</v>
      </c>
      <c r="K113" s="63"/>
      <c r="L113" s="61"/>
    </row>
    <row r="114" spans="2:65" s="1" customFormat="1" ht="6.95" customHeight="1">
      <c r="B114" s="41"/>
      <c r="C114" s="63"/>
      <c r="D114" s="63"/>
      <c r="E114" s="63"/>
      <c r="F114" s="63"/>
      <c r="G114" s="63"/>
      <c r="H114" s="63"/>
      <c r="I114" s="165"/>
      <c r="J114" s="63"/>
      <c r="K114" s="63"/>
      <c r="L114" s="61"/>
    </row>
    <row r="115" spans="2:65" s="1" customFormat="1">
      <c r="B115" s="41"/>
      <c r="C115" s="65" t="s">
        <v>26</v>
      </c>
      <c r="D115" s="63"/>
      <c r="E115" s="63"/>
      <c r="F115" s="168" t="str">
        <f>E19</f>
        <v>Město Mohelnice, U Brány 916/2, 789 85 Mohelnice</v>
      </c>
      <c r="G115" s="63"/>
      <c r="H115" s="63"/>
      <c r="I115" s="169" t="s">
        <v>34</v>
      </c>
      <c r="J115" s="168" t="str">
        <f>E25</f>
        <v xml:space="preserve"> </v>
      </c>
      <c r="K115" s="63"/>
      <c r="L115" s="61"/>
    </row>
    <row r="116" spans="2:65" s="1" customFormat="1" ht="14.45" customHeight="1">
      <c r="B116" s="41"/>
      <c r="C116" s="65" t="s">
        <v>32</v>
      </c>
      <c r="D116" s="63"/>
      <c r="E116" s="63"/>
      <c r="F116" s="168" t="str">
        <f>IF(E22="","",E22)</f>
        <v/>
      </c>
      <c r="G116" s="63"/>
      <c r="H116" s="63"/>
      <c r="I116" s="165"/>
      <c r="J116" s="63"/>
      <c r="K116" s="63"/>
      <c r="L116" s="61"/>
    </row>
    <row r="117" spans="2:65" s="1" customFormat="1" ht="10.35" customHeight="1">
      <c r="B117" s="41"/>
      <c r="C117" s="63"/>
      <c r="D117" s="63"/>
      <c r="E117" s="63"/>
      <c r="F117" s="63"/>
      <c r="G117" s="63"/>
      <c r="H117" s="63"/>
      <c r="I117" s="165"/>
      <c r="J117" s="63"/>
      <c r="K117" s="63"/>
      <c r="L117" s="61"/>
    </row>
    <row r="118" spans="2:65" s="9" customFormat="1" ht="29.25" customHeight="1">
      <c r="B118" s="170"/>
      <c r="C118" s="171" t="s">
        <v>179</v>
      </c>
      <c r="D118" s="172" t="s">
        <v>57</v>
      </c>
      <c r="E118" s="172" t="s">
        <v>53</v>
      </c>
      <c r="F118" s="172" t="s">
        <v>180</v>
      </c>
      <c r="G118" s="172" t="s">
        <v>181</v>
      </c>
      <c r="H118" s="172" t="s">
        <v>182</v>
      </c>
      <c r="I118" s="173" t="s">
        <v>183</v>
      </c>
      <c r="J118" s="172" t="s">
        <v>173</v>
      </c>
      <c r="K118" s="174" t="s">
        <v>184</v>
      </c>
      <c r="L118" s="175"/>
      <c r="M118" s="81" t="s">
        <v>185</v>
      </c>
      <c r="N118" s="82" t="s">
        <v>42</v>
      </c>
      <c r="O118" s="82" t="s">
        <v>186</v>
      </c>
      <c r="P118" s="82" t="s">
        <v>187</v>
      </c>
      <c r="Q118" s="82" t="s">
        <v>188</v>
      </c>
      <c r="R118" s="82" t="s">
        <v>189</v>
      </c>
      <c r="S118" s="82" t="s">
        <v>190</v>
      </c>
      <c r="T118" s="83" t="s">
        <v>191</v>
      </c>
    </row>
    <row r="119" spans="2:65" s="1" customFormat="1" ht="29.25" customHeight="1">
      <c r="B119" s="41"/>
      <c r="C119" s="87" t="s">
        <v>174</v>
      </c>
      <c r="D119" s="63"/>
      <c r="E119" s="63"/>
      <c r="F119" s="63"/>
      <c r="G119" s="63"/>
      <c r="H119" s="63"/>
      <c r="I119" s="165"/>
      <c r="J119" s="176">
        <f>BK119</f>
        <v>0</v>
      </c>
      <c r="K119" s="63"/>
      <c r="L119" s="61"/>
      <c r="M119" s="84"/>
      <c r="N119" s="85"/>
      <c r="O119" s="85"/>
      <c r="P119" s="177">
        <f>P120+P121+P202+P219+P246+P261+P268+P275+P334+P375+P390+P405+P440+P459+P494+P521+P530+P539+P554+P567+P592+P629+P658+P689+P702+P717+P728+P737+P830+P865+P876</f>
        <v>0</v>
      </c>
      <c r="Q119" s="85"/>
      <c r="R119" s="177">
        <f>R120+R121+R202+R219+R246+R261+R268+R275+R334+R375+R390+R405+R440+R459+R494+R521+R530+R539+R554+R567+R592+R629+R658+R689+R702+R717+R728+R737+R830+R865+R876</f>
        <v>0</v>
      </c>
      <c r="S119" s="85"/>
      <c r="T119" s="178">
        <f>T120+T121+T202+T219+T246+T261+T268+T275+T334+T375+T390+T405+T440+T459+T494+T521+T530+T539+T554+T567+T592+T629+T658+T689+T702+T717+T728+T737+T830+T865+T876</f>
        <v>0</v>
      </c>
      <c r="AT119" s="24" t="s">
        <v>71</v>
      </c>
      <c r="AU119" s="24" t="s">
        <v>175</v>
      </c>
      <c r="BK119" s="179">
        <f>BK120+BK121+BK202+BK219+BK246+BK261+BK268+BK275+BK334+BK375+BK390+BK405+BK440+BK459+BK494+BK521+BK530+BK539+BK554+BK567+BK592+BK629+BK658+BK689+BK702+BK717+BK728+BK737+BK830+BK865+BK876</f>
        <v>0</v>
      </c>
    </row>
    <row r="120" spans="2:65" s="10" customFormat="1" ht="37.35" customHeight="1">
      <c r="B120" s="180"/>
      <c r="C120" s="181"/>
      <c r="D120" s="247" t="s">
        <v>71</v>
      </c>
      <c r="E120" s="248" t="s">
        <v>1809</v>
      </c>
      <c r="F120" s="248" t="s">
        <v>1809</v>
      </c>
      <c r="G120" s="181"/>
      <c r="H120" s="181"/>
      <c r="I120" s="184"/>
      <c r="J120" s="249">
        <f>BK120</f>
        <v>0</v>
      </c>
      <c r="K120" s="181"/>
      <c r="L120" s="186"/>
      <c r="M120" s="187"/>
      <c r="N120" s="188"/>
      <c r="O120" s="188"/>
      <c r="P120" s="189">
        <v>0</v>
      </c>
      <c r="Q120" s="188"/>
      <c r="R120" s="189">
        <v>0</v>
      </c>
      <c r="S120" s="188"/>
      <c r="T120" s="190">
        <v>0</v>
      </c>
      <c r="AR120" s="191" t="s">
        <v>81</v>
      </c>
      <c r="AT120" s="192" t="s">
        <v>71</v>
      </c>
      <c r="AU120" s="192" t="s">
        <v>72</v>
      </c>
      <c r="AY120" s="191" t="s">
        <v>195</v>
      </c>
      <c r="BK120" s="193">
        <v>0</v>
      </c>
    </row>
    <row r="121" spans="2:65" s="10" customFormat="1" ht="24.95" customHeight="1">
      <c r="B121" s="180"/>
      <c r="C121" s="181"/>
      <c r="D121" s="182" t="s">
        <v>71</v>
      </c>
      <c r="E121" s="183" t="s">
        <v>1810</v>
      </c>
      <c r="F121" s="183" t="s">
        <v>1811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SUM(P122:P201)</f>
        <v>0</v>
      </c>
      <c r="Q121" s="188"/>
      <c r="R121" s="189">
        <f>SUM(R122:R201)</f>
        <v>0</v>
      </c>
      <c r="S121" s="188"/>
      <c r="T121" s="190">
        <f>SUM(T122:T201)</f>
        <v>0</v>
      </c>
      <c r="AR121" s="191" t="s">
        <v>86</v>
      </c>
      <c r="AT121" s="192" t="s">
        <v>71</v>
      </c>
      <c r="AU121" s="192" t="s">
        <v>72</v>
      </c>
      <c r="AY121" s="191" t="s">
        <v>195</v>
      </c>
      <c r="BK121" s="193">
        <f>SUM(BK122:BK201)</f>
        <v>0</v>
      </c>
    </row>
    <row r="122" spans="2:65" s="1" customFormat="1" ht="22.5" customHeight="1">
      <c r="B122" s="41"/>
      <c r="C122" s="238" t="s">
        <v>79</v>
      </c>
      <c r="D122" s="238" t="s">
        <v>1041</v>
      </c>
      <c r="E122" s="239" t="s">
        <v>1812</v>
      </c>
      <c r="F122" s="240" t="s">
        <v>1813</v>
      </c>
      <c r="G122" s="241" t="s">
        <v>729</v>
      </c>
      <c r="H122" s="242">
        <v>1</v>
      </c>
      <c r="I122" s="243"/>
      <c r="J122" s="242">
        <f>ROUND(I122*H122,1)</f>
        <v>0</v>
      </c>
      <c r="K122" s="240" t="s">
        <v>1298</v>
      </c>
      <c r="L122" s="244"/>
      <c r="M122" s="245" t="s">
        <v>20</v>
      </c>
      <c r="N122" s="246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799</v>
      </c>
      <c r="AT122" s="24" t="s">
        <v>1041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474</v>
      </c>
      <c r="BM122" s="24" t="s">
        <v>81</v>
      </c>
    </row>
    <row r="123" spans="2:65" s="1" customFormat="1" ht="13.5">
      <c r="B123" s="41"/>
      <c r="C123" s="63"/>
      <c r="D123" s="205" t="s">
        <v>202</v>
      </c>
      <c r="E123" s="63"/>
      <c r="F123" s="206" t="s">
        <v>1813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238" t="s">
        <v>81</v>
      </c>
      <c r="D124" s="238" t="s">
        <v>1041</v>
      </c>
      <c r="E124" s="239" t="s">
        <v>1814</v>
      </c>
      <c r="F124" s="240" t="s">
        <v>1815</v>
      </c>
      <c r="G124" s="241" t="s">
        <v>729</v>
      </c>
      <c r="H124" s="242">
        <v>1</v>
      </c>
      <c r="I124" s="243"/>
      <c r="J124" s="242">
        <f>ROUND(I124*H124,1)</f>
        <v>0</v>
      </c>
      <c r="K124" s="240" t="s">
        <v>1298</v>
      </c>
      <c r="L124" s="244"/>
      <c r="M124" s="245" t="s">
        <v>20</v>
      </c>
      <c r="N124" s="246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799</v>
      </c>
      <c r="AT124" s="24" t="s">
        <v>1041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474</v>
      </c>
      <c r="BM124" s="24" t="s">
        <v>194</v>
      </c>
    </row>
    <row r="125" spans="2:65" s="1" customFormat="1" ht="13.5">
      <c r="B125" s="41"/>
      <c r="C125" s="63"/>
      <c r="D125" s="205" t="s">
        <v>202</v>
      </c>
      <c r="E125" s="63"/>
      <c r="F125" s="206" t="s">
        <v>1815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238" t="s">
        <v>86</v>
      </c>
      <c r="D126" s="238" t="s">
        <v>1041</v>
      </c>
      <c r="E126" s="239" t="s">
        <v>1816</v>
      </c>
      <c r="F126" s="240" t="s">
        <v>1817</v>
      </c>
      <c r="G126" s="241" t="s">
        <v>729</v>
      </c>
      <c r="H126" s="242">
        <v>1</v>
      </c>
      <c r="I126" s="243"/>
      <c r="J126" s="242">
        <f>ROUND(I126*H126,1)</f>
        <v>0</v>
      </c>
      <c r="K126" s="240" t="s">
        <v>1298</v>
      </c>
      <c r="L126" s="244"/>
      <c r="M126" s="245" t="s">
        <v>20</v>
      </c>
      <c r="N126" s="246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799</v>
      </c>
      <c r="AT126" s="24" t="s">
        <v>1041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474</v>
      </c>
      <c r="BM126" s="24" t="s">
        <v>217</v>
      </c>
    </row>
    <row r="127" spans="2:65" s="1" customFormat="1" ht="13.5">
      <c r="B127" s="41"/>
      <c r="C127" s="63"/>
      <c r="D127" s="205" t="s">
        <v>202</v>
      </c>
      <c r="E127" s="63"/>
      <c r="F127" s="206" t="s">
        <v>1817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238" t="s">
        <v>194</v>
      </c>
      <c r="D128" s="238" t="s">
        <v>1041</v>
      </c>
      <c r="E128" s="239" t="s">
        <v>351</v>
      </c>
      <c r="F128" s="240" t="s">
        <v>1818</v>
      </c>
      <c r="G128" s="241" t="s">
        <v>729</v>
      </c>
      <c r="H128" s="242">
        <v>1</v>
      </c>
      <c r="I128" s="243"/>
      <c r="J128" s="242">
        <f>ROUND(I128*H128,1)</f>
        <v>0</v>
      </c>
      <c r="K128" s="240" t="s">
        <v>1298</v>
      </c>
      <c r="L128" s="244"/>
      <c r="M128" s="245" t="s">
        <v>20</v>
      </c>
      <c r="N128" s="246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799</v>
      </c>
      <c r="AT128" s="24" t="s">
        <v>1041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474</v>
      </c>
      <c r="BM128" s="24" t="s">
        <v>225</v>
      </c>
    </row>
    <row r="129" spans="2:65" s="1" customFormat="1" ht="13.5">
      <c r="B129" s="41"/>
      <c r="C129" s="63"/>
      <c r="D129" s="205" t="s">
        <v>202</v>
      </c>
      <c r="E129" s="63"/>
      <c r="F129" s="206" t="s">
        <v>1818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238" t="s">
        <v>213</v>
      </c>
      <c r="D130" s="238" t="s">
        <v>1041</v>
      </c>
      <c r="E130" s="239" t="s">
        <v>1819</v>
      </c>
      <c r="F130" s="240" t="s">
        <v>1820</v>
      </c>
      <c r="G130" s="241" t="s">
        <v>729</v>
      </c>
      <c r="H130" s="242">
        <v>1</v>
      </c>
      <c r="I130" s="243"/>
      <c r="J130" s="242">
        <f>ROUND(I130*H130,1)</f>
        <v>0</v>
      </c>
      <c r="K130" s="240" t="s">
        <v>1298</v>
      </c>
      <c r="L130" s="244"/>
      <c r="M130" s="245" t="s">
        <v>20</v>
      </c>
      <c r="N130" s="246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799</v>
      </c>
      <c r="AT130" s="24" t="s">
        <v>1041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474</v>
      </c>
      <c r="BM130" s="24" t="s">
        <v>226</v>
      </c>
    </row>
    <row r="131" spans="2:65" s="1" customFormat="1" ht="13.5">
      <c r="B131" s="41"/>
      <c r="C131" s="63"/>
      <c r="D131" s="205" t="s">
        <v>202</v>
      </c>
      <c r="E131" s="63"/>
      <c r="F131" s="206" t="s">
        <v>1821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238" t="s">
        <v>217</v>
      </c>
      <c r="D132" s="238" t="s">
        <v>1041</v>
      </c>
      <c r="E132" s="239" t="s">
        <v>1822</v>
      </c>
      <c r="F132" s="240" t="s">
        <v>1823</v>
      </c>
      <c r="G132" s="241" t="s">
        <v>729</v>
      </c>
      <c r="H132" s="242">
        <v>1</v>
      </c>
      <c r="I132" s="243"/>
      <c r="J132" s="242">
        <f>ROUND(I132*H132,1)</f>
        <v>0</v>
      </c>
      <c r="K132" s="240" t="s">
        <v>1298</v>
      </c>
      <c r="L132" s="244"/>
      <c r="M132" s="245" t="s">
        <v>20</v>
      </c>
      <c r="N132" s="246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799</v>
      </c>
      <c r="AT132" s="24" t="s">
        <v>1041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474</v>
      </c>
      <c r="BM132" s="24" t="s">
        <v>240</v>
      </c>
    </row>
    <row r="133" spans="2:65" s="1" customFormat="1" ht="13.5">
      <c r="B133" s="41"/>
      <c r="C133" s="63"/>
      <c r="D133" s="205" t="s">
        <v>202</v>
      </c>
      <c r="E133" s="63"/>
      <c r="F133" s="206" t="s">
        <v>1823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238" t="s">
        <v>221</v>
      </c>
      <c r="D134" s="238" t="s">
        <v>1041</v>
      </c>
      <c r="E134" s="239" t="s">
        <v>1824</v>
      </c>
      <c r="F134" s="240" t="s">
        <v>1825</v>
      </c>
      <c r="G134" s="241" t="s">
        <v>729</v>
      </c>
      <c r="H134" s="242">
        <v>1</v>
      </c>
      <c r="I134" s="243"/>
      <c r="J134" s="242">
        <f>ROUND(I134*H134,1)</f>
        <v>0</v>
      </c>
      <c r="K134" s="240" t="s">
        <v>1298</v>
      </c>
      <c r="L134" s="244"/>
      <c r="M134" s="245" t="s">
        <v>20</v>
      </c>
      <c r="N134" s="246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799</v>
      </c>
      <c r="AT134" s="24" t="s">
        <v>1041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474</v>
      </c>
      <c r="BM134" s="24" t="s">
        <v>248</v>
      </c>
    </row>
    <row r="135" spans="2:65" s="1" customFormat="1" ht="13.5">
      <c r="B135" s="41"/>
      <c r="C135" s="63"/>
      <c r="D135" s="205" t="s">
        <v>202</v>
      </c>
      <c r="E135" s="63"/>
      <c r="F135" s="206" t="s">
        <v>1825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238" t="s">
        <v>225</v>
      </c>
      <c r="D136" s="238" t="s">
        <v>1041</v>
      </c>
      <c r="E136" s="239" t="s">
        <v>1826</v>
      </c>
      <c r="F136" s="240" t="s">
        <v>1827</v>
      </c>
      <c r="G136" s="241" t="s">
        <v>729</v>
      </c>
      <c r="H136" s="242">
        <v>1</v>
      </c>
      <c r="I136" s="243"/>
      <c r="J136" s="242">
        <f>ROUND(I136*H136,1)</f>
        <v>0</v>
      </c>
      <c r="K136" s="240" t="s">
        <v>1298</v>
      </c>
      <c r="L136" s="244"/>
      <c r="M136" s="245" t="s">
        <v>20</v>
      </c>
      <c r="N136" s="246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799</v>
      </c>
      <c r="AT136" s="24" t="s">
        <v>1041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474</v>
      </c>
      <c r="BM136" s="24" t="s">
        <v>255</v>
      </c>
    </row>
    <row r="137" spans="2:65" s="1" customFormat="1" ht="13.5">
      <c r="B137" s="41"/>
      <c r="C137" s="63"/>
      <c r="D137" s="205" t="s">
        <v>202</v>
      </c>
      <c r="E137" s="63"/>
      <c r="F137" s="206" t="s">
        <v>1827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238" t="s">
        <v>230</v>
      </c>
      <c r="D138" s="238" t="s">
        <v>1041</v>
      </c>
      <c r="E138" s="239" t="s">
        <v>1768</v>
      </c>
      <c r="F138" s="240" t="s">
        <v>1828</v>
      </c>
      <c r="G138" s="241" t="s">
        <v>729</v>
      </c>
      <c r="H138" s="242">
        <v>1</v>
      </c>
      <c r="I138" s="243"/>
      <c r="J138" s="242">
        <f>ROUND(I138*H138,1)</f>
        <v>0</v>
      </c>
      <c r="K138" s="240" t="s">
        <v>1298</v>
      </c>
      <c r="L138" s="244"/>
      <c r="M138" s="245" t="s">
        <v>20</v>
      </c>
      <c r="N138" s="246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799</v>
      </c>
      <c r="AT138" s="24" t="s">
        <v>1041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474</v>
      </c>
      <c r="BM138" s="24" t="s">
        <v>264</v>
      </c>
    </row>
    <row r="139" spans="2:65" s="1" customFormat="1" ht="13.5">
      <c r="B139" s="41"/>
      <c r="C139" s="63"/>
      <c r="D139" s="205" t="s">
        <v>202</v>
      </c>
      <c r="E139" s="63"/>
      <c r="F139" s="206" t="s">
        <v>1828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238" t="s">
        <v>226</v>
      </c>
      <c r="D140" s="238" t="s">
        <v>1041</v>
      </c>
      <c r="E140" s="239" t="s">
        <v>1772</v>
      </c>
      <c r="F140" s="240" t="s">
        <v>1829</v>
      </c>
      <c r="G140" s="241" t="s">
        <v>729</v>
      </c>
      <c r="H140" s="242">
        <v>1</v>
      </c>
      <c r="I140" s="243"/>
      <c r="J140" s="242">
        <f>ROUND(I140*H140,1)</f>
        <v>0</v>
      </c>
      <c r="K140" s="240" t="s">
        <v>1298</v>
      </c>
      <c r="L140" s="244"/>
      <c r="M140" s="245" t="s">
        <v>20</v>
      </c>
      <c r="N140" s="246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799</v>
      </c>
      <c r="AT140" s="24" t="s">
        <v>1041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474</v>
      </c>
      <c r="BM140" s="24" t="s">
        <v>271</v>
      </c>
    </row>
    <row r="141" spans="2:65" s="1" customFormat="1" ht="13.5">
      <c r="B141" s="41"/>
      <c r="C141" s="63"/>
      <c r="D141" s="205" t="s">
        <v>202</v>
      </c>
      <c r="E141" s="63"/>
      <c r="F141" s="206" t="s">
        <v>1829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31.5" customHeight="1">
      <c r="B142" s="41"/>
      <c r="C142" s="238" t="s">
        <v>231</v>
      </c>
      <c r="D142" s="238" t="s">
        <v>1041</v>
      </c>
      <c r="E142" s="239" t="s">
        <v>1775</v>
      </c>
      <c r="F142" s="240" t="s">
        <v>1830</v>
      </c>
      <c r="G142" s="241" t="s">
        <v>729</v>
      </c>
      <c r="H142" s="242">
        <v>1</v>
      </c>
      <c r="I142" s="243"/>
      <c r="J142" s="242">
        <f>ROUND(I142*H142,1)</f>
        <v>0</v>
      </c>
      <c r="K142" s="240" t="s">
        <v>1298</v>
      </c>
      <c r="L142" s="244"/>
      <c r="M142" s="245" t="s">
        <v>20</v>
      </c>
      <c r="N142" s="246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799</v>
      </c>
      <c r="AT142" s="24" t="s">
        <v>1041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474</v>
      </c>
      <c r="BM142" s="24" t="s">
        <v>278</v>
      </c>
    </row>
    <row r="143" spans="2:65" s="1" customFormat="1" ht="13.5">
      <c r="B143" s="41"/>
      <c r="C143" s="63"/>
      <c r="D143" s="205" t="s">
        <v>202</v>
      </c>
      <c r="E143" s="63"/>
      <c r="F143" s="206" t="s">
        <v>1830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22.5" customHeight="1">
      <c r="B144" s="41"/>
      <c r="C144" s="238" t="s">
        <v>240</v>
      </c>
      <c r="D144" s="238" t="s">
        <v>1041</v>
      </c>
      <c r="E144" s="239" t="s">
        <v>1831</v>
      </c>
      <c r="F144" s="240" t="s">
        <v>1832</v>
      </c>
      <c r="G144" s="241" t="s">
        <v>729</v>
      </c>
      <c r="H144" s="242">
        <v>1</v>
      </c>
      <c r="I144" s="243"/>
      <c r="J144" s="242">
        <f>ROUND(I144*H144,1)</f>
        <v>0</v>
      </c>
      <c r="K144" s="240" t="s">
        <v>1298</v>
      </c>
      <c r="L144" s="244"/>
      <c r="M144" s="245" t="s">
        <v>20</v>
      </c>
      <c r="N144" s="246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799</v>
      </c>
      <c r="AT144" s="24" t="s">
        <v>1041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474</v>
      </c>
      <c r="BM144" s="24" t="s">
        <v>286</v>
      </c>
    </row>
    <row r="145" spans="2:65" s="1" customFormat="1" ht="13.5">
      <c r="B145" s="41"/>
      <c r="C145" s="63"/>
      <c r="D145" s="205" t="s">
        <v>202</v>
      </c>
      <c r="E145" s="63"/>
      <c r="F145" s="206" t="s">
        <v>1832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" customFormat="1" ht="31.5" customHeight="1">
      <c r="B146" s="41"/>
      <c r="C146" s="238" t="s">
        <v>244</v>
      </c>
      <c r="D146" s="238" t="s">
        <v>1041</v>
      </c>
      <c r="E146" s="239" t="s">
        <v>1833</v>
      </c>
      <c r="F146" s="240" t="s">
        <v>1834</v>
      </c>
      <c r="G146" s="241" t="s">
        <v>729</v>
      </c>
      <c r="H146" s="242">
        <v>2</v>
      </c>
      <c r="I146" s="243"/>
      <c r="J146" s="242">
        <f>ROUND(I146*H146,1)</f>
        <v>0</v>
      </c>
      <c r="K146" s="240" t="s">
        <v>1298</v>
      </c>
      <c r="L146" s="244"/>
      <c r="M146" s="245" t="s">
        <v>20</v>
      </c>
      <c r="N146" s="246" t="s">
        <v>43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799</v>
      </c>
      <c r="AT146" s="24" t="s">
        <v>1041</v>
      </c>
      <c r="AU146" s="24" t="s">
        <v>79</v>
      </c>
      <c r="AY146" s="24" t="s">
        <v>195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79</v>
      </c>
      <c r="BK146" s="204">
        <f>ROUND(I146*H146,1)</f>
        <v>0</v>
      </c>
      <c r="BL146" s="24" t="s">
        <v>474</v>
      </c>
      <c r="BM146" s="24" t="s">
        <v>294</v>
      </c>
    </row>
    <row r="147" spans="2:65" s="1" customFormat="1" ht="27">
      <c r="B147" s="41"/>
      <c r="C147" s="63"/>
      <c r="D147" s="205" t="s">
        <v>202</v>
      </c>
      <c r="E147" s="63"/>
      <c r="F147" s="206" t="s">
        <v>1834</v>
      </c>
      <c r="G147" s="63"/>
      <c r="H147" s="63"/>
      <c r="I147" s="165"/>
      <c r="J147" s="63"/>
      <c r="K147" s="63"/>
      <c r="L147" s="61"/>
      <c r="M147" s="207"/>
      <c r="N147" s="42"/>
      <c r="O147" s="42"/>
      <c r="P147" s="42"/>
      <c r="Q147" s="42"/>
      <c r="R147" s="42"/>
      <c r="S147" s="42"/>
      <c r="T147" s="78"/>
      <c r="AT147" s="24" t="s">
        <v>202</v>
      </c>
      <c r="AU147" s="24" t="s">
        <v>79</v>
      </c>
    </row>
    <row r="148" spans="2:65" s="1" customFormat="1" ht="22.5" customHeight="1">
      <c r="B148" s="41"/>
      <c r="C148" s="238" t="s">
        <v>248</v>
      </c>
      <c r="D148" s="238" t="s">
        <v>1041</v>
      </c>
      <c r="E148" s="239" t="s">
        <v>1835</v>
      </c>
      <c r="F148" s="240" t="s">
        <v>1836</v>
      </c>
      <c r="G148" s="241" t="s">
        <v>729</v>
      </c>
      <c r="H148" s="242">
        <v>2</v>
      </c>
      <c r="I148" s="243"/>
      <c r="J148" s="242">
        <f>ROUND(I148*H148,1)</f>
        <v>0</v>
      </c>
      <c r="K148" s="240" t="s">
        <v>1298</v>
      </c>
      <c r="L148" s="244"/>
      <c r="M148" s="245" t="s">
        <v>20</v>
      </c>
      <c r="N148" s="246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799</v>
      </c>
      <c r="AT148" s="24" t="s">
        <v>1041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474</v>
      </c>
      <c r="BM148" s="24" t="s">
        <v>303</v>
      </c>
    </row>
    <row r="149" spans="2:65" s="1" customFormat="1" ht="13.5">
      <c r="B149" s="41"/>
      <c r="C149" s="63"/>
      <c r="D149" s="205" t="s">
        <v>202</v>
      </c>
      <c r="E149" s="63"/>
      <c r="F149" s="206" t="s">
        <v>1836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" customFormat="1" ht="31.5" customHeight="1">
      <c r="B150" s="41"/>
      <c r="C150" s="238" t="s">
        <v>10</v>
      </c>
      <c r="D150" s="238" t="s">
        <v>1041</v>
      </c>
      <c r="E150" s="239" t="s">
        <v>1837</v>
      </c>
      <c r="F150" s="240" t="s">
        <v>1838</v>
      </c>
      <c r="G150" s="241" t="s">
        <v>729</v>
      </c>
      <c r="H150" s="242">
        <v>2</v>
      </c>
      <c r="I150" s="243"/>
      <c r="J150" s="242">
        <f>ROUND(I150*H150,1)</f>
        <v>0</v>
      </c>
      <c r="K150" s="240" t="s">
        <v>1298</v>
      </c>
      <c r="L150" s="244"/>
      <c r="M150" s="245" t="s">
        <v>20</v>
      </c>
      <c r="N150" s="246" t="s">
        <v>43</v>
      </c>
      <c r="O150" s="42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4" t="s">
        <v>799</v>
      </c>
      <c r="AT150" s="24" t="s">
        <v>1041</v>
      </c>
      <c r="AU150" s="24" t="s">
        <v>79</v>
      </c>
      <c r="AY150" s="24" t="s">
        <v>195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79</v>
      </c>
      <c r="BK150" s="204">
        <f>ROUND(I150*H150,1)</f>
        <v>0</v>
      </c>
      <c r="BL150" s="24" t="s">
        <v>474</v>
      </c>
      <c r="BM150" s="24" t="s">
        <v>309</v>
      </c>
    </row>
    <row r="151" spans="2:65" s="1" customFormat="1" ht="27">
      <c r="B151" s="41"/>
      <c r="C151" s="63"/>
      <c r="D151" s="205" t="s">
        <v>202</v>
      </c>
      <c r="E151" s="63"/>
      <c r="F151" s="206" t="s">
        <v>1838</v>
      </c>
      <c r="G151" s="63"/>
      <c r="H151" s="63"/>
      <c r="I151" s="165"/>
      <c r="J151" s="63"/>
      <c r="K151" s="63"/>
      <c r="L151" s="61"/>
      <c r="M151" s="207"/>
      <c r="N151" s="42"/>
      <c r="O151" s="42"/>
      <c r="P151" s="42"/>
      <c r="Q151" s="42"/>
      <c r="R151" s="42"/>
      <c r="S151" s="42"/>
      <c r="T151" s="78"/>
      <c r="AT151" s="24" t="s">
        <v>202</v>
      </c>
      <c r="AU151" s="24" t="s">
        <v>79</v>
      </c>
    </row>
    <row r="152" spans="2:65" s="1" customFormat="1" ht="31.5" customHeight="1">
      <c r="B152" s="41"/>
      <c r="C152" s="238" t="s">
        <v>255</v>
      </c>
      <c r="D152" s="238" t="s">
        <v>1041</v>
      </c>
      <c r="E152" s="239" t="s">
        <v>1839</v>
      </c>
      <c r="F152" s="240" t="s">
        <v>1840</v>
      </c>
      <c r="G152" s="241" t="s">
        <v>729</v>
      </c>
      <c r="H152" s="242">
        <v>1</v>
      </c>
      <c r="I152" s="243"/>
      <c r="J152" s="242">
        <f>ROUND(I152*H152,1)</f>
        <v>0</v>
      </c>
      <c r="K152" s="240" t="s">
        <v>1298</v>
      </c>
      <c r="L152" s="244"/>
      <c r="M152" s="245" t="s">
        <v>20</v>
      </c>
      <c r="N152" s="246" t="s">
        <v>43</v>
      </c>
      <c r="O152" s="42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4" t="s">
        <v>799</v>
      </c>
      <c r="AT152" s="24" t="s">
        <v>1041</v>
      </c>
      <c r="AU152" s="24" t="s">
        <v>79</v>
      </c>
      <c r="AY152" s="24" t="s">
        <v>195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79</v>
      </c>
      <c r="BK152" s="204">
        <f>ROUND(I152*H152,1)</f>
        <v>0</v>
      </c>
      <c r="BL152" s="24" t="s">
        <v>474</v>
      </c>
      <c r="BM152" s="24" t="s">
        <v>315</v>
      </c>
    </row>
    <row r="153" spans="2:65" s="1" customFormat="1" ht="13.5">
      <c r="B153" s="41"/>
      <c r="C153" s="63"/>
      <c r="D153" s="205" t="s">
        <v>202</v>
      </c>
      <c r="E153" s="63"/>
      <c r="F153" s="206" t="s">
        <v>1840</v>
      </c>
      <c r="G153" s="63"/>
      <c r="H153" s="63"/>
      <c r="I153" s="165"/>
      <c r="J153" s="63"/>
      <c r="K153" s="63"/>
      <c r="L153" s="61"/>
      <c r="M153" s="207"/>
      <c r="N153" s="42"/>
      <c r="O153" s="42"/>
      <c r="P153" s="42"/>
      <c r="Q153" s="42"/>
      <c r="R153" s="42"/>
      <c r="S153" s="42"/>
      <c r="T153" s="78"/>
      <c r="AT153" s="24" t="s">
        <v>202</v>
      </c>
      <c r="AU153" s="24" t="s">
        <v>79</v>
      </c>
    </row>
    <row r="154" spans="2:65" s="1" customFormat="1" ht="31.5" customHeight="1">
      <c r="B154" s="41"/>
      <c r="C154" s="238" t="s">
        <v>260</v>
      </c>
      <c r="D154" s="238" t="s">
        <v>1041</v>
      </c>
      <c r="E154" s="239" t="s">
        <v>1841</v>
      </c>
      <c r="F154" s="240" t="s">
        <v>1842</v>
      </c>
      <c r="G154" s="241" t="s">
        <v>729</v>
      </c>
      <c r="H154" s="242">
        <v>1</v>
      </c>
      <c r="I154" s="243"/>
      <c r="J154" s="242">
        <f>ROUND(I154*H154,1)</f>
        <v>0</v>
      </c>
      <c r="K154" s="240" t="s">
        <v>1298</v>
      </c>
      <c r="L154" s="244"/>
      <c r="M154" s="245" t="s">
        <v>20</v>
      </c>
      <c r="N154" s="246" t="s">
        <v>43</v>
      </c>
      <c r="O154" s="42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AR154" s="24" t="s">
        <v>799</v>
      </c>
      <c r="AT154" s="24" t="s">
        <v>1041</v>
      </c>
      <c r="AU154" s="24" t="s">
        <v>79</v>
      </c>
      <c r="AY154" s="24" t="s">
        <v>195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4" t="s">
        <v>79</v>
      </c>
      <c r="BK154" s="204">
        <f>ROUND(I154*H154,1)</f>
        <v>0</v>
      </c>
      <c r="BL154" s="24" t="s">
        <v>474</v>
      </c>
      <c r="BM154" s="24" t="s">
        <v>321</v>
      </c>
    </row>
    <row r="155" spans="2:65" s="1" customFormat="1" ht="27">
      <c r="B155" s="41"/>
      <c r="C155" s="63"/>
      <c r="D155" s="205" t="s">
        <v>202</v>
      </c>
      <c r="E155" s="63"/>
      <c r="F155" s="206" t="s">
        <v>1842</v>
      </c>
      <c r="G155" s="63"/>
      <c r="H155" s="63"/>
      <c r="I155" s="165"/>
      <c r="J155" s="63"/>
      <c r="K155" s="63"/>
      <c r="L155" s="61"/>
      <c r="M155" s="207"/>
      <c r="N155" s="42"/>
      <c r="O155" s="42"/>
      <c r="P155" s="42"/>
      <c r="Q155" s="42"/>
      <c r="R155" s="42"/>
      <c r="S155" s="42"/>
      <c r="T155" s="78"/>
      <c r="AT155" s="24" t="s">
        <v>202</v>
      </c>
      <c r="AU155" s="24" t="s">
        <v>79</v>
      </c>
    </row>
    <row r="156" spans="2:65" s="1" customFormat="1" ht="31.5" customHeight="1">
      <c r="B156" s="41"/>
      <c r="C156" s="238" t="s">
        <v>264</v>
      </c>
      <c r="D156" s="238" t="s">
        <v>1041</v>
      </c>
      <c r="E156" s="239" t="s">
        <v>1843</v>
      </c>
      <c r="F156" s="240" t="s">
        <v>1844</v>
      </c>
      <c r="G156" s="241" t="s">
        <v>729</v>
      </c>
      <c r="H156" s="242">
        <v>1</v>
      </c>
      <c r="I156" s="243"/>
      <c r="J156" s="242">
        <f>ROUND(I156*H156,1)</f>
        <v>0</v>
      </c>
      <c r="K156" s="240" t="s">
        <v>1298</v>
      </c>
      <c r="L156" s="244"/>
      <c r="M156" s="245" t="s">
        <v>20</v>
      </c>
      <c r="N156" s="246" t="s">
        <v>43</v>
      </c>
      <c r="O156" s="42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4" t="s">
        <v>799</v>
      </c>
      <c r="AT156" s="24" t="s">
        <v>1041</v>
      </c>
      <c r="AU156" s="24" t="s">
        <v>79</v>
      </c>
      <c r="AY156" s="24" t="s">
        <v>195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79</v>
      </c>
      <c r="BK156" s="204">
        <f>ROUND(I156*H156,1)</f>
        <v>0</v>
      </c>
      <c r="BL156" s="24" t="s">
        <v>474</v>
      </c>
      <c r="BM156" s="24" t="s">
        <v>330</v>
      </c>
    </row>
    <row r="157" spans="2:65" s="1" customFormat="1" ht="27">
      <c r="B157" s="41"/>
      <c r="C157" s="63"/>
      <c r="D157" s="205" t="s">
        <v>202</v>
      </c>
      <c r="E157" s="63"/>
      <c r="F157" s="206" t="s">
        <v>1844</v>
      </c>
      <c r="G157" s="63"/>
      <c r="H157" s="63"/>
      <c r="I157" s="165"/>
      <c r="J157" s="63"/>
      <c r="K157" s="63"/>
      <c r="L157" s="61"/>
      <c r="M157" s="207"/>
      <c r="N157" s="42"/>
      <c r="O157" s="42"/>
      <c r="P157" s="42"/>
      <c r="Q157" s="42"/>
      <c r="R157" s="42"/>
      <c r="S157" s="42"/>
      <c r="T157" s="78"/>
      <c r="AT157" s="24" t="s">
        <v>202</v>
      </c>
      <c r="AU157" s="24" t="s">
        <v>79</v>
      </c>
    </row>
    <row r="158" spans="2:65" s="1" customFormat="1" ht="31.5" customHeight="1">
      <c r="B158" s="41"/>
      <c r="C158" s="238" t="s">
        <v>268</v>
      </c>
      <c r="D158" s="238" t="s">
        <v>1041</v>
      </c>
      <c r="E158" s="239" t="s">
        <v>1845</v>
      </c>
      <c r="F158" s="240" t="s">
        <v>1838</v>
      </c>
      <c r="G158" s="241" t="s">
        <v>729</v>
      </c>
      <c r="H158" s="242">
        <v>1</v>
      </c>
      <c r="I158" s="243"/>
      <c r="J158" s="242">
        <f>ROUND(I158*H158,1)</f>
        <v>0</v>
      </c>
      <c r="K158" s="240" t="s">
        <v>1298</v>
      </c>
      <c r="L158" s="244"/>
      <c r="M158" s="245" t="s">
        <v>20</v>
      </c>
      <c r="N158" s="246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799</v>
      </c>
      <c r="AT158" s="24" t="s">
        <v>1041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474</v>
      </c>
      <c r="BM158" s="24" t="s">
        <v>338</v>
      </c>
    </row>
    <row r="159" spans="2:65" s="1" customFormat="1" ht="27">
      <c r="B159" s="41"/>
      <c r="C159" s="63"/>
      <c r="D159" s="205" t="s">
        <v>202</v>
      </c>
      <c r="E159" s="63"/>
      <c r="F159" s="206" t="s">
        <v>1838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" customFormat="1" ht="22.5" customHeight="1">
      <c r="B160" s="41"/>
      <c r="C160" s="238" t="s">
        <v>271</v>
      </c>
      <c r="D160" s="238" t="s">
        <v>1041</v>
      </c>
      <c r="E160" s="239" t="s">
        <v>1846</v>
      </c>
      <c r="F160" s="240" t="s">
        <v>1847</v>
      </c>
      <c r="G160" s="241" t="s">
        <v>729</v>
      </c>
      <c r="H160" s="242">
        <v>1</v>
      </c>
      <c r="I160" s="243"/>
      <c r="J160" s="242">
        <f>ROUND(I160*H160,1)</f>
        <v>0</v>
      </c>
      <c r="K160" s="240" t="s">
        <v>1298</v>
      </c>
      <c r="L160" s="244"/>
      <c r="M160" s="245" t="s">
        <v>20</v>
      </c>
      <c r="N160" s="246" t="s">
        <v>43</v>
      </c>
      <c r="O160" s="42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24" t="s">
        <v>799</v>
      </c>
      <c r="AT160" s="24" t="s">
        <v>1041</v>
      </c>
      <c r="AU160" s="24" t="s">
        <v>79</v>
      </c>
      <c r="AY160" s="24" t="s">
        <v>195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24" t="s">
        <v>79</v>
      </c>
      <c r="BK160" s="204">
        <f>ROUND(I160*H160,1)</f>
        <v>0</v>
      </c>
      <c r="BL160" s="24" t="s">
        <v>474</v>
      </c>
      <c r="BM160" s="24" t="s">
        <v>346</v>
      </c>
    </row>
    <row r="161" spans="2:65" s="1" customFormat="1" ht="13.5">
      <c r="B161" s="41"/>
      <c r="C161" s="63"/>
      <c r="D161" s="205" t="s">
        <v>202</v>
      </c>
      <c r="E161" s="63"/>
      <c r="F161" s="206" t="s">
        <v>1847</v>
      </c>
      <c r="G161" s="63"/>
      <c r="H161" s="63"/>
      <c r="I161" s="165"/>
      <c r="J161" s="63"/>
      <c r="K161" s="63"/>
      <c r="L161" s="61"/>
      <c r="M161" s="207"/>
      <c r="N161" s="42"/>
      <c r="O161" s="42"/>
      <c r="P161" s="42"/>
      <c r="Q161" s="42"/>
      <c r="R161" s="42"/>
      <c r="S161" s="42"/>
      <c r="T161" s="78"/>
      <c r="AT161" s="24" t="s">
        <v>202</v>
      </c>
      <c r="AU161" s="24" t="s">
        <v>79</v>
      </c>
    </row>
    <row r="162" spans="2:65" s="1" customFormat="1" ht="31.5" customHeight="1">
      <c r="B162" s="41"/>
      <c r="C162" s="238" t="s">
        <v>9</v>
      </c>
      <c r="D162" s="238" t="s">
        <v>1041</v>
      </c>
      <c r="E162" s="239" t="s">
        <v>1848</v>
      </c>
      <c r="F162" s="240" t="s">
        <v>1849</v>
      </c>
      <c r="G162" s="241" t="s">
        <v>729</v>
      </c>
      <c r="H162" s="242">
        <v>1</v>
      </c>
      <c r="I162" s="243"/>
      <c r="J162" s="242">
        <f>ROUND(I162*H162,1)</f>
        <v>0</v>
      </c>
      <c r="K162" s="240" t="s">
        <v>1298</v>
      </c>
      <c r="L162" s="244"/>
      <c r="M162" s="245" t="s">
        <v>20</v>
      </c>
      <c r="N162" s="246" t="s">
        <v>43</v>
      </c>
      <c r="O162" s="42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AR162" s="24" t="s">
        <v>799</v>
      </c>
      <c r="AT162" s="24" t="s">
        <v>1041</v>
      </c>
      <c r="AU162" s="24" t="s">
        <v>79</v>
      </c>
      <c r="AY162" s="24" t="s">
        <v>195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24" t="s">
        <v>79</v>
      </c>
      <c r="BK162" s="204">
        <f>ROUND(I162*H162,1)</f>
        <v>0</v>
      </c>
      <c r="BL162" s="24" t="s">
        <v>474</v>
      </c>
      <c r="BM162" s="24" t="s">
        <v>441</v>
      </c>
    </row>
    <row r="163" spans="2:65" s="1" customFormat="1" ht="27">
      <c r="B163" s="41"/>
      <c r="C163" s="63"/>
      <c r="D163" s="205" t="s">
        <v>202</v>
      </c>
      <c r="E163" s="63"/>
      <c r="F163" s="206" t="s">
        <v>1849</v>
      </c>
      <c r="G163" s="63"/>
      <c r="H163" s="63"/>
      <c r="I163" s="165"/>
      <c r="J163" s="63"/>
      <c r="K163" s="63"/>
      <c r="L163" s="61"/>
      <c r="M163" s="207"/>
      <c r="N163" s="42"/>
      <c r="O163" s="42"/>
      <c r="P163" s="42"/>
      <c r="Q163" s="42"/>
      <c r="R163" s="42"/>
      <c r="S163" s="42"/>
      <c r="T163" s="78"/>
      <c r="AT163" s="24" t="s">
        <v>202</v>
      </c>
      <c r="AU163" s="24" t="s">
        <v>79</v>
      </c>
    </row>
    <row r="164" spans="2:65" s="1" customFormat="1" ht="31.5" customHeight="1">
      <c r="B164" s="41"/>
      <c r="C164" s="238" t="s">
        <v>278</v>
      </c>
      <c r="D164" s="238" t="s">
        <v>1041</v>
      </c>
      <c r="E164" s="239" t="s">
        <v>1850</v>
      </c>
      <c r="F164" s="240" t="s">
        <v>1851</v>
      </c>
      <c r="G164" s="241" t="s">
        <v>729</v>
      </c>
      <c r="H164" s="242">
        <v>1</v>
      </c>
      <c r="I164" s="243"/>
      <c r="J164" s="242">
        <f>ROUND(I164*H164,1)</f>
        <v>0</v>
      </c>
      <c r="K164" s="240" t="s">
        <v>1298</v>
      </c>
      <c r="L164" s="244"/>
      <c r="M164" s="245" t="s">
        <v>20</v>
      </c>
      <c r="N164" s="246" t="s">
        <v>43</v>
      </c>
      <c r="O164" s="42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AR164" s="24" t="s">
        <v>799</v>
      </c>
      <c r="AT164" s="24" t="s">
        <v>1041</v>
      </c>
      <c r="AU164" s="24" t="s">
        <v>79</v>
      </c>
      <c r="AY164" s="24" t="s">
        <v>195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4" t="s">
        <v>79</v>
      </c>
      <c r="BK164" s="204">
        <f>ROUND(I164*H164,1)</f>
        <v>0</v>
      </c>
      <c r="BL164" s="24" t="s">
        <v>474</v>
      </c>
      <c r="BM164" s="24" t="s">
        <v>444</v>
      </c>
    </row>
    <row r="165" spans="2:65" s="1" customFormat="1" ht="27">
      <c r="B165" s="41"/>
      <c r="C165" s="63"/>
      <c r="D165" s="205" t="s">
        <v>202</v>
      </c>
      <c r="E165" s="63"/>
      <c r="F165" s="206" t="s">
        <v>1851</v>
      </c>
      <c r="G165" s="63"/>
      <c r="H165" s="63"/>
      <c r="I165" s="165"/>
      <c r="J165" s="63"/>
      <c r="K165" s="63"/>
      <c r="L165" s="61"/>
      <c r="M165" s="207"/>
      <c r="N165" s="42"/>
      <c r="O165" s="42"/>
      <c r="P165" s="42"/>
      <c r="Q165" s="42"/>
      <c r="R165" s="42"/>
      <c r="S165" s="42"/>
      <c r="T165" s="78"/>
      <c r="AT165" s="24" t="s">
        <v>202</v>
      </c>
      <c r="AU165" s="24" t="s">
        <v>79</v>
      </c>
    </row>
    <row r="166" spans="2:65" s="1" customFormat="1" ht="22.5" customHeight="1">
      <c r="B166" s="41"/>
      <c r="C166" s="238" t="s">
        <v>282</v>
      </c>
      <c r="D166" s="238" t="s">
        <v>1041</v>
      </c>
      <c r="E166" s="239" t="s">
        <v>1852</v>
      </c>
      <c r="F166" s="240" t="s">
        <v>1853</v>
      </c>
      <c r="G166" s="241" t="s">
        <v>729</v>
      </c>
      <c r="H166" s="242">
        <v>4</v>
      </c>
      <c r="I166" s="243"/>
      <c r="J166" s="242">
        <f>ROUND(I166*H166,1)</f>
        <v>0</v>
      </c>
      <c r="K166" s="240" t="s">
        <v>1298</v>
      </c>
      <c r="L166" s="244"/>
      <c r="M166" s="245" t="s">
        <v>20</v>
      </c>
      <c r="N166" s="246" t="s">
        <v>43</v>
      </c>
      <c r="O166" s="42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4" t="s">
        <v>799</v>
      </c>
      <c r="AT166" s="24" t="s">
        <v>1041</v>
      </c>
      <c r="AU166" s="24" t="s">
        <v>79</v>
      </c>
      <c r="AY166" s="24" t="s">
        <v>195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4" t="s">
        <v>79</v>
      </c>
      <c r="BK166" s="204">
        <f>ROUND(I166*H166,1)</f>
        <v>0</v>
      </c>
      <c r="BL166" s="24" t="s">
        <v>474</v>
      </c>
      <c r="BM166" s="24" t="s">
        <v>447</v>
      </c>
    </row>
    <row r="167" spans="2:65" s="1" customFormat="1" ht="13.5">
      <c r="B167" s="41"/>
      <c r="C167" s="63"/>
      <c r="D167" s="205" t="s">
        <v>202</v>
      </c>
      <c r="E167" s="63"/>
      <c r="F167" s="206" t="s">
        <v>1853</v>
      </c>
      <c r="G167" s="63"/>
      <c r="H167" s="63"/>
      <c r="I167" s="165"/>
      <c r="J167" s="63"/>
      <c r="K167" s="63"/>
      <c r="L167" s="61"/>
      <c r="M167" s="207"/>
      <c r="N167" s="42"/>
      <c r="O167" s="42"/>
      <c r="P167" s="42"/>
      <c r="Q167" s="42"/>
      <c r="R167" s="42"/>
      <c r="S167" s="42"/>
      <c r="T167" s="78"/>
      <c r="AT167" s="24" t="s">
        <v>202</v>
      </c>
      <c r="AU167" s="24" t="s">
        <v>79</v>
      </c>
    </row>
    <row r="168" spans="2:65" s="1" customFormat="1" ht="31.5" customHeight="1">
      <c r="B168" s="41"/>
      <c r="C168" s="238" t="s">
        <v>286</v>
      </c>
      <c r="D168" s="238" t="s">
        <v>1041</v>
      </c>
      <c r="E168" s="239" t="s">
        <v>1854</v>
      </c>
      <c r="F168" s="240" t="s">
        <v>1855</v>
      </c>
      <c r="G168" s="241" t="s">
        <v>729</v>
      </c>
      <c r="H168" s="242">
        <v>1</v>
      </c>
      <c r="I168" s="243"/>
      <c r="J168" s="242">
        <f>ROUND(I168*H168,1)</f>
        <v>0</v>
      </c>
      <c r="K168" s="240" t="s">
        <v>1298</v>
      </c>
      <c r="L168" s="244"/>
      <c r="M168" s="245" t="s">
        <v>20</v>
      </c>
      <c r="N168" s="246" t="s">
        <v>43</v>
      </c>
      <c r="O168" s="42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4" t="s">
        <v>799</v>
      </c>
      <c r="AT168" s="24" t="s">
        <v>1041</v>
      </c>
      <c r="AU168" s="24" t="s">
        <v>79</v>
      </c>
      <c r="AY168" s="24" t="s">
        <v>195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4" t="s">
        <v>79</v>
      </c>
      <c r="BK168" s="204">
        <f>ROUND(I168*H168,1)</f>
        <v>0</v>
      </c>
      <c r="BL168" s="24" t="s">
        <v>474</v>
      </c>
      <c r="BM168" s="24" t="s">
        <v>450</v>
      </c>
    </row>
    <row r="169" spans="2:65" s="1" customFormat="1" ht="13.5">
      <c r="B169" s="41"/>
      <c r="C169" s="63"/>
      <c r="D169" s="205" t="s">
        <v>202</v>
      </c>
      <c r="E169" s="63"/>
      <c r="F169" s="206" t="s">
        <v>1855</v>
      </c>
      <c r="G169" s="63"/>
      <c r="H169" s="63"/>
      <c r="I169" s="165"/>
      <c r="J169" s="63"/>
      <c r="K169" s="63"/>
      <c r="L169" s="61"/>
      <c r="M169" s="207"/>
      <c r="N169" s="42"/>
      <c r="O169" s="42"/>
      <c r="P169" s="42"/>
      <c r="Q169" s="42"/>
      <c r="R169" s="42"/>
      <c r="S169" s="42"/>
      <c r="T169" s="78"/>
      <c r="AT169" s="24" t="s">
        <v>202</v>
      </c>
      <c r="AU169" s="24" t="s">
        <v>79</v>
      </c>
    </row>
    <row r="170" spans="2:65" s="1" customFormat="1" ht="22.5" customHeight="1">
      <c r="B170" s="41"/>
      <c r="C170" s="238" t="s">
        <v>290</v>
      </c>
      <c r="D170" s="238" t="s">
        <v>1041</v>
      </c>
      <c r="E170" s="239" t="s">
        <v>1856</v>
      </c>
      <c r="F170" s="240" t="s">
        <v>1857</v>
      </c>
      <c r="G170" s="241" t="s">
        <v>729</v>
      </c>
      <c r="H170" s="242">
        <v>0</v>
      </c>
      <c r="I170" s="243"/>
      <c r="J170" s="242">
        <f>ROUND(I170*H170,1)</f>
        <v>0</v>
      </c>
      <c r="K170" s="240" t="s">
        <v>1298</v>
      </c>
      <c r="L170" s="244"/>
      <c r="M170" s="245" t="s">
        <v>20</v>
      </c>
      <c r="N170" s="246" t="s">
        <v>43</v>
      </c>
      <c r="O170" s="42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AR170" s="24" t="s">
        <v>799</v>
      </c>
      <c r="AT170" s="24" t="s">
        <v>1041</v>
      </c>
      <c r="AU170" s="24" t="s">
        <v>79</v>
      </c>
      <c r="AY170" s="24" t="s">
        <v>195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24" t="s">
        <v>79</v>
      </c>
      <c r="BK170" s="204">
        <f>ROUND(I170*H170,1)</f>
        <v>0</v>
      </c>
      <c r="BL170" s="24" t="s">
        <v>474</v>
      </c>
      <c r="BM170" s="24" t="s">
        <v>453</v>
      </c>
    </row>
    <row r="171" spans="2:65" s="1" customFormat="1" ht="13.5">
      <c r="B171" s="41"/>
      <c r="C171" s="63"/>
      <c r="D171" s="205" t="s">
        <v>202</v>
      </c>
      <c r="E171" s="63"/>
      <c r="F171" s="206" t="s">
        <v>1857</v>
      </c>
      <c r="G171" s="63"/>
      <c r="H171" s="63"/>
      <c r="I171" s="165"/>
      <c r="J171" s="63"/>
      <c r="K171" s="63"/>
      <c r="L171" s="61"/>
      <c r="M171" s="207"/>
      <c r="N171" s="42"/>
      <c r="O171" s="42"/>
      <c r="P171" s="42"/>
      <c r="Q171" s="42"/>
      <c r="R171" s="42"/>
      <c r="S171" s="42"/>
      <c r="T171" s="78"/>
      <c r="AT171" s="24" t="s">
        <v>202</v>
      </c>
      <c r="AU171" s="24" t="s">
        <v>79</v>
      </c>
    </row>
    <row r="172" spans="2:65" s="1" customFormat="1" ht="22.5" customHeight="1">
      <c r="B172" s="41"/>
      <c r="C172" s="238" t="s">
        <v>294</v>
      </c>
      <c r="D172" s="238" t="s">
        <v>1041</v>
      </c>
      <c r="E172" s="239" t="s">
        <v>1858</v>
      </c>
      <c r="F172" s="240" t="s">
        <v>1859</v>
      </c>
      <c r="G172" s="241" t="s">
        <v>729</v>
      </c>
      <c r="H172" s="242">
        <v>2</v>
      </c>
      <c r="I172" s="243"/>
      <c r="J172" s="242">
        <f>ROUND(I172*H172,1)</f>
        <v>0</v>
      </c>
      <c r="K172" s="240" t="s">
        <v>1298</v>
      </c>
      <c r="L172" s="244"/>
      <c r="M172" s="245" t="s">
        <v>20</v>
      </c>
      <c r="N172" s="246" t="s">
        <v>43</v>
      </c>
      <c r="O172" s="42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AR172" s="24" t="s">
        <v>799</v>
      </c>
      <c r="AT172" s="24" t="s">
        <v>1041</v>
      </c>
      <c r="AU172" s="24" t="s">
        <v>79</v>
      </c>
      <c r="AY172" s="24" t="s">
        <v>195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24" t="s">
        <v>79</v>
      </c>
      <c r="BK172" s="204">
        <f>ROUND(I172*H172,1)</f>
        <v>0</v>
      </c>
      <c r="BL172" s="24" t="s">
        <v>474</v>
      </c>
      <c r="BM172" s="24" t="s">
        <v>456</v>
      </c>
    </row>
    <row r="173" spans="2:65" s="1" customFormat="1" ht="13.5">
      <c r="B173" s="41"/>
      <c r="C173" s="63"/>
      <c r="D173" s="205" t="s">
        <v>202</v>
      </c>
      <c r="E173" s="63"/>
      <c r="F173" s="206" t="s">
        <v>1859</v>
      </c>
      <c r="G173" s="63"/>
      <c r="H173" s="63"/>
      <c r="I173" s="165"/>
      <c r="J173" s="63"/>
      <c r="K173" s="63"/>
      <c r="L173" s="61"/>
      <c r="M173" s="207"/>
      <c r="N173" s="42"/>
      <c r="O173" s="42"/>
      <c r="P173" s="42"/>
      <c r="Q173" s="42"/>
      <c r="R173" s="42"/>
      <c r="S173" s="42"/>
      <c r="T173" s="78"/>
      <c r="AT173" s="24" t="s">
        <v>202</v>
      </c>
      <c r="AU173" s="24" t="s">
        <v>79</v>
      </c>
    </row>
    <row r="174" spans="2:65" s="1" customFormat="1" ht="31.5" customHeight="1">
      <c r="B174" s="41"/>
      <c r="C174" s="238" t="s">
        <v>298</v>
      </c>
      <c r="D174" s="238" t="s">
        <v>1041</v>
      </c>
      <c r="E174" s="239" t="s">
        <v>1860</v>
      </c>
      <c r="F174" s="240" t="s">
        <v>1861</v>
      </c>
      <c r="G174" s="241" t="s">
        <v>729</v>
      </c>
      <c r="H174" s="242">
        <v>2</v>
      </c>
      <c r="I174" s="243"/>
      <c r="J174" s="242">
        <f>ROUND(I174*H174,1)</f>
        <v>0</v>
      </c>
      <c r="K174" s="240" t="s">
        <v>1298</v>
      </c>
      <c r="L174" s="244"/>
      <c r="M174" s="245" t="s">
        <v>20</v>
      </c>
      <c r="N174" s="246" t="s">
        <v>43</v>
      </c>
      <c r="O174" s="42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24" t="s">
        <v>799</v>
      </c>
      <c r="AT174" s="24" t="s">
        <v>1041</v>
      </c>
      <c r="AU174" s="24" t="s">
        <v>79</v>
      </c>
      <c r="AY174" s="24" t="s">
        <v>195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24" t="s">
        <v>79</v>
      </c>
      <c r="BK174" s="204">
        <f>ROUND(I174*H174,1)</f>
        <v>0</v>
      </c>
      <c r="BL174" s="24" t="s">
        <v>474</v>
      </c>
      <c r="BM174" s="24" t="s">
        <v>459</v>
      </c>
    </row>
    <row r="175" spans="2:65" s="1" customFormat="1" ht="13.5">
      <c r="B175" s="41"/>
      <c r="C175" s="63"/>
      <c r="D175" s="205" t="s">
        <v>202</v>
      </c>
      <c r="E175" s="63"/>
      <c r="F175" s="206" t="s">
        <v>1861</v>
      </c>
      <c r="G175" s="63"/>
      <c r="H175" s="63"/>
      <c r="I175" s="165"/>
      <c r="J175" s="63"/>
      <c r="K175" s="63"/>
      <c r="L175" s="61"/>
      <c r="M175" s="207"/>
      <c r="N175" s="42"/>
      <c r="O175" s="42"/>
      <c r="P175" s="42"/>
      <c r="Q175" s="42"/>
      <c r="R175" s="42"/>
      <c r="S175" s="42"/>
      <c r="T175" s="78"/>
      <c r="AT175" s="24" t="s">
        <v>202</v>
      </c>
      <c r="AU175" s="24" t="s">
        <v>79</v>
      </c>
    </row>
    <row r="176" spans="2:65" s="1" customFormat="1" ht="22.5" customHeight="1">
      <c r="B176" s="41"/>
      <c r="C176" s="238" t="s">
        <v>303</v>
      </c>
      <c r="D176" s="238" t="s">
        <v>1041</v>
      </c>
      <c r="E176" s="239" t="s">
        <v>1862</v>
      </c>
      <c r="F176" s="240" t="s">
        <v>1863</v>
      </c>
      <c r="G176" s="241" t="s">
        <v>729</v>
      </c>
      <c r="H176" s="242">
        <v>2</v>
      </c>
      <c r="I176" s="243"/>
      <c r="J176" s="242">
        <f>ROUND(I176*H176,1)</f>
        <v>0</v>
      </c>
      <c r="K176" s="240" t="s">
        <v>1298</v>
      </c>
      <c r="L176" s="244"/>
      <c r="M176" s="245" t="s">
        <v>20</v>
      </c>
      <c r="N176" s="246" t="s">
        <v>43</v>
      </c>
      <c r="O176" s="42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AR176" s="24" t="s">
        <v>799</v>
      </c>
      <c r="AT176" s="24" t="s">
        <v>1041</v>
      </c>
      <c r="AU176" s="24" t="s">
        <v>79</v>
      </c>
      <c r="AY176" s="24" t="s">
        <v>195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24" t="s">
        <v>79</v>
      </c>
      <c r="BK176" s="204">
        <f>ROUND(I176*H176,1)</f>
        <v>0</v>
      </c>
      <c r="BL176" s="24" t="s">
        <v>474</v>
      </c>
      <c r="BM176" s="24" t="s">
        <v>462</v>
      </c>
    </row>
    <row r="177" spans="2:65" s="1" customFormat="1" ht="13.5">
      <c r="B177" s="41"/>
      <c r="C177" s="63"/>
      <c r="D177" s="205" t="s">
        <v>202</v>
      </c>
      <c r="E177" s="63"/>
      <c r="F177" s="206" t="s">
        <v>1863</v>
      </c>
      <c r="G177" s="63"/>
      <c r="H177" s="63"/>
      <c r="I177" s="165"/>
      <c r="J177" s="63"/>
      <c r="K177" s="63"/>
      <c r="L177" s="61"/>
      <c r="M177" s="207"/>
      <c r="N177" s="42"/>
      <c r="O177" s="42"/>
      <c r="P177" s="42"/>
      <c r="Q177" s="42"/>
      <c r="R177" s="42"/>
      <c r="S177" s="42"/>
      <c r="T177" s="78"/>
      <c r="AT177" s="24" t="s">
        <v>202</v>
      </c>
      <c r="AU177" s="24" t="s">
        <v>79</v>
      </c>
    </row>
    <row r="178" spans="2:65" s="1" customFormat="1" ht="31.5" customHeight="1">
      <c r="B178" s="41"/>
      <c r="C178" s="238" t="s">
        <v>306</v>
      </c>
      <c r="D178" s="238" t="s">
        <v>1041</v>
      </c>
      <c r="E178" s="239" t="s">
        <v>1864</v>
      </c>
      <c r="F178" s="240" t="s">
        <v>1865</v>
      </c>
      <c r="G178" s="241" t="s">
        <v>729</v>
      </c>
      <c r="H178" s="242">
        <v>2</v>
      </c>
      <c r="I178" s="243"/>
      <c r="J178" s="242">
        <f>ROUND(I178*H178,1)</f>
        <v>0</v>
      </c>
      <c r="K178" s="240" t="s">
        <v>1298</v>
      </c>
      <c r="L178" s="244"/>
      <c r="M178" s="245" t="s">
        <v>20</v>
      </c>
      <c r="N178" s="246" t="s">
        <v>43</v>
      </c>
      <c r="O178" s="4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AR178" s="24" t="s">
        <v>799</v>
      </c>
      <c r="AT178" s="24" t="s">
        <v>1041</v>
      </c>
      <c r="AU178" s="24" t="s">
        <v>79</v>
      </c>
      <c r="AY178" s="24" t="s">
        <v>195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79</v>
      </c>
      <c r="BK178" s="204">
        <f>ROUND(I178*H178,1)</f>
        <v>0</v>
      </c>
      <c r="BL178" s="24" t="s">
        <v>474</v>
      </c>
      <c r="BM178" s="24" t="s">
        <v>465</v>
      </c>
    </row>
    <row r="179" spans="2:65" s="1" customFormat="1" ht="27">
      <c r="B179" s="41"/>
      <c r="C179" s="63"/>
      <c r="D179" s="205" t="s">
        <v>202</v>
      </c>
      <c r="E179" s="63"/>
      <c r="F179" s="206" t="s">
        <v>1865</v>
      </c>
      <c r="G179" s="63"/>
      <c r="H179" s="63"/>
      <c r="I179" s="165"/>
      <c r="J179" s="63"/>
      <c r="K179" s="63"/>
      <c r="L179" s="61"/>
      <c r="M179" s="207"/>
      <c r="N179" s="42"/>
      <c r="O179" s="42"/>
      <c r="P179" s="42"/>
      <c r="Q179" s="42"/>
      <c r="R179" s="42"/>
      <c r="S179" s="42"/>
      <c r="T179" s="78"/>
      <c r="AT179" s="24" t="s">
        <v>202</v>
      </c>
      <c r="AU179" s="24" t="s">
        <v>79</v>
      </c>
    </row>
    <row r="180" spans="2:65" s="1" customFormat="1" ht="31.5" customHeight="1">
      <c r="B180" s="41"/>
      <c r="C180" s="238" t="s">
        <v>309</v>
      </c>
      <c r="D180" s="238" t="s">
        <v>1041</v>
      </c>
      <c r="E180" s="239" t="s">
        <v>1866</v>
      </c>
      <c r="F180" s="240" t="s">
        <v>1867</v>
      </c>
      <c r="G180" s="241" t="s">
        <v>729</v>
      </c>
      <c r="H180" s="242">
        <v>4</v>
      </c>
      <c r="I180" s="243"/>
      <c r="J180" s="242">
        <f>ROUND(I180*H180,1)</f>
        <v>0</v>
      </c>
      <c r="K180" s="240" t="s">
        <v>1298</v>
      </c>
      <c r="L180" s="244"/>
      <c r="M180" s="245" t="s">
        <v>20</v>
      </c>
      <c r="N180" s="246" t="s">
        <v>43</v>
      </c>
      <c r="O180" s="42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4" t="s">
        <v>799</v>
      </c>
      <c r="AT180" s="24" t="s">
        <v>1041</v>
      </c>
      <c r="AU180" s="24" t="s">
        <v>79</v>
      </c>
      <c r="AY180" s="24" t="s">
        <v>195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79</v>
      </c>
      <c r="BK180" s="204">
        <f>ROUND(I180*H180,1)</f>
        <v>0</v>
      </c>
      <c r="BL180" s="24" t="s">
        <v>474</v>
      </c>
      <c r="BM180" s="24" t="s">
        <v>468</v>
      </c>
    </row>
    <row r="181" spans="2:65" s="1" customFormat="1" ht="13.5">
      <c r="B181" s="41"/>
      <c r="C181" s="63"/>
      <c r="D181" s="205" t="s">
        <v>202</v>
      </c>
      <c r="E181" s="63"/>
      <c r="F181" s="206" t="s">
        <v>1867</v>
      </c>
      <c r="G181" s="63"/>
      <c r="H181" s="63"/>
      <c r="I181" s="165"/>
      <c r="J181" s="63"/>
      <c r="K181" s="63"/>
      <c r="L181" s="61"/>
      <c r="M181" s="207"/>
      <c r="N181" s="42"/>
      <c r="O181" s="42"/>
      <c r="P181" s="42"/>
      <c r="Q181" s="42"/>
      <c r="R181" s="42"/>
      <c r="S181" s="42"/>
      <c r="T181" s="78"/>
      <c r="AT181" s="24" t="s">
        <v>202</v>
      </c>
      <c r="AU181" s="24" t="s">
        <v>79</v>
      </c>
    </row>
    <row r="182" spans="2:65" s="1" customFormat="1" ht="22.5" customHeight="1">
      <c r="B182" s="41"/>
      <c r="C182" s="238" t="s">
        <v>312</v>
      </c>
      <c r="D182" s="238" t="s">
        <v>1041</v>
      </c>
      <c r="E182" s="239" t="s">
        <v>1868</v>
      </c>
      <c r="F182" s="240" t="s">
        <v>1869</v>
      </c>
      <c r="G182" s="241" t="s">
        <v>729</v>
      </c>
      <c r="H182" s="242">
        <v>4</v>
      </c>
      <c r="I182" s="243"/>
      <c r="J182" s="242">
        <f>ROUND(I182*H182,1)</f>
        <v>0</v>
      </c>
      <c r="K182" s="240" t="s">
        <v>1298</v>
      </c>
      <c r="L182" s="244"/>
      <c r="M182" s="245" t="s">
        <v>20</v>
      </c>
      <c r="N182" s="246" t="s">
        <v>43</v>
      </c>
      <c r="O182" s="42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24" t="s">
        <v>799</v>
      </c>
      <c r="AT182" s="24" t="s">
        <v>1041</v>
      </c>
      <c r="AU182" s="24" t="s">
        <v>79</v>
      </c>
      <c r="AY182" s="24" t="s">
        <v>195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24" t="s">
        <v>79</v>
      </c>
      <c r="BK182" s="204">
        <f>ROUND(I182*H182,1)</f>
        <v>0</v>
      </c>
      <c r="BL182" s="24" t="s">
        <v>474</v>
      </c>
      <c r="BM182" s="24" t="s">
        <v>471</v>
      </c>
    </row>
    <row r="183" spans="2:65" s="1" customFormat="1" ht="13.5">
      <c r="B183" s="41"/>
      <c r="C183" s="63"/>
      <c r="D183" s="205" t="s">
        <v>202</v>
      </c>
      <c r="E183" s="63"/>
      <c r="F183" s="206" t="s">
        <v>1869</v>
      </c>
      <c r="G183" s="63"/>
      <c r="H183" s="63"/>
      <c r="I183" s="165"/>
      <c r="J183" s="63"/>
      <c r="K183" s="63"/>
      <c r="L183" s="61"/>
      <c r="M183" s="207"/>
      <c r="N183" s="42"/>
      <c r="O183" s="42"/>
      <c r="P183" s="42"/>
      <c r="Q183" s="42"/>
      <c r="R183" s="42"/>
      <c r="S183" s="42"/>
      <c r="T183" s="78"/>
      <c r="AT183" s="24" t="s">
        <v>202</v>
      </c>
      <c r="AU183" s="24" t="s">
        <v>79</v>
      </c>
    </row>
    <row r="184" spans="2:65" s="1" customFormat="1" ht="22.5" customHeight="1">
      <c r="B184" s="41"/>
      <c r="C184" s="238" t="s">
        <v>315</v>
      </c>
      <c r="D184" s="238" t="s">
        <v>1041</v>
      </c>
      <c r="E184" s="239" t="s">
        <v>1870</v>
      </c>
      <c r="F184" s="240" t="s">
        <v>1871</v>
      </c>
      <c r="G184" s="241" t="s">
        <v>729</v>
      </c>
      <c r="H184" s="242">
        <v>2</v>
      </c>
      <c r="I184" s="243"/>
      <c r="J184" s="242">
        <f>ROUND(I184*H184,1)</f>
        <v>0</v>
      </c>
      <c r="K184" s="240" t="s">
        <v>1298</v>
      </c>
      <c r="L184" s="244"/>
      <c r="M184" s="245" t="s">
        <v>20</v>
      </c>
      <c r="N184" s="246" t="s">
        <v>43</v>
      </c>
      <c r="O184" s="42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AR184" s="24" t="s">
        <v>799</v>
      </c>
      <c r="AT184" s="24" t="s">
        <v>1041</v>
      </c>
      <c r="AU184" s="24" t="s">
        <v>79</v>
      </c>
      <c r="AY184" s="24" t="s">
        <v>195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24" t="s">
        <v>79</v>
      </c>
      <c r="BK184" s="204">
        <f>ROUND(I184*H184,1)</f>
        <v>0</v>
      </c>
      <c r="BL184" s="24" t="s">
        <v>474</v>
      </c>
      <c r="BM184" s="24" t="s">
        <v>474</v>
      </c>
    </row>
    <row r="185" spans="2:65" s="1" customFormat="1" ht="13.5">
      <c r="B185" s="41"/>
      <c r="C185" s="63"/>
      <c r="D185" s="205" t="s">
        <v>202</v>
      </c>
      <c r="E185" s="63"/>
      <c r="F185" s="206" t="s">
        <v>1871</v>
      </c>
      <c r="G185" s="63"/>
      <c r="H185" s="63"/>
      <c r="I185" s="165"/>
      <c r="J185" s="63"/>
      <c r="K185" s="63"/>
      <c r="L185" s="61"/>
      <c r="M185" s="207"/>
      <c r="N185" s="42"/>
      <c r="O185" s="42"/>
      <c r="P185" s="42"/>
      <c r="Q185" s="42"/>
      <c r="R185" s="42"/>
      <c r="S185" s="42"/>
      <c r="T185" s="78"/>
      <c r="AT185" s="24" t="s">
        <v>202</v>
      </c>
      <c r="AU185" s="24" t="s">
        <v>79</v>
      </c>
    </row>
    <row r="186" spans="2:65" s="1" customFormat="1" ht="31.5" customHeight="1">
      <c r="B186" s="41"/>
      <c r="C186" s="238" t="s">
        <v>318</v>
      </c>
      <c r="D186" s="238" t="s">
        <v>1041</v>
      </c>
      <c r="E186" s="239" t="s">
        <v>1872</v>
      </c>
      <c r="F186" s="240" t="s">
        <v>1873</v>
      </c>
      <c r="G186" s="241" t="s">
        <v>729</v>
      </c>
      <c r="H186" s="242">
        <v>2</v>
      </c>
      <c r="I186" s="243"/>
      <c r="J186" s="242">
        <f>ROUND(I186*H186,1)</f>
        <v>0</v>
      </c>
      <c r="K186" s="240" t="s">
        <v>1298</v>
      </c>
      <c r="L186" s="244"/>
      <c r="M186" s="245" t="s">
        <v>20</v>
      </c>
      <c r="N186" s="246" t="s">
        <v>43</v>
      </c>
      <c r="O186" s="42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AR186" s="24" t="s">
        <v>799</v>
      </c>
      <c r="AT186" s="24" t="s">
        <v>1041</v>
      </c>
      <c r="AU186" s="24" t="s">
        <v>79</v>
      </c>
      <c r="AY186" s="24" t="s">
        <v>195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24" t="s">
        <v>79</v>
      </c>
      <c r="BK186" s="204">
        <f>ROUND(I186*H186,1)</f>
        <v>0</v>
      </c>
      <c r="BL186" s="24" t="s">
        <v>474</v>
      </c>
      <c r="BM186" s="24" t="s">
        <v>477</v>
      </c>
    </row>
    <row r="187" spans="2:65" s="1" customFormat="1" ht="13.5">
      <c r="B187" s="41"/>
      <c r="C187" s="63"/>
      <c r="D187" s="205" t="s">
        <v>202</v>
      </c>
      <c r="E187" s="63"/>
      <c r="F187" s="206" t="s">
        <v>1873</v>
      </c>
      <c r="G187" s="63"/>
      <c r="H187" s="63"/>
      <c r="I187" s="165"/>
      <c r="J187" s="63"/>
      <c r="K187" s="63"/>
      <c r="L187" s="61"/>
      <c r="M187" s="207"/>
      <c r="N187" s="42"/>
      <c r="O187" s="42"/>
      <c r="P187" s="42"/>
      <c r="Q187" s="42"/>
      <c r="R187" s="42"/>
      <c r="S187" s="42"/>
      <c r="T187" s="78"/>
      <c r="AT187" s="24" t="s">
        <v>202</v>
      </c>
      <c r="AU187" s="24" t="s">
        <v>79</v>
      </c>
    </row>
    <row r="188" spans="2:65" s="1" customFormat="1" ht="22.5" customHeight="1">
      <c r="B188" s="41"/>
      <c r="C188" s="238" t="s">
        <v>321</v>
      </c>
      <c r="D188" s="238" t="s">
        <v>1041</v>
      </c>
      <c r="E188" s="239" t="s">
        <v>1874</v>
      </c>
      <c r="F188" s="240" t="s">
        <v>1875</v>
      </c>
      <c r="G188" s="241" t="s">
        <v>729</v>
      </c>
      <c r="H188" s="242">
        <v>1</v>
      </c>
      <c r="I188" s="243"/>
      <c r="J188" s="242">
        <f>ROUND(I188*H188,1)</f>
        <v>0</v>
      </c>
      <c r="K188" s="240" t="s">
        <v>1298</v>
      </c>
      <c r="L188" s="244"/>
      <c r="M188" s="245" t="s">
        <v>20</v>
      </c>
      <c r="N188" s="246" t="s">
        <v>43</v>
      </c>
      <c r="O188" s="42"/>
      <c r="P188" s="202">
        <f>O188*H188</f>
        <v>0</v>
      </c>
      <c r="Q188" s="202">
        <v>0</v>
      </c>
      <c r="R188" s="202">
        <f>Q188*H188</f>
        <v>0</v>
      </c>
      <c r="S188" s="202">
        <v>0</v>
      </c>
      <c r="T188" s="203">
        <f>S188*H188</f>
        <v>0</v>
      </c>
      <c r="AR188" s="24" t="s">
        <v>799</v>
      </c>
      <c r="AT188" s="24" t="s">
        <v>1041</v>
      </c>
      <c r="AU188" s="24" t="s">
        <v>79</v>
      </c>
      <c r="AY188" s="24" t="s">
        <v>195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24" t="s">
        <v>79</v>
      </c>
      <c r="BK188" s="204">
        <f>ROUND(I188*H188,1)</f>
        <v>0</v>
      </c>
      <c r="BL188" s="24" t="s">
        <v>474</v>
      </c>
      <c r="BM188" s="24" t="s">
        <v>481</v>
      </c>
    </row>
    <row r="189" spans="2:65" s="1" customFormat="1" ht="13.5">
      <c r="B189" s="41"/>
      <c r="C189" s="63"/>
      <c r="D189" s="205" t="s">
        <v>202</v>
      </c>
      <c r="E189" s="63"/>
      <c r="F189" s="206" t="s">
        <v>1875</v>
      </c>
      <c r="G189" s="63"/>
      <c r="H189" s="63"/>
      <c r="I189" s="165"/>
      <c r="J189" s="63"/>
      <c r="K189" s="63"/>
      <c r="L189" s="61"/>
      <c r="M189" s="207"/>
      <c r="N189" s="42"/>
      <c r="O189" s="42"/>
      <c r="P189" s="42"/>
      <c r="Q189" s="42"/>
      <c r="R189" s="42"/>
      <c r="S189" s="42"/>
      <c r="T189" s="78"/>
      <c r="AT189" s="24" t="s">
        <v>202</v>
      </c>
      <c r="AU189" s="24" t="s">
        <v>79</v>
      </c>
    </row>
    <row r="190" spans="2:65" s="1" customFormat="1" ht="22.5" customHeight="1">
      <c r="B190" s="41"/>
      <c r="C190" s="238" t="s">
        <v>326</v>
      </c>
      <c r="D190" s="238" t="s">
        <v>1041</v>
      </c>
      <c r="E190" s="239" t="s">
        <v>1876</v>
      </c>
      <c r="F190" s="240" t="s">
        <v>1877</v>
      </c>
      <c r="G190" s="241" t="s">
        <v>729</v>
      </c>
      <c r="H190" s="242">
        <v>1</v>
      </c>
      <c r="I190" s="243"/>
      <c r="J190" s="242">
        <f>ROUND(I190*H190,1)</f>
        <v>0</v>
      </c>
      <c r="K190" s="240" t="s">
        <v>1298</v>
      </c>
      <c r="L190" s="244"/>
      <c r="M190" s="245" t="s">
        <v>20</v>
      </c>
      <c r="N190" s="246" t="s">
        <v>43</v>
      </c>
      <c r="O190" s="42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AR190" s="24" t="s">
        <v>799</v>
      </c>
      <c r="AT190" s="24" t="s">
        <v>1041</v>
      </c>
      <c r="AU190" s="24" t="s">
        <v>79</v>
      </c>
      <c r="AY190" s="24" t="s">
        <v>195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4" t="s">
        <v>79</v>
      </c>
      <c r="BK190" s="204">
        <f>ROUND(I190*H190,1)</f>
        <v>0</v>
      </c>
      <c r="BL190" s="24" t="s">
        <v>474</v>
      </c>
      <c r="BM190" s="24" t="s">
        <v>484</v>
      </c>
    </row>
    <row r="191" spans="2:65" s="1" customFormat="1" ht="13.5">
      <c r="B191" s="41"/>
      <c r="C191" s="63"/>
      <c r="D191" s="205" t="s">
        <v>202</v>
      </c>
      <c r="E191" s="63"/>
      <c r="F191" s="206" t="s">
        <v>1877</v>
      </c>
      <c r="G191" s="63"/>
      <c r="H191" s="63"/>
      <c r="I191" s="165"/>
      <c r="J191" s="63"/>
      <c r="K191" s="63"/>
      <c r="L191" s="61"/>
      <c r="M191" s="207"/>
      <c r="N191" s="42"/>
      <c r="O191" s="42"/>
      <c r="P191" s="42"/>
      <c r="Q191" s="42"/>
      <c r="R191" s="42"/>
      <c r="S191" s="42"/>
      <c r="T191" s="78"/>
      <c r="AT191" s="24" t="s">
        <v>202</v>
      </c>
      <c r="AU191" s="24" t="s">
        <v>79</v>
      </c>
    </row>
    <row r="192" spans="2:65" s="1" customFormat="1" ht="22.5" customHeight="1">
      <c r="B192" s="41"/>
      <c r="C192" s="238" t="s">
        <v>330</v>
      </c>
      <c r="D192" s="238" t="s">
        <v>1041</v>
      </c>
      <c r="E192" s="239" t="s">
        <v>1878</v>
      </c>
      <c r="F192" s="240" t="s">
        <v>1879</v>
      </c>
      <c r="G192" s="241" t="s">
        <v>729</v>
      </c>
      <c r="H192" s="242">
        <v>1</v>
      </c>
      <c r="I192" s="243"/>
      <c r="J192" s="242">
        <f>ROUND(I192*H192,1)</f>
        <v>0</v>
      </c>
      <c r="K192" s="240" t="s">
        <v>1298</v>
      </c>
      <c r="L192" s="244"/>
      <c r="M192" s="245" t="s">
        <v>20</v>
      </c>
      <c r="N192" s="246" t="s">
        <v>43</v>
      </c>
      <c r="O192" s="42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AR192" s="24" t="s">
        <v>799</v>
      </c>
      <c r="AT192" s="24" t="s">
        <v>1041</v>
      </c>
      <c r="AU192" s="24" t="s">
        <v>79</v>
      </c>
      <c r="AY192" s="24" t="s">
        <v>195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4" t="s">
        <v>79</v>
      </c>
      <c r="BK192" s="204">
        <f>ROUND(I192*H192,1)</f>
        <v>0</v>
      </c>
      <c r="BL192" s="24" t="s">
        <v>474</v>
      </c>
      <c r="BM192" s="24" t="s">
        <v>487</v>
      </c>
    </row>
    <row r="193" spans="2:65" s="1" customFormat="1" ht="13.5">
      <c r="B193" s="41"/>
      <c r="C193" s="63"/>
      <c r="D193" s="205" t="s">
        <v>202</v>
      </c>
      <c r="E193" s="63"/>
      <c r="F193" s="206" t="s">
        <v>1879</v>
      </c>
      <c r="G193" s="63"/>
      <c r="H193" s="63"/>
      <c r="I193" s="165"/>
      <c r="J193" s="63"/>
      <c r="K193" s="63"/>
      <c r="L193" s="61"/>
      <c r="M193" s="207"/>
      <c r="N193" s="42"/>
      <c r="O193" s="42"/>
      <c r="P193" s="42"/>
      <c r="Q193" s="42"/>
      <c r="R193" s="42"/>
      <c r="S193" s="42"/>
      <c r="T193" s="78"/>
      <c r="AT193" s="24" t="s">
        <v>202</v>
      </c>
      <c r="AU193" s="24" t="s">
        <v>79</v>
      </c>
    </row>
    <row r="194" spans="2:65" s="1" customFormat="1" ht="22.5" customHeight="1">
      <c r="B194" s="41"/>
      <c r="C194" s="238" t="s">
        <v>334</v>
      </c>
      <c r="D194" s="238" t="s">
        <v>1041</v>
      </c>
      <c r="E194" s="239" t="s">
        <v>1880</v>
      </c>
      <c r="F194" s="240" t="s">
        <v>1881</v>
      </c>
      <c r="G194" s="241" t="s">
        <v>729</v>
      </c>
      <c r="H194" s="242">
        <v>1</v>
      </c>
      <c r="I194" s="243"/>
      <c r="J194" s="242">
        <f>ROUND(I194*H194,1)</f>
        <v>0</v>
      </c>
      <c r="K194" s="240" t="s">
        <v>1298</v>
      </c>
      <c r="L194" s="244"/>
      <c r="M194" s="245" t="s">
        <v>20</v>
      </c>
      <c r="N194" s="246" t="s">
        <v>43</v>
      </c>
      <c r="O194" s="42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4" t="s">
        <v>799</v>
      </c>
      <c r="AT194" s="24" t="s">
        <v>1041</v>
      </c>
      <c r="AU194" s="24" t="s">
        <v>79</v>
      </c>
      <c r="AY194" s="24" t="s">
        <v>195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79</v>
      </c>
      <c r="BK194" s="204">
        <f>ROUND(I194*H194,1)</f>
        <v>0</v>
      </c>
      <c r="BL194" s="24" t="s">
        <v>474</v>
      </c>
      <c r="BM194" s="24" t="s">
        <v>491</v>
      </c>
    </row>
    <row r="195" spans="2:65" s="1" customFormat="1" ht="13.5">
      <c r="B195" s="41"/>
      <c r="C195" s="63"/>
      <c r="D195" s="205" t="s">
        <v>202</v>
      </c>
      <c r="E195" s="63"/>
      <c r="F195" s="206" t="s">
        <v>1881</v>
      </c>
      <c r="G195" s="63"/>
      <c r="H195" s="63"/>
      <c r="I195" s="165"/>
      <c r="J195" s="63"/>
      <c r="K195" s="63"/>
      <c r="L195" s="61"/>
      <c r="M195" s="207"/>
      <c r="N195" s="42"/>
      <c r="O195" s="42"/>
      <c r="P195" s="42"/>
      <c r="Q195" s="42"/>
      <c r="R195" s="42"/>
      <c r="S195" s="42"/>
      <c r="T195" s="78"/>
      <c r="AT195" s="24" t="s">
        <v>202</v>
      </c>
      <c r="AU195" s="24" t="s">
        <v>79</v>
      </c>
    </row>
    <row r="196" spans="2:65" s="1" customFormat="1" ht="22.5" customHeight="1">
      <c r="B196" s="41"/>
      <c r="C196" s="238" t="s">
        <v>338</v>
      </c>
      <c r="D196" s="238" t="s">
        <v>1041</v>
      </c>
      <c r="E196" s="239" t="s">
        <v>1882</v>
      </c>
      <c r="F196" s="240" t="s">
        <v>1883</v>
      </c>
      <c r="G196" s="241" t="s">
        <v>729</v>
      </c>
      <c r="H196" s="242">
        <v>1</v>
      </c>
      <c r="I196" s="243"/>
      <c r="J196" s="242">
        <f>ROUND(I196*H196,1)</f>
        <v>0</v>
      </c>
      <c r="K196" s="240" t="s">
        <v>1298</v>
      </c>
      <c r="L196" s="244"/>
      <c r="M196" s="245" t="s">
        <v>20</v>
      </c>
      <c r="N196" s="246" t="s">
        <v>43</v>
      </c>
      <c r="O196" s="42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AR196" s="24" t="s">
        <v>799</v>
      </c>
      <c r="AT196" s="24" t="s">
        <v>1041</v>
      </c>
      <c r="AU196" s="24" t="s">
        <v>79</v>
      </c>
      <c r="AY196" s="24" t="s">
        <v>195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4" t="s">
        <v>79</v>
      </c>
      <c r="BK196" s="204">
        <f>ROUND(I196*H196,1)</f>
        <v>0</v>
      </c>
      <c r="BL196" s="24" t="s">
        <v>474</v>
      </c>
      <c r="BM196" s="24" t="s">
        <v>494</v>
      </c>
    </row>
    <row r="197" spans="2:65" s="1" customFormat="1" ht="13.5">
      <c r="B197" s="41"/>
      <c r="C197" s="63"/>
      <c r="D197" s="205" t="s">
        <v>202</v>
      </c>
      <c r="E197" s="63"/>
      <c r="F197" s="206" t="s">
        <v>1883</v>
      </c>
      <c r="G197" s="63"/>
      <c r="H197" s="63"/>
      <c r="I197" s="165"/>
      <c r="J197" s="63"/>
      <c r="K197" s="63"/>
      <c r="L197" s="61"/>
      <c r="M197" s="207"/>
      <c r="N197" s="42"/>
      <c r="O197" s="42"/>
      <c r="P197" s="42"/>
      <c r="Q197" s="42"/>
      <c r="R197" s="42"/>
      <c r="S197" s="42"/>
      <c r="T197" s="78"/>
      <c r="AT197" s="24" t="s">
        <v>202</v>
      </c>
      <c r="AU197" s="24" t="s">
        <v>79</v>
      </c>
    </row>
    <row r="198" spans="2:65" s="1" customFormat="1" ht="22.5" customHeight="1">
      <c r="B198" s="41"/>
      <c r="C198" s="238" t="s">
        <v>342</v>
      </c>
      <c r="D198" s="238" t="s">
        <v>1041</v>
      </c>
      <c r="E198" s="239" t="s">
        <v>1884</v>
      </c>
      <c r="F198" s="240" t="s">
        <v>1885</v>
      </c>
      <c r="G198" s="241" t="s">
        <v>729</v>
      </c>
      <c r="H198" s="242">
        <v>1</v>
      </c>
      <c r="I198" s="243"/>
      <c r="J198" s="242">
        <f>ROUND(I198*H198,1)</f>
        <v>0</v>
      </c>
      <c r="K198" s="240" t="s">
        <v>1298</v>
      </c>
      <c r="L198" s="244"/>
      <c r="M198" s="245" t="s">
        <v>20</v>
      </c>
      <c r="N198" s="246" t="s">
        <v>43</v>
      </c>
      <c r="O198" s="42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AR198" s="24" t="s">
        <v>799</v>
      </c>
      <c r="AT198" s="24" t="s">
        <v>1041</v>
      </c>
      <c r="AU198" s="24" t="s">
        <v>79</v>
      </c>
      <c r="AY198" s="24" t="s">
        <v>195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4" t="s">
        <v>79</v>
      </c>
      <c r="BK198" s="204">
        <f>ROUND(I198*H198,1)</f>
        <v>0</v>
      </c>
      <c r="BL198" s="24" t="s">
        <v>474</v>
      </c>
      <c r="BM198" s="24" t="s">
        <v>497</v>
      </c>
    </row>
    <row r="199" spans="2:65" s="1" customFormat="1" ht="13.5">
      <c r="B199" s="41"/>
      <c r="C199" s="63"/>
      <c r="D199" s="205" t="s">
        <v>202</v>
      </c>
      <c r="E199" s="63"/>
      <c r="F199" s="206" t="s">
        <v>1885</v>
      </c>
      <c r="G199" s="63"/>
      <c r="H199" s="63"/>
      <c r="I199" s="165"/>
      <c r="J199" s="63"/>
      <c r="K199" s="63"/>
      <c r="L199" s="61"/>
      <c r="M199" s="207"/>
      <c r="N199" s="42"/>
      <c r="O199" s="42"/>
      <c r="P199" s="42"/>
      <c r="Q199" s="42"/>
      <c r="R199" s="42"/>
      <c r="S199" s="42"/>
      <c r="T199" s="78"/>
      <c r="AT199" s="24" t="s">
        <v>202</v>
      </c>
      <c r="AU199" s="24" t="s">
        <v>79</v>
      </c>
    </row>
    <row r="200" spans="2:65" s="1" customFormat="1" ht="22.5" customHeight="1">
      <c r="B200" s="41"/>
      <c r="C200" s="238" t="s">
        <v>346</v>
      </c>
      <c r="D200" s="238" t="s">
        <v>1041</v>
      </c>
      <c r="E200" s="239" t="s">
        <v>1886</v>
      </c>
      <c r="F200" s="240" t="s">
        <v>1887</v>
      </c>
      <c r="G200" s="241" t="s">
        <v>729</v>
      </c>
      <c r="H200" s="242">
        <v>1</v>
      </c>
      <c r="I200" s="243"/>
      <c r="J200" s="242">
        <f>ROUND(I200*H200,1)</f>
        <v>0</v>
      </c>
      <c r="K200" s="240" t="s">
        <v>1298</v>
      </c>
      <c r="L200" s="244"/>
      <c r="M200" s="245" t="s">
        <v>20</v>
      </c>
      <c r="N200" s="246" t="s">
        <v>43</v>
      </c>
      <c r="O200" s="42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AR200" s="24" t="s">
        <v>799</v>
      </c>
      <c r="AT200" s="24" t="s">
        <v>1041</v>
      </c>
      <c r="AU200" s="24" t="s">
        <v>79</v>
      </c>
      <c r="AY200" s="24" t="s">
        <v>195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4" t="s">
        <v>79</v>
      </c>
      <c r="BK200" s="204">
        <f>ROUND(I200*H200,1)</f>
        <v>0</v>
      </c>
      <c r="BL200" s="24" t="s">
        <v>474</v>
      </c>
      <c r="BM200" s="24" t="s">
        <v>501</v>
      </c>
    </row>
    <row r="201" spans="2:65" s="1" customFormat="1" ht="13.5">
      <c r="B201" s="41"/>
      <c r="C201" s="63"/>
      <c r="D201" s="208" t="s">
        <v>202</v>
      </c>
      <c r="E201" s="63"/>
      <c r="F201" s="209" t="s">
        <v>1887</v>
      </c>
      <c r="G201" s="63"/>
      <c r="H201" s="63"/>
      <c r="I201" s="165"/>
      <c r="J201" s="63"/>
      <c r="K201" s="63"/>
      <c r="L201" s="61"/>
      <c r="M201" s="207"/>
      <c r="N201" s="42"/>
      <c r="O201" s="42"/>
      <c r="P201" s="42"/>
      <c r="Q201" s="42"/>
      <c r="R201" s="42"/>
      <c r="S201" s="42"/>
      <c r="T201" s="78"/>
      <c r="AT201" s="24" t="s">
        <v>202</v>
      </c>
      <c r="AU201" s="24" t="s">
        <v>79</v>
      </c>
    </row>
    <row r="202" spans="2:65" s="10" customFormat="1" ht="37.35" customHeight="1">
      <c r="B202" s="180"/>
      <c r="C202" s="181"/>
      <c r="D202" s="182" t="s">
        <v>71</v>
      </c>
      <c r="E202" s="183" t="s">
        <v>1888</v>
      </c>
      <c r="F202" s="183" t="s">
        <v>1889</v>
      </c>
      <c r="G202" s="181"/>
      <c r="H202" s="181"/>
      <c r="I202" s="184"/>
      <c r="J202" s="185">
        <f>BK202</f>
        <v>0</v>
      </c>
      <c r="K202" s="181"/>
      <c r="L202" s="186"/>
      <c r="M202" s="187"/>
      <c r="N202" s="188"/>
      <c r="O202" s="188"/>
      <c r="P202" s="189">
        <f>SUM(P203:P218)</f>
        <v>0</v>
      </c>
      <c r="Q202" s="188"/>
      <c r="R202" s="189">
        <f>SUM(R203:R218)</f>
        <v>0</v>
      </c>
      <c r="S202" s="188"/>
      <c r="T202" s="190">
        <f>SUM(T203:T218)</f>
        <v>0</v>
      </c>
      <c r="AR202" s="191" t="s">
        <v>86</v>
      </c>
      <c r="AT202" s="192" t="s">
        <v>71</v>
      </c>
      <c r="AU202" s="192" t="s">
        <v>72</v>
      </c>
      <c r="AY202" s="191" t="s">
        <v>195</v>
      </c>
      <c r="BK202" s="193">
        <f>SUM(BK203:BK218)</f>
        <v>0</v>
      </c>
    </row>
    <row r="203" spans="2:65" s="1" customFormat="1" ht="22.5" customHeight="1">
      <c r="B203" s="41"/>
      <c r="C203" s="194" t="s">
        <v>350</v>
      </c>
      <c r="D203" s="194" t="s">
        <v>196</v>
      </c>
      <c r="E203" s="195" t="s">
        <v>1890</v>
      </c>
      <c r="F203" s="196" t="s">
        <v>1891</v>
      </c>
      <c r="G203" s="197" t="s">
        <v>729</v>
      </c>
      <c r="H203" s="198">
        <v>1</v>
      </c>
      <c r="I203" s="199"/>
      <c r="J203" s="198">
        <f>ROUND(I203*H203,1)</f>
        <v>0</v>
      </c>
      <c r="K203" s="196" t="s">
        <v>1298</v>
      </c>
      <c r="L203" s="61"/>
      <c r="M203" s="200" t="s">
        <v>20</v>
      </c>
      <c r="N203" s="201" t="s">
        <v>43</v>
      </c>
      <c r="O203" s="42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AR203" s="24" t="s">
        <v>474</v>
      </c>
      <c r="AT203" s="24" t="s">
        <v>196</v>
      </c>
      <c r="AU203" s="24" t="s">
        <v>79</v>
      </c>
      <c r="AY203" s="24" t="s">
        <v>195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24" t="s">
        <v>79</v>
      </c>
      <c r="BK203" s="204">
        <f>ROUND(I203*H203,1)</f>
        <v>0</v>
      </c>
      <c r="BL203" s="24" t="s">
        <v>474</v>
      </c>
      <c r="BM203" s="24" t="s">
        <v>505</v>
      </c>
    </row>
    <row r="204" spans="2:65" s="1" customFormat="1" ht="13.5">
      <c r="B204" s="41"/>
      <c r="C204" s="63"/>
      <c r="D204" s="205" t="s">
        <v>202</v>
      </c>
      <c r="E204" s="63"/>
      <c r="F204" s="206" t="s">
        <v>1891</v>
      </c>
      <c r="G204" s="63"/>
      <c r="H204" s="63"/>
      <c r="I204" s="165"/>
      <c r="J204" s="63"/>
      <c r="K204" s="63"/>
      <c r="L204" s="61"/>
      <c r="M204" s="207"/>
      <c r="N204" s="42"/>
      <c r="O204" s="42"/>
      <c r="P204" s="42"/>
      <c r="Q204" s="42"/>
      <c r="R204" s="42"/>
      <c r="S204" s="42"/>
      <c r="T204" s="78"/>
      <c r="AT204" s="24" t="s">
        <v>202</v>
      </c>
      <c r="AU204" s="24" t="s">
        <v>79</v>
      </c>
    </row>
    <row r="205" spans="2:65" s="1" customFormat="1" ht="22.5" customHeight="1">
      <c r="B205" s="41"/>
      <c r="C205" s="194" t="s">
        <v>441</v>
      </c>
      <c r="D205" s="194" t="s">
        <v>196</v>
      </c>
      <c r="E205" s="195" t="s">
        <v>1892</v>
      </c>
      <c r="F205" s="196" t="s">
        <v>1893</v>
      </c>
      <c r="G205" s="197" t="s">
        <v>729</v>
      </c>
      <c r="H205" s="198">
        <v>1</v>
      </c>
      <c r="I205" s="199"/>
      <c r="J205" s="198">
        <f>ROUND(I205*H205,1)</f>
        <v>0</v>
      </c>
      <c r="K205" s="196" t="s">
        <v>1298</v>
      </c>
      <c r="L205" s="61"/>
      <c r="M205" s="200" t="s">
        <v>20</v>
      </c>
      <c r="N205" s="201" t="s">
        <v>43</v>
      </c>
      <c r="O205" s="42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4" t="s">
        <v>474</v>
      </c>
      <c r="AT205" s="24" t="s">
        <v>196</v>
      </c>
      <c r="AU205" s="24" t="s">
        <v>79</v>
      </c>
      <c r="AY205" s="24" t="s">
        <v>195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79</v>
      </c>
      <c r="BK205" s="204">
        <f>ROUND(I205*H205,1)</f>
        <v>0</v>
      </c>
      <c r="BL205" s="24" t="s">
        <v>474</v>
      </c>
      <c r="BM205" s="24" t="s">
        <v>508</v>
      </c>
    </row>
    <row r="206" spans="2:65" s="1" customFormat="1" ht="13.5">
      <c r="B206" s="41"/>
      <c r="C206" s="63"/>
      <c r="D206" s="205" t="s">
        <v>202</v>
      </c>
      <c r="E206" s="63"/>
      <c r="F206" s="206" t="s">
        <v>1893</v>
      </c>
      <c r="G206" s="63"/>
      <c r="H206" s="63"/>
      <c r="I206" s="165"/>
      <c r="J206" s="63"/>
      <c r="K206" s="63"/>
      <c r="L206" s="61"/>
      <c r="M206" s="207"/>
      <c r="N206" s="42"/>
      <c r="O206" s="42"/>
      <c r="P206" s="42"/>
      <c r="Q206" s="42"/>
      <c r="R206" s="42"/>
      <c r="S206" s="42"/>
      <c r="T206" s="78"/>
      <c r="AT206" s="24" t="s">
        <v>202</v>
      </c>
      <c r="AU206" s="24" t="s">
        <v>79</v>
      </c>
    </row>
    <row r="207" spans="2:65" s="1" customFormat="1" ht="22.5" customHeight="1">
      <c r="B207" s="41"/>
      <c r="C207" s="194" t="s">
        <v>509</v>
      </c>
      <c r="D207" s="194" t="s">
        <v>196</v>
      </c>
      <c r="E207" s="195" t="s">
        <v>1894</v>
      </c>
      <c r="F207" s="196" t="s">
        <v>1895</v>
      </c>
      <c r="G207" s="197" t="s">
        <v>729</v>
      </c>
      <c r="H207" s="198">
        <v>1</v>
      </c>
      <c r="I207" s="199"/>
      <c r="J207" s="198">
        <f>ROUND(I207*H207,1)</f>
        <v>0</v>
      </c>
      <c r="K207" s="196" t="s">
        <v>1298</v>
      </c>
      <c r="L207" s="61"/>
      <c r="M207" s="200" t="s">
        <v>20</v>
      </c>
      <c r="N207" s="201" t="s">
        <v>43</v>
      </c>
      <c r="O207" s="42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AR207" s="24" t="s">
        <v>474</v>
      </c>
      <c r="AT207" s="24" t="s">
        <v>196</v>
      </c>
      <c r="AU207" s="24" t="s">
        <v>79</v>
      </c>
      <c r="AY207" s="24" t="s">
        <v>195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79</v>
      </c>
      <c r="BK207" s="204">
        <f>ROUND(I207*H207,1)</f>
        <v>0</v>
      </c>
      <c r="BL207" s="24" t="s">
        <v>474</v>
      </c>
      <c r="BM207" s="24" t="s">
        <v>512</v>
      </c>
    </row>
    <row r="208" spans="2:65" s="1" customFormat="1" ht="13.5">
      <c r="B208" s="41"/>
      <c r="C208" s="63"/>
      <c r="D208" s="205" t="s">
        <v>202</v>
      </c>
      <c r="E208" s="63"/>
      <c r="F208" s="206" t="s">
        <v>1895</v>
      </c>
      <c r="G208" s="63"/>
      <c r="H208" s="63"/>
      <c r="I208" s="165"/>
      <c r="J208" s="63"/>
      <c r="K208" s="63"/>
      <c r="L208" s="61"/>
      <c r="M208" s="207"/>
      <c r="N208" s="42"/>
      <c r="O208" s="42"/>
      <c r="P208" s="42"/>
      <c r="Q208" s="42"/>
      <c r="R208" s="42"/>
      <c r="S208" s="42"/>
      <c r="T208" s="78"/>
      <c r="AT208" s="24" t="s">
        <v>202</v>
      </c>
      <c r="AU208" s="24" t="s">
        <v>79</v>
      </c>
    </row>
    <row r="209" spans="2:65" s="1" customFormat="1" ht="22.5" customHeight="1">
      <c r="B209" s="41"/>
      <c r="C209" s="194" t="s">
        <v>444</v>
      </c>
      <c r="D209" s="194" t="s">
        <v>196</v>
      </c>
      <c r="E209" s="195" t="s">
        <v>1896</v>
      </c>
      <c r="F209" s="196" t="s">
        <v>1897</v>
      </c>
      <c r="G209" s="197" t="s">
        <v>729</v>
      </c>
      <c r="H209" s="198">
        <v>1</v>
      </c>
      <c r="I209" s="199"/>
      <c r="J209" s="198">
        <f>ROUND(I209*H209,1)</f>
        <v>0</v>
      </c>
      <c r="K209" s="196" t="s">
        <v>1298</v>
      </c>
      <c r="L209" s="61"/>
      <c r="M209" s="200" t="s">
        <v>20</v>
      </c>
      <c r="N209" s="201" t="s">
        <v>43</v>
      </c>
      <c r="O209" s="42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AR209" s="24" t="s">
        <v>474</v>
      </c>
      <c r="AT209" s="24" t="s">
        <v>196</v>
      </c>
      <c r="AU209" s="24" t="s">
        <v>79</v>
      </c>
      <c r="AY209" s="24" t="s">
        <v>195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24" t="s">
        <v>79</v>
      </c>
      <c r="BK209" s="204">
        <f>ROUND(I209*H209,1)</f>
        <v>0</v>
      </c>
      <c r="BL209" s="24" t="s">
        <v>474</v>
      </c>
      <c r="BM209" s="24" t="s">
        <v>515</v>
      </c>
    </row>
    <row r="210" spans="2:65" s="1" customFormat="1" ht="13.5">
      <c r="B210" s="41"/>
      <c r="C210" s="63"/>
      <c r="D210" s="205" t="s">
        <v>202</v>
      </c>
      <c r="E210" s="63"/>
      <c r="F210" s="206" t="s">
        <v>1897</v>
      </c>
      <c r="G210" s="63"/>
      <c r="H210" s="63"/>
      <c r="I210" s="165"/>
      <c r="J210" s="63"/>
      <c r="K210" s="63"/>
      <c r="L210" s="61"/>
      <c r="M210" s="207"/>
      <c r="N210" s="42"/>
      <c r="O210" s="42"/>
      <c r="P210" s="42"/>
      <c r="Q210" s="42"/>
      <c r="R210" s="42"/>
      <c r="S210" s="42"/>
      <c r="T210" s="78"/>
      <c r="AT210" s="24" t="s">
        <v>202</v>
      </c>
      <c r="AU210" s="24" t="s">
        <v>79</v>
      </c>
    </row>
    <row r="211" spans="2:65" s="1" customFormat="1" ht="22.5" customHeight="1">
      <c r="B211" s="41"/>
      <c r="C211" s="194" t="s">
        <v>516</v>
      </c>
      <c r="D211" s="194" t="s">
        <v>196</v>
      </c>
      <c r="E211" s="195" t="s">
        <v>1898</v>
      </c>
      <c r="F211" s="196" t="s">
        <v>1899</v>
      </c>
      <c r="G211" s="197" t="s">
        <v>729</v>
      </c>
      <c r="H211" s="198">
        <v>1</v>
      </c>
      <c r="I211" s="199"/>
      <c r="J211" s="198">
        <f>ROUND(I211*H211,1)</f>
        <v>0</v>
      </c>
      <c r="K211" s="196" t="s">
        <v>1298</v>
      </c>
      <c r="L211" s="61"/>
      <c r="M211" s="200" t="s">
        <v>20</v>
      </c>
      <c r="N211" s="201" t="s">
        <v>43</v>
      </c>
      <c r="O211" s="42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AR211" s="24" t="s">
        <v>474</v>
      </c>
      <c r="AT211" s="24" t="s">
        <v>196</v>
      </c>
      <c r="AU211" s="24" t="s">
        <v>79</v>
      </c>
      <c r="AY211" s="24" t="s">
        <v>195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24" t="s">
        <v>79</v>
      </c>
      <c r="BK211" s="204">
        <f>ROUND(I211*H211,1)</f>
        <v>0</v>
      </c>
      <c r="BL211" s="24" t="s">
        <v>474</v>
      </c>
      <c r="BM211" s="24" t="s">
        <v>519</v>
      </c>
    </row>
    <row r="212" spans="2:65" s="1" customFormat="1" ht="13.5">
      <c r="B212" s="41"/>
      <c r="C212" s="63"/>
      <c r="D212" s="205" t="s">
        <v>202</v>
      </c>
      <c r="E212" s="63"/>
      <c r="F212" s="206" t="s">
        <v>1899</v>
      </c>
      <c r="G212" s="63"/>
      <c r="H212" s="63"/>
      <c r="I212" s="165"/>
      <c r="J212" s="63"/>
      <c r="K212" s="63"/>
      <c r="L212" s="61"/>
      <c r="M212" s="207"/>
      <c r="N212" s="42"/>
      <c r="O212" s="42"/>
      <c r="P212" s="42"/>
      <c r="Q212" s="42"/>
      <c r="R212" s="42"/>
      <c r="S212" s="42"/>
      <c r="T212" s="78"/>
      <c r="AT212" s="24" t="s">
        <v>202</v>
      </c>
      <c r="AU212" s="24" t="s">
        <v>79</v>
      </c>
    </row>
    <row r="213" spans="2:65" s="1" customFormat="1" ht="22.5" customHeight="1">
      <c r="B213" s="41"/>
      <c r="C213" s="194" t="s">
        <v>447</v>
      </c>
      <c r="D213" s="194" t="s">
        <v>196</v>
      </c>
      <c r="E213" s="195" t="s">
        <v>1900</v>
      </c>
      <c r="F213" s="196" t="s">
        <v>1901</v>
      </c>
      <c r="G213" s="197" t="s">
        <v>729</v>
      </c>
      <c r="H213" s="198">
        <v>1</v>
      </c>
      <c r="I213" s="199"/>
      <c r="J213" s="198">
        <f>ROUND(I213*H213,1)</f>
        <v>0</v>
      </c>
      <c r="K213" s="196" t="s">
        <v>1298</v>
      </c>
      <c r="L213" s="61"/>
      <c r="M213" s="200" t="s">
        <v>20</v>
      </c>
      <c r="N213" s="201" t="s">
        <v>43</v>
      </c>
      <c r="O213" s="42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AR213" s="24" t="s">
        <v>474</v>
      </c>
      <c r="AT213" s="24" t="s">
        <v>196</v>
      </c>
      <c r="AU213" s="24" t="s">
        <v>79</v>
      </c>
      <c r="AY213" s="24" t="s">
        <v>195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24" t="s">
        <v>79</v>
      </c>
      <c r="BK213" s="204">
        <f>ROUND(I213*H213,1)</f>
        <v>0</v>
      </c>
      <c r="BL213" s="24" t="s">
        <v>474</v>
      </c>
      <c r="BM213" s="24" t="s">
        <v>522</v>
      </c>
    </row>
    <row r="214" spans="2:65" s="1" customFormat="1" ht="13.5">
      <c r="B214" s="41"/>
      <c r="C214" s="63"/>
      <c r="D214" s="205" t="s">
        <v>202</v>
      </c>
      <c r="E214" s="63"/>
      <c r="F214" s="206" t="s">
        <v>1901</v>
      </c>
      <c r="G214" s="63"/>
      <c r="H214" s="63"/>
      <c r="I214" s="165"/>
      <c r="J214" s="63"/>
      <c r="K214" s="63"/>
      <c r="L214" s="61"/>
      <c r="M214" s="207"/>
      <c r="N214" s="42"/>
      <c r="O214" s="42"/>
      <c r="P214" s="42"/>
      <c r="Q214" s="42"/>
      <c r="R214" s="42"/>
      <c r="S214" s="42"/>
      <c r="T214" s="78"/>
      <c r="AT214" s="24" t="s">
        <v>202</v>
      </c>
      <c r="AU214" s="24" t="s">
        <v>79</v>
      </c>
    </row>
    <row r="215" spans="2:65" s="1" customFormat="1" ht="22.5" customHeight="1">
      <c r="B215" s="41"/>
      <c r="C215" s="194" t="s">
        <v>523</v>
      </c>
      <c r="D215" s="194" t="s">
        <v>196</v>
      </c>
      <c r="E215" s="195" t="s">
        <v>1902</v>
      </c>
      <c r="F215" s="196" t="s">
        <v>1903</v>
      </c>
      <c r="G215" s="197" t="s">
        <v>729</v>
      </c>
      <c r="H215" s="198">
        <v>1</v>
      </c>
      <c r="I215" s="199"/>
      <c r="J215" s="198">
        <f>ROUND(I215*H215,1)</f>
        <v>0</v>
      </c>
      <c r="K215" s="196" t="s">
        <v>1298</v>
      </c>
      <c r="L215" s="61"/>
      <c r="M215" s="200" t="s">
        <v>20</v>
      </c>
      <c r="N215" s="201" t="s">
        <v>43</v>
      </c>
      <c r="O215" s="42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AR215" s="24" t="s">
        <v>474</v>
      </c>
      <c r="AT215" s="24" t="s">
        <v>196</v>
      </c>
      <c r="AU215" s="24" t="s">
        <v>79</v>
      </c>
      <c r="AY215" s="24" t="s">
        <v>195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24" t="s">
        <v>79</v>
      </c>
      <c r="BK215" s="204">
        <f>ROUND(I215*H215,1)</f>
        <v>0</v>
      </c>
      <c r="BL215" s="24" t="s">
        <v>474</v>
      </c>
      <c r="BM215" s="24" t="s">
        <v>526</v>
      </c>
    </row>
    <row r="216" spans="2:65" s="1" customFormat="1" ht="13.5">
      <c r="B216" s="41"/>
      <c r="C216" s="63"/>
      <c r="D216" s="205" t="s">
        <v>202</v>
      </c>
      <c r="E216" s="63"/>
      <c r="F216" s="206" t="s">
        <v>1903</v>
      </c>
      <c r="G216" s="63"/>
      <c r="H216" s="63"/>
      <c r="I216" s="165"/>
      <c r="J216" s="63"/>
      <c r="K216" s="63"/>
      <c r="L216" s="61"/>
      <c r="M216" s="207"/>
      <c r="N216" s="42"/>
      <c r="O216" s="42"/>
      <c r="P216" s="42"/>
      <c r="Q216" s="42"/>
      <c r="R216" s="42"/>
      <c r="S216" s="42"/>
      <c r="T216" s="78"/>
      <c r="AT216" s="24" t="s">
        <v>202</v>
      </c>
      <c r="AU216" s="24" t="s">
        <v>79</v>
      </c>
    </row>
    <row r="217" spans="2:65" s="1" customFormat="1" ht="22.5" customHeight="1">
      <c r="B217" s="41"/>
      <c r="C217" s="194" t="s">
        <v>450</v>
      </c>
      <c r="D217" s="194" t="s">
        <v>196</v>
      </c>
      <c r="E217" s="195" t="s">
        <v>1904</v>
      </c>
      <c r="F217" s="196" t="s">
        <v>1905</v>
      </c>
      <c r="G217" s="197" t="s">
        <v>729</v>
      </c>
      <c r="H217" s="198">
        <v>1</v>
      </c>
      <c r="I217" s="199"/>
      <c r="J217" s="198">
        <f>ROUND(I217*H217,1)</f>
        <v>0</v>
      </c>
      <c r="K217" s="196" t="s">
        <v>1298</v>
      </c>
      <c r="L217" s="61"/>
      <c r="M217" s="200" t="s">
        <v>20</v>
      </c>
      <c r="N217" s="201" t="s">
        <v>43</v>
      </c>
      <c r="O217" s="42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AR217" s="24" t="s">
        <v>474</v>
      </c>
      <c r="AT217" s="24" t="s">
        <v>196</v>
      </c>
      <c r="AU217" s="24" t="s">
        <v>79</v>
      </c>
      <c r="AY217" s="24" t="s">
        <v>195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24" t="s">
        <v>79</v>
      </c>
      <c r="BK217" s="204">
        <f>ROUND(I217*H217,1)</f>
        <v>0</v>
      </c>
      <c r="BL217" s="24" t="s">
        <v>474</v>
      </c>
      <c r="BM217" s="24" t="s">
        <v>529</v>
      </c>
    </row>
    <row r="218" spans="2:65" s="1" customFormat="1" ht="13.5">
      <c r="B218" s="41"/>
      <c r="C218" s="63"/>
      <c r="D218" s="208" t="s">
        <v>202</v>
      </c>
      <c r="E218" s="63"/>
      <c r="F218" s="209" t="s">
        <v>1905</v>
      </c>
      <c r="G218" s="63"/>
      <c r="H218" s="63"/>
      <c r="I218" s="165"/>
      <c r="J218" s="63"/>
      <c r="K218" s="63"/>
      <c r="L218" s="61"/>
      <c r="M218" s="207"/>
      <c r="N218" s="42"/>
      <c r="O218" s="42"/>
      <c r="P218" s="42"/>
      <c r="Q218" s="42"/>
      <c r="R218" s="42"/>
      <c r="S218" s="42"/>
      <c r="T218" s="78"/>
      <c r="AT218" s="24" t="s">
        <v>202</v>
      </c>
      <c r="AU218" s="24" t="s">
        <v>79</v>
      </c>
    </row>
    <row r="219" spans="2:65" s="10" customFormat="1" ht="37.35" customHeight="1">
      <c r="B219" s="180"/>
      <c r="C219" s="181"/>
      <c r="D219" s="182" t="s">
        <v>71</v>
      </c>
      <c r="E219" s="183" t="s">
        <v>1906</v>
      </c>
      <c r="F219" s="183" t="s">
        <v>1907</v>
      </c>
      <c r="G219" s="181"/>
      <c r="H219" s="181"/>
      <c r="I219" s="184"/>
      <c r="J219" s="185">
        <f>BK219</f>
        <v>0</v>
      </c>
      <c r="K219" s="181"/>
      <c r="L219" s="186"/>
      <c r="M219" s="187"/>
      <c r="N219" s="188"/>
      <c r="O219" s="188"/>
      <c r="P219" s="189">
        <f>SUM(P220:P245)</f>
        <v>0</v>
      </c>
      <c r="Q219" s="188"/>
      <c r="R219" s="189">
        <f>SUM(R220:R245)</f>
        <v>0</v>
      </c>
      <c r="S219" s="188"/>
      <c r="T219" s="190">
        <f>SUM(T220:T245)</f>
        <v>0</v>
      </c>
      <c r="AR219" s="191" t="s">
        <v>86</v>
      </c>
      <c r="AT219" s="192" t="s">
        <v>71</v>
      </c>
      <c r="AU219" s="192" t="s">
        <v>72</v>
      </c>
      <c r="AY219" s="191" t="s">
        <v>195</v>
      </c>
      <c r="BK219" s="193">
        <f>SUM(BK220:BK245)</f>
        <v>0</v>
      </c>
    </row>
    <row r="220" spans="2:65" s="1" customFormat="1" ht="44.25" customHeight="1">
      <c r="B220" s="41"/>
      <c r="C220" s="238" t="s">
        <v>530</v>
      </c>
      <c r="D220" s="238" t="s">
        <v>1041</v>
      </c>
      <c r="E220" s="239" t="s">
        <v>1908</v>
      </c>
      <c r="F220" s="240" t="s">
        <v>1909</v>
      </c>
      <c r="G220" s="241" t="s">
        <v>20</v>
      </c>
      <c r="H220" s="242">
        <v>1</v>
      </c>
      <c r="I220" s="243"/>
      <c r="J220" s="242">
        <f>ROUND(I220*H220,1)</f>
        <v>0</v>
      </c>
      <c r="K220" s="240" t="s">
        <v>1298</v>
      </c>
      <c r="L220" s="244"/>
      <c r="M220" s="245" t="s">
        <v>20</v>
      </c>
      <c r="N220" s="246" t="s">
        <v>43</v>
      </c>
      <c r="O220" s="42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AR220" s="24" t="s">
        <v>799</v>
      </c>
      <c r="AT220" s="24" t="s">
        <v>1041</v>
      </c>
      <c r="AU220" s="24" t="s">
        <v>79</v>
      </c>
      <c r="AY220" s="24" t="s">
        <v>195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4" t="s">
        <v>79</v>
      </c>
      <c r="BK220" s="204">
        <f>ROUND(I220*H220,1)</f>
        <v>0</v>
      </c>
      <c r="BL220" s="24" t="s">
        <v>474</v>
      </c>
      <c r="BM220" s="24" t="s">
        <v>533</v>
      </c>
    </row>
    <row r="221" spans="2:65" s="1" customFormat="1" ht="27">
      <c r="B221" s="41"/>
      <c r="C221" s="63"/>
      <c r="D221" s="205" t="s">
        <v>202</v>
      </c>
      <c r="E221" s="63"/>
      <c r="F221" s="206" t="s">
        <v>1909</v>
      </c>
      <c r="G221" s="63"/>
      <c r="H221" s="63"/>
      <c r="I221" s="165"/>
      <c r="J221" s="63"/>
      <c r="K221" s="63"/>
      <c r="L221" s="61"/>
      <c r="M221" s="207"/>
      <c r="N221" s="42"/>
      <c r="O221" s="42"/>
      <c r="P221" s="42"/>
      <c r="Q221" s="42"/>
      <c r="R221" s="42"/>
      <c r="S221" s="42"/>
      <c r="T221" s="78"/>
      <c r="AT221" s="24" t="s">
        <v>202</v>
      </c>
      <c r="AU221" s="24" t="s">
        <v>79</v>
      </c>
    </row>
    <row r="222" spans="2:65" s="1" customFormat="1" ht="22.5" customHeight="1">
      <c r="B222" s="41"/>
      <c r="C222" s="238" t="s">
        <v>453</v>
      </c>
      <c r="D222" s="238" t="s">
        <v>1041</v>
      </c>
      <c r="E222" s="239" t="s">
        <v>1910</v>
      </c>
      <c r="F222" s="240" t="s">
        <v>1911</v>
      </c>
      <c r="G222" s="241" t="s">
        <v>20</v>
      </c>
      <c r="H222" s="242">
        <v>1</v>
      </c>
      <c r="I222" s="243"/>
      <c r="J222" s="242">
        <f>ROUND(I222*H222,1)</f>
        <v>0</v>
      </c>
      <c r="K222" s="240" t="s">
        <v>1298</v>
      </c>
      <c r="L222" s="244"/>
      <c r="M222" s="245" t="s">
        <v>20</v>
      </c>
      <c r="N222" s="246" t="s">
        <v>43</v>
      </c>
      <c r="O222" s="42"/>
      <c r="P222" s="202">
        <f>O222*H222</f>
        <v>0</v>
      </c>
      <c r="Q222" s="202">
        <v>0</v>
      </c>
      <c r="R222" s="202">
        <f>Q222*H222</f>
        <v>0</v>
      </c>
      <c r="S222" s="202">
        <v>0</v>
      </c>
      <c r="T222" s="203">
        <f>S222*H222</f>
        <v>0</v>
      </c>
      <c r="AR222" s="24" t="s">
        <v>799</v>
      </c>
      <c r="AT222" s="24" t="s">
        <v>1041</v>
      </c>
      <c r="AU222" s="24" t="s">
        <v>79</v>
      </c>
      <c r="AY222" s="24" t="s">
        <v>195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24" t="s">
        <v>79</v>
      </c>
      <c r="BK222" s="204">
        <f>ROUND(I222*H222,1)</f>
        <v>0</v>
      </c>
      <c r="BL222" s="24" t="s">
        <v>474</v>
      </c>
      <c r="BM222" s="24" t="s">
        <v>536</v>
      </c>
    </row>
    <row r="223" spans="2:65" s="1" customFormat="1" ht="13.5">
      <c r="B223" s="41"/>
      <c r="C223" s="63"/>
      <c r="D223" s="205" t="s">
        <v>202</v>
      </c>
      <c r="E223" s="63"/>
      <c r="F223" s="206" t="s">
        <v>1911</v>
      </c>
      <c r="G223" s="63"/>
      <c r="H223" s="63"/>
      <c r="I223" s="165"/>
      <c r="J223" s="63"/>
      <c r="K223" s="63"/>
      <c r="L223" s="61"/>
      <c r="M223" s="207"/>
      <c r="N223" s="42"/>
      <c r="O223" s="42"/>
      <c r="P223" s="42"/>
      <c r="Q223" s="42"/>
      <c r="R223" s="42"/>
      <c r="S223" s="42"/>
      <c r="T223" s="78"/>
      <c r="AT223" s="24" t="s">
        <v>202</v>
      </c>
      <c r="AU223" s="24" t="s">
        <v>79</v>
      </c>
    </row>
    <row r="224" spans="2:65" s="1" customFormat="1" ht="22.5" customHeight="1">
      <c r="B224" s="41"/>
      <c r="C224" s="238" t="s">
        <v>537</v>
      </c>
      <c r="D224" s="238" t="s">
        <v>1041</v>
      </c>
      <c r="E224" s="239" t="s">
        <v>1912</v>
      </c>
      <c r="F224" s="240" t="s">
        <v>1913</v>
      </c>
      <c r="G224" s="241" t="s">
        <v>20</v>
      </c>
      <c r="H224" s="242">
        <v>1</v>
      </c>
      <c r="I224" s="243"/>
      <c r="J224" s="242">
        <f>ROUND(I224*H224,1)</f>
        <v>0</v>
      </c>
      <c r="K224" s="240" t="s">
        <v>1298</v>
      </c>
      <c r="L224" s="244"/>
      <c r="M224" s="245" t="s">
        <v>20</v>
      </c>
      <c r="N224" s="246" t="s">
        <v>43</v>
      </c>
      <c r="O224" s="42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AR224" s="24" t="s">
        <v>799</v>
      </c>
      <c r="AT224" s="24" t="s">
        <v>1041</v>
      </c>
      <c r="AU224" s="24" t="s">
        <v>79</v>
      </c>
      <c r="AY224" s="24" t="s">
        <v>195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24" t="s">
        <v>79</v>
      </c>
      <c r="BK224" s="204">
        <f>ROUND(I224*H224,1)</f>
        <v>0</v>
      </c>
      <c r="BL224" s="24" t="s">
        <v>474</v>
      </c>
      <c r="BM224" s="24" t="s">
        <v>541</v>
      </c>
    </row>
    <row r="225" spans="2:65" s="1" customFormat="1" ht="13.5">
      <c r="B225" s="41"/>
      <c r="C225" s="63"/>
      <c r="D225" s="205" t="s">
        <v>202</v>
      </c>
      <c r="E225" s="63"/>
      <c r="F225" s="206" t="s">
        <v>1913</v>
      </c>
      <c r="G225" s="63"/>
      <c r="H225" s="63"/>
      <c r="I225" s="165"/>
      <c r="J225" s="63"/>
      <c r="K225" s="63"/>
      <c r="L225" s="61"/>
      <c r="M225" s="207"/>
      <c r="N225" s="42"/>
      <c r="O225" s="42"/>
      <c r="P225" s="42"/>
      <c r="Q225" s="42"/>
      <c r="R225" s="42"/>
      <c r="S225" s="42"/>
      <c r="T225" s="78"/>
      <c r="AT225" s="24" t="s">
        <v>202</v>
      </c>
      <c r="AU225" s="24" t="s">
        <v>79</v>
      </c>
    </row>
    <row r="226" spans="2:65" s="1" customFormat="1" ht="22.5" customHeight="1">
      <c r="B226" s="41"/>
      <c r="C226" s="238" t="s">
        <v>456</v>
      </c>
      <c r="D226" s="238" t="s">
        <v>1041</v>
      </c>
      <c r="E226" s="239" t="s">
        <v>1914</v>
      </c>
      <c r="F226" s="240" t="s">
        <v>1915</v>
      </c>
      <c r="G226" s="241" t="s">
        <v>20</v>
      </c>
      <c r="H226" s="242">
        <v>5</v>
      </c>
      <c r="I226" s="243"/>
      <c r="J226" s="242">
        <f>ROUND(I226*H226,1)</f>
        <v>0</v>
      </c>
      <c r="K226" s="240" t="s">
        <v>1298</v>
      </c>
      <c r="L226" s="244"/>
      <c r="M226" s="245" t="s">
        <v>20</v>
      </c>
      <c r="N226" s="246" t="s">
        <v>43</v>
      </c>
      <c r="O226" s="42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AR226" s="24" t="s">
        <v>799</v>
      </c>
      <c r="AT226" s="24" t="s">
        <v>1041</v>
      </c>
      <c r="AU226" s="24" t="s">
        <v>79</v>
      </c>
      <c r="AY226" s="24" t="s">
        <v>195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24" t="s">
        <v>79</v>
      </c>
      <c r="BK226" s="204">
        <f>ROUND(I226*H226,1)</f>
        <v>0</v>
      </c>
      <c r="BL226" s="24" t="s">
        <v>474</v>
      </c>
      <c r="BM226" s="24" t="s">
        <v>544</v>
      </c>
    </row>
    <row r="227" spans="2:65" s="1" customFormat="1" ht="13.5">
      <c r="B227" s="41"/>
      <c r="C227" s="63"/>
      <c r="D227" s="205" t="s">
        <v>202</v>
      </c>
      <c r="E227" s="63"/>
      <c r="F227" s="206" t="s">
        <v>1915</v>
      </c>
      <c r="G227" s="63"/>
      <c r="H227" s="63"/>
      <c r="I227" s="165"/>
      <c r="J227" s="63"/>
      <c r="K227" s="63"/>
      <c r="L227" s="61"/>
      <c r="M227" s="207"/>
      <c r="N227" s="42"/>
      <c r="O227" s="42"/>
      <c r="P227" s="42"/>
      <c r="Q227" s="42"/>
      <c r="R227" s="42"/>
      <c r="S227" s="42"/>
      <c r="T227" s="78"/>
      <c r="AT227" s="24" t="s">
        <v>202</v>
      </c>
      <c r="AU227" s="24" t="s">
        <v>79</v>
      </c>
    </row>
    <row r="228" spans="2:65" s="1" customFormat="1" ht="22.5" customHeight="1">
      <c r="B228" s="41"/>
      <c r="C228" s="238" t="s">
        <v>545</v>
      </c>
      <c r="D228" s="238" t="s">
        <v>1041</v>
      </c>
      <c r="E228" s="239" t="s">
        <v>1916</v>
      </c>
      <c r="F228" s="240" t="s">
        <v>1917</v>
      </c>
      <c r="G228" s="241" t="s">
        <v>20</v>
      </c>
      <c r="H228" s="242">
        <v>1</v>
      </c>
      <c r="I228" s="243"/>
      <c r="J228" s="242">
        <f>ROUND(I228*H228,1)</f>
        <v>0</v>
      </c>
      <c r="K228" s="240" t="s">
        <v>1298</v>
      </c>
      <c r="L228" s="244"/>
      <c r="M228" s="245" t="s">
        <v>20</v>
      </c>
      <c r="N228" s="246" t="s">
        <v>43</v>
      </c>
      <c r="O228" s="42"/>
      <c r="P228" s="202">
        <f>O228*H228</f>
        <v>0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AR228" s="24" t="s">
        <v>799</v>
      </c>
      <c r="AT228" s="24" t="s">
        <v>1041</v>
      </c>
      <c r="AU228" s="24" t="s">
        <v>79</v>
      </c>
      <c r="AY228" s="24" t="s">
        <v>195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24" t="s">
        <v>79</v>
      </c>
      <c r="BK228" s="204">
        <f>ROUND(I228*H228,1)</f>
        <v>0</v>
      </c>
      <c r="BL228" s="24" t="s">
        <v>474</v>
      </c>
      <c r="BM228" s="24" t="s">
        <v>548</v>
      </c>
    </row>
    <row r="229" spans="2:65" s="1" customFormat="1" ht="13.5">
      <c r="B229" s="41"/>
      <c r="C229" s="63"/>
      <c r="D229" s="205" t="s">
        <v>202</v>
      </c>
      <c r="E229" s="63"/>
      <c r="F229" s="206" t="s">
        <v>1917</v>
      </c>
      <c r="G229" s="63"/>
      <c r="H229" s="63"/>
      <c r="I229" s="165"/>
      <c r="J229" s="63"/>
      <c r="K229" s="63"/>
      <c r="L229" s="61"/>
      <c r="M229" s="207"/>
      <c r="N229" s="42"/>
      <c r="O229" s="42"/>
      <c r="P229" s="42"/>
      <c r="Q229" s="42"/>
      <c r="R229" s="42"/>
      <c r="S229" s="42"/>
      <c r="T229" s="78"/>
      <c r="AT229" s="24" t="s">
        <v>202</v>
      </c>
      <c r="AU229" s="24" t="s">
        <v>79</v>
      </c>
    </row>
    <row r="230" spans="2:65" s="1" customFormat="1" ht="22.5" customHeight="1">
      <c r="B230" s="41"/>
      <c r="C230" s="238" t="s">
        <v>459</v>
      </c>
      <c r="D230" s="238" t="s">
        <v>1041</v>
      </c>
      <c r="E230" s="239" t="s">
        <v>1918</v>
      </c>
      <c r="F230" s="240" t="s">
        <v>1919</v>
      </c>
      <c r="G230" s="241" t="s">
        <v>20</v>
      </c>
      <c r="H230" s="242">
        <v>2</v>
      </c>
      <c r="I230" s="243"/>
      <c r="J230" s="242">
        <f>ROUND(I230*H230,1)</f>
        <v>0</v>
      </c>
      <c r="K230" s="240" t="s">
        <v>1298</v>
      </c>
      <c r="L230" s="244"/>
      <c r="M230" s="245" t="s">
        <v>20</v>
      </c>
      <c r="N230" s="246" t="s">
        <v>43</v>
      </c>
      <c r="O230" s="42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AR230" s="24" t="s">
        <v>799</v>
      </c>
      <c r="AT230" s="24" t="s">
        <v>1041</v>
      </c>
      <c r="AU230" s="24" t="s">
        <v>79</v>
      </c>
      <c r="AY230" s="24" t="s">
        <v>195</v>
      </c>
      <c r="BE230" s="204">
        <f>IF(N230="základní",J230,0)</f>
        <v>0</v>
      </c>
      <c r="BF230" s="204">
        <f>IF(N230="snížená",J230,0)</f>
        <v>0</v>
      </c>
      <c r="BG230" s="204">
        <f>IF(N230="zákl. přenesená",J230,0)</f>
        <v>0</v>
      </c>
      <c r="BH230" s="204">
        <f>IF(N230="sníž. přenesená",J230,0)</f>
        <v>0</v>
      </c>
      <c r="BI230" s="204">
        <f>IF(N230="nulová",J230,0)</f>
        <v>0</v>
      </c>
      <c r="BJ230" s="24" t="s">
        <v>79</v>
      </c>
      <c r="BK230" s="204">
        <f>ROUND(I230*H230,1)</f>
        <v>0</v>
      </c>
      <c r="BL230" s="24" t="s">
        <v>474</v>
      </c>
      <c r="BM230" s="24" t="s">
        <v>551</v>
      </c>
    </row>
    <row r="231" spans="2:65" s="1" customFormat="1" ht="13.5">
      <c r="B231" s="41"/>
      <c r="C231" s="63"/>
      <c r="D231" s="205" t="s">
        <v>202</v>
      </c>
      <c r="E231" s="63"/>
      <c r="F231" s="206" t="s">
        <v>1919</v>
      </c>
      <c r="G231" s="63"/>
      <c r="H231" s="63"/>
      <c r="I231" s="165"/>
      <c r="J231" s="63"/>
      <c r="K231" s="63"/>
      <c r="L231" s="61"/>
      <c r="M231" s="207"/>
      <c r="N231" s="42"/>
      <c r="O231" s="42"/>
      <c r="P231" s="42"/>
      <c r="Q231" s="42"/>
      <c r="R231" s="42"/>
      <c r="S231" s="42"/>
      <c r="T231" s="78"/>
      <c r="AT231" s="24" t="s">
        <v>202</v>
      </c>
      <c r="AU231" s="24" t="s">
        <v>79</v>
      </c>
    </row>
    <row r="232" spans="2:65" s="1" customFormat="1" ht="44.25" customHeight="1">
      <c r="B232" s="41"/>
      <c r="C232" s="238" t="s">
        <v>552</v>
      </c>
      <c r="D232" s="238" t="s">
        <v>1041</v>
      </c>
      <c r="E232" s="239" t="s">
        <v>1920</v>
      </c>
      <c r="F232" s="240" t="s">
        <v>1921</v>
      </c>
      <c r="G232" s="241" t="s">
        <v>20</v>
      </c>
      <c r="H232" s="242">
        <v>53</v>
      </c>
      <c r="I232" s="243"/>
      <c r="J232" s="242">
        <f>ROUND(I232*H232,1)</f>
        <v>0</v>
      </c>
      <c r="K232" s="240" t="s">
        <v>1298</v>
      </c>
      <c r="L232" s="244"/>
      <c r="M232" s="245" t="s">
        <v>20</v>
      </c>
      <c r="N232" s="246" t="s">
        <v>43</v>
      </c>
      <c r="O232" s="42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AR232" s="24" t="s">
        <v>799</v>
      </c>
      <c r="AT232" s="24" t="s">
        <v>1041</v>
      </c>
      <c r="AU232" s="24" t="s">
        <v>79</v>
      </c>
      <c r="AY232" s="24" t="s">
        <v>195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24" t="s">
        <v>79</v>
      </c>
      <c r="BK232" s="204">
        <f>ROUND(I232*H232,1)</f>
        <v>0</v>
      </c>
      <c r="BL232" s="24" t="s">
        <v>474</v>
      </c>
      <c r="BM232" s="24" t="s">
        <v>234</v>
      </c>
    </row>
    <row r="233" spans="2:65" s="1" customFormat="1" ht="40.5">
      <c r="B233" s="41"/>
      <c r="C233" s="63"/>
      <c r="D233" s="205" t="s">
        <v>202</v>
      </c>
      <c r="E233" s="63"/>
      <c r="F233" s="206" t="s">
        <v>1921</v>
      </c>
      <c r="G233" s="63"/>
      <c r="H233" s="63"/>
      <c r="I233" s="165"/>
      <c r="J233" s="63"/>
      <c r="K233" s="63"/>
      <c r="L233" s="61"/>
      <c r="M233" s="207"/>
      <c r="N233" s="42"/>
      <c r="O233" s="42"/>
      <c r="P233" s="42"/>
      <c r="Q233" s="42"/>
      <c r="R233" s="42"/>
      <c r="S233" s="42"/>
      <c r="T233" s="78"/>
      <c r="AT233" s="24" t="s">
        <v>202</v>
      </c>
      <c r="AU233" s="24" t="s">
        <v>79</v>
      </c>
    </row>
    <row r="234" spans="2:65" s="1" customFormat="1" ht="44.25" customHeight="1">
      <c r="B234" s="41"/>
      <c r="C234" s="238" t="s">
        <v>462</v>
      </c>
      <c r="D234" s="238" t="s">
        <v>1041</v>
      </c>
      <c r="E234" s="239" t="s">
        <v>1922</v>
      </c>
      <c r="F234" s="240" t="s">
        <v>1923</v>
      </c>
      <c r="G234" s="241" t="s">
        <v>20</v>
      </c>
      <c r="H234" s="242">
        <v>2</v>
      </c>
      <c r="I234" s="243"/>
      <c r="J234" s="242">
        <f>ROUND(I234*H234,1)</f>
        <v>0</v>
      </c>
      <c r="K234" s="240" t="s">
        <v>1298</v>
      </c>
      <c r="L234" s="244"/>
      <c r="M234" s="245" t="s">
        <v>20</v>
      </c>
      <c r="N234" s="246" t="s">
        <v>43</v>
      </c>
      <c r="O234" s="42"/>
      <c r="P234" s="202">
        <f>O234*H234</f>
        <v>0</v>
      </c>
      <c r="Q234" s="202">
        <v>0</v>
      </c>
      <c r="R234" s="202">
        <f>Q234*H234</f>
        <v>0</v>
      </c>
      <c r="S234" s="202">
        <v>0</v>
      </c>
      <c r="T234" s="203">
        <f>S234*H234</f>
        <v>0</v>
      </c>
      <c r="AR234" s="24" t="s">
        <v>799</v>
      </c>
      <c r="AT234" s="24" t="s">
        <v>1041</v>
      </c>
      <c r="AU234" s="24" t="s">
        <v>79</v>
      </c>
      <c r="AY234" s="24" t="s">
        <v>195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24" t="s">
        <v>79</v>
      </c>
      <c r="BK234" s="204">
        <f>ROUND(I234*H234,1)</f>
        <v>0</v>
      </c>
      <c r="BL234" s="24" t="s">
        <v>474</v>
      </c>
      <c r="BM234" s="24" t="s">
        <v>241</v>
      </c>
    </row>
    <row r="235" spans="2:65" s="1" customFormat="1" ht="27">
      <c r="B235" s="41"/>
      <c r="C235" s="63"/>
      <c r="D235" s="205" t="s">
        <v>202</v>
      </c>
      <c r="E235" s="63"/>
      <c r="F235" s="206" t="s">
        <v>1923</v>
      </c>
      <c r="G235" s="63"/>
      <c r="H235" s="63"/>
      <c r="I235" s="165"/>
      <c r="J235" s="63"/>
      <c r="K235" s="63"/>
      <c r="L235" s="61"/>
      <c r="M235" s="207"/>
      <c r="N235" s="42"/>
      <c r="O235" s="42"/>
      <c r="P235" s="42"/>
      <c r="Q235" s="42"/>
      <c r="R235" s="42"/>
      <c r="S235" s="42"/>
      <c r="T235" s="78"/>
      <c r="AT235" s="24" t="s">
        <v>202</v>
      </c>
      <c r="AU235" s="24" t="s">
        <v>79</v>
      </c>
    </row>
    <row r="236" spans="2:65" s="1" customFormat="1" ht="44.25" customHeight="1">
      <c r="B236" s="41"/>
      <c r="C236" s="238" t="s">
        <v>557</v>
      </c>
      <c r="D236" s="238" t="s">
        <v>1041</v>
      </c>
      <c r="E236" s="239" t="s">
        <v>1924</v>
      </c>
      <c r="F236" s="240" t="s">
        <v>1925</v>
      </c>
      <c r="G236" s="241" t="s">
        <v>20</v>
      </c>
      <c r="H236" s="242">
        <v>1</v>
      </c>
      <c r="I236" s="243"/>
      <c r="J236" s="242">
        <f>ROUND(I236*H236,1)</f>
        <v>0</v>
      </c>
      <c r="K236" s="240" t="s">
        <v>1298</v>
      </c>
      <c r="L236" s="244"/>
      <c r="M236" s="245" t="s">
        <v>20</v>
      </c>
      <c r="N236" s="246" t="s">
        <v>43</v>
      </c>
      <c r="O236" s="42"/>
      <c r="P236" s="202">
        <f>O236*H236</f>
        <v>0</v>
      </c>
      <c r="Q236" s="202">
        <v>0</v>
      </c>
      <c r="R236" s="202">
        <f>Q236*H236</f>
        <v>0</v>
      </c>
      <c r="S236" s="202">
        <v>0</v>
      </c>
      <c r="T236" s="203">
        <f>S236*H236</f>
        <v>0</v>
      </c>
      <c r="AR236" s="24" t="s">
        <v>799</v>
      </c>
      <c r="AT236" s="24" t="s">
        <v>1041</v>
      </c>
      <c r="AU236" s="24" t="s">
        <v>79</v>
      </c>
      <c r="AY236" s="24" t="s">
        <v>195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24" t="s">
        <v>79</v>
      </c>
      <c r="BK236" s="204">
        <f>ROUND(I236*H236,1)</f>
        <v>0</v>
      </c>
      <c r="BL236" s="24" t="s">
        <v>474</v>
      </c>
      <c r="BM236" s="24" t="s">
        <v>560</v>
      </c>
    </row>
    <row r="237" spans="2:65" s="1" customFormat="1" ht="27">
      <c r="B237" s="41"/>
      <c r="C237" s="63"/>
      <c r="D237" s="205" t="s">
        <v>202</v>
      </c>
      <c r="E237" s="63"/>
      <c r="F237" s="206" t="s">
        <v>1925</v>
      </c>
      <c r="G237" s="63"/>
      <c r="H237" s="63"/>
      <c r="I237" s="165"/>
      <c r="J237" s="63"/>
      <c r="K237" s="63"/>
      <c r="L237" s="61"/>
      <c r="M237" s="207"/>
      <c r="N237" s="42"/>
      <c r="O237" s="42"/>
      <c r="P237" s="42"/>
      <c r="Q237" s="42"/>
      <c r="R237" s="42"/>
      <c r="S237" s="42"/>
      <c r="T237" s="78"/>
      <c r="AT237" s="24" t="s">
        <v>202</v>
      </c>
      <c r="AU237" s="24" t="s">
        <v>79</v>
      </c>
    </row>
    <row r="238" spans="2:65" s="1" customFormat="1" ht="31.5" customHeight="1">
      <c r="B238" s="41"/>
      <c r="C238" s="238" t="s">
        <v>465</v>
      </c>
      <c r="D238" s="238" t="s">
        <v>1041</v>
      </c>
      <c r="E238" s="239" t="s">
        <v>1926</v>
      </c>
      <c r="F238" s="240" t="s">
        <v>1927</v>
      </c>
      <c r="G238" s="241" t="s">
        <v>20</v>
      </c>
      <c r="H238" s="242">
        <v>1</v>
      </c>
      <c r="I238" s="243"/>
      <c r="J238" s="242">
        <f>ROUND(I238*H238,1)</f>
        <v>0</v>
      </c>
      <c r="K238" s="240" t="s">
        <v>1298</v>
      </c>
      <c r="L238" s="244"/>
      <c r="M238" s="245" t="s">
        <v>20</v>
      </c>
      <c r="N238" s="246" t="s">
        <v>43</v>
      </c>
      <c r="O238" s="42"/>
      <c r="P238" s="202">
        <f>O238*H238</f>
        <v>0</v>
      </c>
      <c r="Q238" s="202">
        <v>0</v>
      </c>
      <c r="R238" s="202">
        <f>Q238*H238</f>
        <v>0</v>
      </c>
      <c r="S238" s="202">
        <v>0</v>
      </c>
      <c r="T238" s="203">
        <f>S238*H238</f>
        <v>0</v>
      </c>
      <c r="AR238" s="24" t="s">
        <v>799</v>
      </c>
      <c r="AT238" s="24" t="s">
        <v>1041</v>
      </c>
      <c r="AU238" s="24" t="s">
        <v>79</v>
      </c>
      <c r="AY238" s="24" t="s">
        <v>195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24" t="s">
        <v>79</v>
      </c>
      <c r="BK238" s="204">
        <f>ROUND(I238*H238,1)</f>
        <v>0</v>
      </c>
      <c r="BL238" s="24" t="s">
        <v>474</v>
      </c>
      <c r="BM238" s="24" t="s">
        <v>252</v>
      </c>
    </row>
    <row r="239" spans="2:65" s="1" customFormat="1" ht="27">
      <c r="B239" s="41"/>
      <c r="C239" s="63"/>
      <c r="D239" s="205" t="s">
        <v>202</v>
      </c>
      <c r="E239" s="63"/>
      <c r="F239" s="206" t="s">
        <v>1927</v>
      </c>
      <c r="G239" s="63"/>
      <c r="H239" s="63"/>
      <c r="I239" s="165"/>
      <c r="J239" s="63"/>
      <c r="K239" s="63"/>
      <c r="L239" s="61"/>
      <c r="M239" s="207"/>
      <c r="N239" s="42"/>
      <c r="O239" s="42"/>
      <c r="P239" s="42"/>
      <c r="Q239" s="42"/>
      <c r="R239" s="42"/>
      <c r="S239" s="42"/>
      <c r="T239" s="78"/>
      <c r="AT239" s="24" t="s">
        <v>202</v>
      </c>
      <c r="AU239" s="24" t="s">
        <v>79</v>
      </c>
    </row>
    <row r="240" spans="2:65" s="1" customFormat="1" ht="44.25" customHeight="1">
      <c r="B240" s="41"/>
      <c r="C240" s="238" t="s">
        <v>563</v>
      </c>
      <c r="D240" s="238" t="s">
        <v>1041</v>
      </c>
      <c r="E240" s="239" t="s">
        <v>1928</v>
      </c>
      <c r="F240" s="240" t="s">
        <v>1929</v>
      </c>
      <c r="G240" s="241" t="s">
        <v>20</v>
      </c>
      <c r="H240" s="242">
        <v>1</v>
      </c>
      <c r="I240" s="243"/>
      <c r="J240" s="242">
        <f>ROUND(I240*H240,1)</f>
        <v>0</v>
      </c>
      <c r="K240" s="240" t="s">
        <v>1298</v>
      </c>
      <c r="L240" s="244"/>
      <c r="M240" s="245" t="s">
        <v>20</v>
      </c>
      <c r="N240" s="246" t="s">
        <v>43</v>
      </c>
      <c r="O240" s="42"/>
      <c r="P240" s="202">
        <f>O240*H240</f>
        <v>0</v>
      </c>
      <c r="Q240" s="202">
        <v>0</v>
      </c>
      <c r="R240" s="202">
        <f>Q240*H240</f>
        <v>0</v>
      </c>
      <c r="S240" s="202">
        <v>0</v>
      </c>
      <c r="T240" s="203">
        <f>S240*H240</f>
        <v>0</v>
      </c>
      <c r="AR240" s="24" t="s">
        <v>799</v>
      </c>
      <c r="AT240" s="24" t="s">
        <v>1041</v>
      </c>
      <c r="AU240" s="24" t="s">
        <v>79</v>
      </c>
      <c r="AY240" s="24" t="s">
        <v>195</v>
      </c>
      <c r="BE240" s="204">
        <f>IF(N240="základní",J240,0)</f>
        <v>0</v>
      </c>
      <c r="BF240" s="204">
        <f>IF(N240="snížená",J240,0)</f>
        <v>0</v>
      </c>
      <c r="BG240" s="204">
        <f>IF(N240="zákl. přenesená",J240,0)</f>
        <v>0</v>
      </c>
      <c r="BH240" s="204">
        <f>IF(N240="sníž. přenesená",J240,0)</f>
        <v>0</v>
      </c>
      <c r="BI240" s="204">
        <f>IF(N240="nulová",J240,0)</f>
        <v>0</v>
      </c>
      <c r="BJ240" s="24" t="s">
        <v>79</v>
      </c>
      <c r="BK240" s="204">
        <f>ROUND(I240*H240,1)</f>
        <v>0</v>
      </c>
      <c r="BL240" s="24" t="s">
        <v>474</v>
      </c>
      <c r="BM240" s="24" t="s">
        <v>261</v>
      </c>
    </row>
    <row r="241" spans="2:65" s="1" customFormat="1" ht="27">
      <c r="B241" s="41"/>
      <c r="C241" s="63"/>
      <c r="D241" s="205" t="s">
        <v>202</v>
      </c>
      <c r="E241" s="63"/>
      <c r="F241" s="206" t="s">
        <v>1929</v>
      </c>
      <c r="G241" s="63"/>
      <c r="H241" s="63"/>
      <c r="I241" s="165"/>
      <c r="J241" s="63"/>
      <c r="K241" s="63"/>
      <c r="L241" s="61"/>
      <c r="M241" s="207"/>
      <c r="N241" s="42"/>
      <c r="O241" s="42"/>
      <c r="P241" s="42"/>
      <c r="Q241" s="42"/>
      <c r="R241" s="42"/>
      <c r="S241" s="42"/>
      <c r="T241" s="78"/>
      <c r="AT241" s="24" t="s">
        <v>202</v>
      </c>
      <c r="AU241" s="24" t="s">
        <v>79</v>
      </c>
    </row>
    <row r="242" spans="2:65" s="1" customFormat="1" ht="44.25" customHeight="1">
      <c r="B242" s="41"/>
      <c r="C242" s="238" t="s">
        <v>468</v>
      </c>
      <c r="D242" s="238" t="s">
        <v>1041</v>
      </c>
      <c r="E242" s="239" t="s">
        <v>1930</v>
      </c>
      <c r="F242" s="240" t="s">
        <v>1931</v>
      </c>
      <c r="G242" s="241" t="s">
        <v>20</v>
      </c>
      <c r="H242" s="242">
        <v>1</v>
      </c>
      <c r="I242" s="243"/>
      <c r="J242" s="242">
        <f>ROUND(I242*H242,1)</f>
        <v>0</v>
      </c>
      <c r="K242" s="240" t="s">
        <v>1298</v>
      </c>
      <c r="L242" s="244"/>
      <c r="M242" s="245" t="s">
        <v>20</v>
      </c>
      <c r="N242" s="246" t="s">
        <v>43</v>
      </c>
      <c r="O242" s="42"/>
      <c r="P242" s="202">
        <f>O242*H242</f>
        <v>0</v>
      </c>
      <c r="Q242" s="202">
        <v>0</v>
      </c>
      <c r="R242" s="202">
        <f>Q242*H242</f>
        <v>0</v>
      </c>
      <c r="S242" s="202">
        <v>0</v>
      </c>
      <c r="T242" s="203">
        <f>S242*H242</f>
        <v>0</v>
      </c>
      <c r="AR242" s="24" t="s">
        <v>799</v>
      </c>
      <c r="AT242" s="24" t="s">
        <v>1041</v>
      </c>
      <c r="AU242" s="24" t="s">
        <v>79</v>
      </c>
      <c r="AY242" s="24" t="s">
        <v>195</v>
      </c>
      <c r="BE242" s="204">
        <f>IF(N242="základní",J242,0)</f>
        <v>0</v>
      </c>
      <c r="BF242" s="204">
        <f>IF(N242="snížená",J242,0)</f>
        <v>0</v>
      </c>
      <c r="BG242" s="204">
        <f>IF(N242="zákl. přenesená",J242,0)</f>
        <v>0</v>
      </c>
      <c r="BH242" s="204">
        <f>IF(N242="sníž. přenesená",J242,0)</f>
        <v>0</v>
      </c>
      <c r="BI242" s="204">
        <f>IF(N242="nulová",J242,0)</f>
        <v>0</v>
      </c>
      <c r="BJ242" s="24" t="s">
        <v>79</v>
      </c>
      <c r="BK242" s="204">
        <f>ROUND(I242*H242,1)</f>
        <v>0</v>
      </c>
      <c r="BL242" s="24" t="s">
        <v>474</v>
      </c>
      <c r="BM242" s="24" t="s">
        <v>568</v>
      </c>
    </row>
    <row r="243" spans="2:65" s="1" customFormat="1" ht="27">
      <c r="B243" s="41"/>
      <c r="C243" s="63"/>
      <c r="D243" s="205" t="s">
        <v>202</v>
      </c>
      <c r="E243" s="63"/>
      <c r="F243" s="206" t="s">
        <v>1931</v>
      </c>
      <c r="G243" s="63"/>
      <c r="H243" s="63"/>
      <c r="I243" s="165"/>
      <c r="J243" s="63"/>
      <c r="K243" s="63"/>
      <c r="L243" s="61"/>
      <c r="M243" s="207"/>
      <c r="N243" s="42"/>
      <c r="O243" s="42"/>
      <c r="P243" s="42"/>
      <c r="Q243" s="42"/>
      <c r="R243" s="42"/>
      <c r="S243" s="42"/>
      <c r="T243" s="78"/>
      <c r="AT243" s="24" t="s">
        <v>202</v>
      </c>
      <c r="AU243" s="24" t="s">
        <v>79</v>
      </c>
    </row>
    <row r="244" spans="2:65" s="1" customFormat="1" ht="31.5" customHeight="1">
      <c r="B244" s="41"/>
      <c r="C244" s="238" t="s">
        <v>569</v>
      </c>
      <c r="D244" s="238" t="s">
        <v>1041</v>
      </c>
      <c r="E244" s="239" t="s">
        <v>1932</v>
      </c>
      <c r="F244" s="240" t="s">
        <v>1933</v>
      </c>
      <c r="G244" s="241" t="s">
        <v>20</v>
      </c>
      <c r="H244" s="242">
        <v>1</v>
      </c>
      <c r="I244" s="243"/>
      <c r="J244" s="242">
        <f>ROUND(I244*H244,1)</f>
        <v>0</v>
      </c>
      <c r="K244" s="240" t="s">
        <v>1298</v>
      </c>
      <c r="L244" s="244"/>
      <c r="M244" s="245" t="s">
        <v>20</v>
      </c>
      <c r="N244" s="246" t="s">
        <v>43</v>
      </c>
      <c r="O244" s="42"/>
      <c r="P244" s="202">
        <f>O244*H244</f>
        <v>0</v>
      </c>
      <c r="Q244" s="202">
        <v>0</v>
      </c>
      <c r="R244" s="202">
        <f>Q244*H244</f>
        <v>0</v>
      </c>
      <c r="S244" s="202">
        <v>0</v>
      </c>
      <c r="T244" s="203">
        <f>S244*H244</f>
        <v>0</v>
      </c>
      <c r="AR244" s="24" t="s">
        <v>799</v>
      </c>
      <c r="AT244" s="24" t="s">
        <v>1041</v>
      </c>
      <c r="AU244" s="24" t="s">
        <v>79</v>
      </c>
      <c r="AY244" s="24" t="s">
        <v>195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24" t="s">
        <v>79</v>
      </c>
      <c r="BK244" s="204">
        <f>ROUND(I244*H244,1)</f>
        <v>0</v>
      </c>
      <c r="BL244" s="24" t="s">
        <v>474</v>
      </c>
      <c r="BM244" s="24" t="s">
        <v>275</v>
      </c>
    </row>
    <row r="245" spans="2:65" s="1" customFormat="1" ht="13.5">
      <c r="B245" s="41"/>
      <c r="C245" s="63"/>
      <c r="D245" s="208" t="s">
        <v>202</v>
      </c>
      <c r="E245" s="63"/>
      <c r="F245" s="209" t="s">
        <v>1933</v>
      </c>
      <c r="G245" s="63"/>
      <c r="H245" s="63"/>
      <c r="I245" s="165"/>
      <c r="J245" s="63"/>
      <c r="K245" s="63"/>
      <c r="L245" s="61"/>
      <c r="M245" s="207"/>
      <c r="N245" s="42"/>
      <c r="O245" s="42"/>
      <c r="P245" s="42"/>
      <c r="Q245" s="42"/>
      <c r="R245" s="42"/>
      <c r="S245" s="42"/>
      <c r="T245" s="78"/>
      <c r="AT245" s="24" t="s">
        <v>202</v>
      </c>
      <c r="AU245" s="24" t="s">
        <v>79</v>
      </c>
    </row>
    <row r="246" spans="2:65" s="10" customFormat="1" ht="37.35" customHeight="1">
      <c r="B246" s="180"/>
      <c r="C246" s="181"/>
      <c r="D246" s="182" t="s">
        <v>71</v>
      </c>
      <c r="E246" s="183" t="s">
        <v>1441</v>
      </c>
      <c r="F246" s="183" t="s">
        <v>1934</v>
      </c>
      <c r="G246" s="181"/>
      <c r="H246" s="181"/>
      <c r="I246" s="184"/>
      <c r="J246" s="185">
        <f>BK246</f>
        <v>0</v>
      </c>
      <c r="K246" s="181"/>
      <c r="L246" s="186"/>
      <c r="M246" s="187"/>
      <c r="N246" s="188"/>
      <c r="O246" s="188"/>
      <c r="P246" s="189">
        <f>SUM(P247:P260)</f>
        <v>0</v>
      </c>
      <c r="Q246" s="188"/>
      <c r="R246" s="189">
        <f>SUM(R247:R260)</f>
        <v>0</v>
      </c>
      <c r="S246" s="188"/>
      <c r="T246" s="190">
        <f>SUM(T247:T260)</f>
        <v>0</v>
      </c>
      <c r="AR246" s="191" t="s">
        <v>86</v>
      </c>
      <c r="AT246" s="192" t="s">
        <v>71</v>
      </c>
      <c r="AU246" s="192" t="s">
        <v>72</v>
      </c>
      <c r="AY246" s="191" t="s">
        <v>195</v>
      </c>
      <c r="BK246" s="193">
        <f>SUM(BK247:BK260)</f>
        <v>0</v>
      </c>
    </row>
    <row r="247" spans="2:65" s="1" customFormat="1" ht="22.5" customHeight="1">
      <c r="B247" s="41"/>
      <c r="C247" s="194" t="s">
        <v>471</v>
      </c>
      <c r="D247" s="194" t="s">
        <v>196</v>
      </c>
      <c r="E247" s="195" t="s">
        <v>1935</v>
      </c>
      <c r="F247" s="196" t="s">
        <v>1936</v>
      </c>
      <c r="G247" s="197" t="s">
        <v>729</v>
      </c>
      <c r="H247" s="198">
        <v>1</v>
      </c>
      <c r="I247" s="199"/>
      <c r="J247" s="198">
        <f>ROUND(I247*H247,1)</f>
        <v>0</v>
      </c>
      <c r="K247" s="196" t="s">
        <v>1298</v>
      </c>
      <c r="L247" s="61"/>
      <c r="M247" s="200" t="s">
        <v>20</v>
      </c>
      <c r="N247" s="201" t="s">
        <v>43</v>
      </c>
      <c r="O247" s="42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AR247" s="24" t="s">
        <v>474</v>
      </c>
      <c r="AT247" s="24" t="s">
        <v>196</v>
      </c>
      <c r="AU247" s="24" t="s">
        <v>79</v>
      </c>
      <c r="AY247" s="24" t="s">
        <v>195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24" t="s">
        <v>79</v>
      </c>
      <c r="BK247" s="204">
        <f>ROUND(I247*H247,1)</f>
        <v>0</v>
      </c>
      <c r="BL247" s="24" t="s">
        <v>474</v>
      </c>
      <c r="BM247" s="24" t="s">
        <v>283</v>
      </c>
    </row>
    <row r="248" spans="2:65" s="1" customFormat="1" ht="13.5">
      <c r="B248" s="41"/>
      <c r="C248" s="63"/>
      <c r="D248" s="205" t="s">
        <v>202</v>
      </c>
      <c r="E248" s="63"/>
      <c r="F248" s="206" t="s">
        <v>1936</v>
      </c>
      <c r="G248" s="63"/>
      <c r="H248" s="63"/>
      <c r="I248" s="165"/>
      <c r="J248" s="63"/>
      <c r="K248" s="63"/>
      <c r="L248" s="61"/>
      <c r="M248" s="207"/>
      <c r="N248" s="42"/>
      <c r="O248" s="42"/>
      <c r="P248" s="42"/>
      <c r="Q248" s="42"/>
      <c r="R248" s="42"/>
      <c r="S248" s="42"/>
      <c r="T248" s="78"/>
      <c r="AT248" s="24" t="s">
        <v>202</v>
      </c>
      <c r="AU248" s="24" t="s">
        <v>79</v>
      </c>
    </row>
    <row r="249" spans="2:65" s="1" customFormat="1" ht="22.5" customHeight="1">
      <c r="B249" s="41"/>
      <c r="C249" s="194" t="s">
        <v>574</v>
      </c>
      <c r="D249" s="194" t="s">
        <v>196</v>
      </c>
      <c r="E249" s="195" t="s">
        <v>1937</v>
      </c>
      <c r="F249" s="196" t="s">
        <v>1938</v>
      </c>
      <c r="G249" s="197" t="s">
        <v>729</v>
      </c>
      <c r="H249" s="198">
        <v>1</v>
      </c>
      <c r="I249" s="199"/>
      <c r="J249" s="198">
        <f>ROUND(I249*H249,1)</f>
        <v>0</v>
      </c>
      <c r="K249" s="196" t="s">
        <v>1298</v>
      </c>
      <c r="L249" s="61"/>
      <c r="M249" s="200" t="s">
        <v>20</v>
      </c>
      <c r="N249" s="201" t="s">
        <v>43</v>
      </c>
      <c r="O249" s="42"/>
      <c r="P249" s="202">
        <f>O249*H249</f>
        <v>0</v>
      </c>
      <c r="Q249" s="202">
        <v>0</v>
      </c>
      <c r="R249" s="202">
        <f>Q249*H249</f>
        <v>0</v>
      </c>
      <c r="S249" s="202">
        <v>0</v>
      </c>
      <c r="T249" s="203">
        <f>S249*H249</f>
        <v>0</v>
      </c>
      <c r="AR249" s="24" t="s">
        <v>474</v>
      </c>
      <c r="AT249" s="24" t="s">
        <v>196</v>
      </c>
      <c r="AU249" s="24" t="s">
        <v>79</v>
      </c>
      <c r="AY249" s="24" t="s">
        <v>195</v>
      </c>
      <c r="BE249" s="204">
        <f>IF(N249="základní",J249,0)</f>
        <v>0</v>
      </c>
      <c r="BF249" s="204">
        <f>IF(N249="snížená",J249,0)</f>
        <v>0</v>
      </c>
      <c r="BG249" s="204">
        <f>IF(N249="zákl. přenesená",J249,0)</f>
        <v>0</v>
      </c>
      <c r="BH249" s="204">
        <f>IF(N249="sníž. přenesená",J249,0)</f>
        <v>0</v>
      </c>
      <c r="BI249" s="204">
        <f>IF(N249="nulová",J249,0)</f>
        <v>0</v>
      </c>
      <c r="BJ249" s="24" t="s">
        <v>79</v>
      </c>
      <c r="BK249" s="204">
        <f>ROUND(I249*H249,1)</f>
        <v>0</v>
      </c>
      <c r="BL249" s="24" t="s">
        <v>474</v>
      </c>
      <c r="BM249" s="24" t="s">
        <v>291</v>
      </c>
    </row>
    <row r="250" spans="2:65" s="1" customFormat="1" ht="13.5">
      <c r="B250" s="41"/>
      <c r="C250" s="63"/>
      <c r="D250" s="205" t="s">
        <v>202</v>
      </c>
      <c r="E250" s="63"/>
      <c r="F250" s="206" t="s">
        <v>1938</v>
      </c>
      <c r="G250" s="63"/>
      <c r="H250" s="63"/>
      <c r="I250" s="165"/>
      <c r="J250" s="63"/>
      <c r="K250" s="63"/>
      <c r="L250" s="61"/>
      <c r="M250" s="207"/>
      <c r="N250" s="42"/>
      <c r="O250" s="42"/>
      <c r="P250" s="42"/>
      <c r="Q250" s="42"/>
      <c r="R250" s="42"/>
      <c r="S250" s="42"/>
      <c r="T250" s="78"/>
      <c r="AT250" s="24" t="s">
        <v>202</v>
      </c>
      <c r="AU250" s="24" t="s">
        <v>79</v>
      </c>
    </row>
    <row r="251" spans="2:65" s="1" customFormat="1" ht="22.5" customHeight="1">
      <c r="B251" s="41"/>
      <c r="C251" s="194" t="s">
        <v>474</v>
      </c>
      <c r="D251" s="194" t="s">
        <v>196</v>
      </c>
      <c r="E251" s="195" t="s">
        <v>1939</v>
      </c>
      <c r="F251" s="196" t="s">
        <v>1940</v>
      </c>
      <c r="G251" s="197" t="s">
        <v>729</v>
      </c>
      <c r="H251" s="198">
        <v>55</v>
      </c>
      <c r="I251" s="199"/>
      <c r="J251" s="198">
        <f>ROUND(I251*H251,1)</f>
        <v>0</v>
      </c>
      <c r="K251" s="196" t="s">
        <v>1298</v>
      </c>
      <c r="L251" s="61"/>
      <c r="M251" s="200" t="s">
        <v>20</v>
      </c>
      <c r="N251" s="201" t="s">
        <v>43</v>
      </c>
      <c r="O251" s="42"/>
      <c r="P251" s="202">
        <f>O251*H251</f>
        <v>0</v>
      </c>
      <c r="Q251" s="202">
        <v>0</v>
      </c>
      <c r="R251" s="202">
        <f>Q251*H251</f>
        <v>0</v>
      </c>
      <c r="S251" s="202">
        <v>0</v>
      </c>
      <c r="T251" s="203">
        <f>S251*H251</f>
        <v>0</v>
      </c>
      <c r="AR251" s="24" t="s">
        <v>474</v>
      </c>
      <c r="AT251" s="24" t="s">
        <v>196</v>
      </c>
      <c r="AU251" s="24" t="s">
        <v>79</v>
      </c>
      <c r="AY251" s="24" t="s">
        <v>195</v>
      </c>
      <c r="BE251" s="204">
        <f>IF(N251="základní",J251,0)</f>
        <v>0</v>
      </c>
      <c r="BF251" s="204">
        <f>IF(N251="snížená",J251,0)</f>
        <v>0</v>
      </c>
      <c r="BG251" s="204">
        <f>IF(N251="zákl. přenesená",J251,0)</f>
        <v>0</v>
      </c>
      <c r="BH251" s="204">
        <f>IF(N251="sníž. přenesená",J251,0)</f>
        <v>0</v>
      </c>
      <c r="BI251" s="204">
        <f>IF(N251="nulová",J251,0)</f>
        <v>0</v>
      </c>
      <c r="BJ251" s="24" t="s">
        <v>79</v>
      </c>
      <c r="BK251" s="204">
        <f>ROUND(I251*H251,1)</f>
        <v>0</v>
      </c>
      <c r="BL251" s="24" t="s">
        <v>474</v>
      </c>
      <c r="BM251" s="24" t="s">
        <v>299</v>
      </c>
    </row>
    <row r="252" spans="2:65" s="1" customFormat="1" ht="13.5">
      <c r="B252" s="41"/>
      <c r="C252" s="63"/>
      <c r="D252" s="205" t="s">
        <v>202</v>
      </c>
      <c r="E252" s="63"/>
      <c r="F252" s="206" t="s">
        <v>1940</v>
      </c>
      <c r="G252" s="63"/>
      <c r="H252" s="63"/>
      <c r="I252" s="165"/>
      <c r="J252" s="63"/>
      <c r="K252" s="63"/>
      <c r="L252" s="61"/>
      <c r="M252" s="207"/>
      <c r="N252" s="42"/>
      <c r="O252" s="42"/>
      <c r="P252" s="42"/>
      <c r="Q252" s="42"/>
      <c r="R252" s="42"/>
      <c r="S252" s="42"/>
      <c r="T252" s="78"/>
      <c r="AT252" s="24" t="s">
        <v>202</v>
      </c>
      <c r="AU252" s="24" t="s">
        <v>79</v>
      </c>
    </row>
    <row r="253" spans="2:65" s="1" customFormat="1" ht="22.5" customHeight="1">
      <c r="B253" s="41"/>
      <c r="C253" s="194" t="s">
        <v>580</v>
      </c>
      <c r="D253" s="194" t="s">
        <v>196</v>
      </c>
      <c r="E253" s="195" t="s">
        <v>1941</v>
      </c>
      <c r="F253" s="196" t="s">
        <v>1942</v>
      </c>
      <c r="G253" s="197" t="s">
        <v>729</v>
      </c>
      <c r="H253" s="198">
        <v>2</v>
      </c>
      <c r="I253" s="199"/>
      <c r="J253" s="198">
        <f>ROUND(I253*H253,1)</f>
        <v>0</v>
      </c>
      <c r="K253" s="196" t="s">
        <v>1298</v>
      </c>
      <c r="L253" s="61"/>
      <c r="M253" s="200" t="s">
        <v>20</v>
      </c>
      <c r="N253" s="201" t="s">
        <v>43</v>
      </c>
      <c r="O253" s="42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AR253" s="24" t="s">
        <v>474</v>
      </c>
      <c r="AT253" s="24" t="s">
        <v>196</v>
      </c>
      <c r="AU253" s="24" t="s">
        <v>79</v>
      </c>
      <c r="AY253" s="24" t="s">
        <v>195</v>
      </c>
      <c r="BE253" s="204">
        <f>IF(N253="základní",J253,0)</f>
        <v>0</v>
      </c>
      <c r="BF253" s="204">
        <f>IF(N253="snížená",J253,0)</f>
        <v>0</v>
      </c>
      <c r="BG253" s="204">
        <f>IF(N253="zákl. přenesená",J253,0)</f>
        <v>0</v>
      </c>
      <c r="BH253" s="204">
        <f>IF(N253="sníž. přenesená",J253,0)</f>
        <v>0</v>
      </c>
      <c r="BI253" s="204">
        <f>IF(N253="nulová",J253,0)</f>
        <v>0</v>
      </c>
      <c r="BJ253" s="24" t="s">
        <v>79</v>
      </c>
      <c r="BK253" s="204">
        <f>ROUND(I253*H253,1)</f>
        <v>0</v>
      </c>
      <c r="BL253" s="24" t="s">
        <v>474</v>
      </c>
      <c r="BM253" s="24" t="s">
        <v>583</v>
      </c>
    </row>
    <row r="254" spans="2:65" s="1" customFormat="1" ht="13.5">
      <c r="B254" s="41"/>
      <c r="C254" s="63"/>
      <c r="D254" s="205" t="s">
        <v>202</v>
      </c>
      <c r="E254" s="63"/>
      <c r="F254" s="206" t="s">
        <v>1942</v>
      </c>
      <c r="G254" s="63"/>
      <c r="H254" s="63"/>
      <c r="I254" s="165"/>
      <c r="J254" s="63"/>
      <c r="K254" s="63"/>
      <c r="L254" s="61"/>
      <c r="M254" s="207"/>
      <c r="N254" s="42"/>
      <c r="O254" s="42"/>
      <c r="P254" s="42"/>
      <c r="Q254" s="42"/>
      <c r="R254" s="42"/>
      <c r="S254" s="42"/>
      <c r="T254" s="78"/>
      <c r="AT254" s="24" t="s">
        <v>202</v>
      </c>
      <c r="AU254" s="24" t="s">
        <v>79</v>
      </c>
    </row>
    <row r="255" spans="2:65" s="1" customFormat="1" ht="31.5" customHeight="1">
      <c r="B255" s="41"/>
      <c r="C255" s="194" t="s">
        <v>477</v>
      </c>
      <c r="D255" s="194" t="s">
        <v>196</v>
      </c>
      <c r="E255" s="195" t="s">
        <v>1943</v>
      </c>
      <c r="F255" s="196" t="s">
        <v>1927</v>
      </c>
      <c r="G255" s="197" t="s">
        <v>301</v>
      </c>
      <c r="H255" s="198">
        <v>1</v>
      </c>
      <c r="I255" s="199"/>
      <c r="J255" s="198">
        <f>ROUND(I255*H255,1)</f>
        <v>0</v>
      </c>
      <c r="K255" s="196" t="s">
        <v>1298</v>
      </c>
      <c r="L255" s="61"/>
      <c r="M255" s="200" t="s">
        <v>20</v>
      </c>
      <c r="N255" s="201" t="s">
        <v>43</v>
      </c>
      <c r="O255" s="42"/>
      <c r="P255" s="202">
        <f>O255*H255</f>
        <v>0</v>
      </c>
      <c r="Q255" s="202">
        <v>0</v>
      </c>
      <c r="R255" s="202">
        <f>Q255*H255</f>
        <v>0</v>
      </c>
      <c r="S255" s="202">
        <v>0</v>
      </c>
      <c r="T255" s="203">
        <f>S255*H255</f>
        <v>0</v>
      </c>
      <c r="AR255" s="24" t="s">
        <v>474</v>
      </c>
      <c r="AT255" s="24" t="s">
        <v>196</v>
      </c>
      <c r="AU255" s="24" t="s">
        <v>79</v>
      </c>
      <c r="AY255" s="24" t="s">
        <v>195</v>
      </c>
      <c r="BE255" s="204">
        <f>IF(N255="základní",J255,0)</f>
        <v>0</v>
      </c>
      <c r="BF255" s="204">
        <f>IF(N255="snížená",J255,0)</f>
        <v>0</v>
      </c>
      <c r="BG255" s="204">
        <f>IF(N255="zákl. přenesená",J255,0)</f>
        <v>0</v>
      </c>
      <c r="BH255" s="204">
        <f>IF(N255="sníž. přenesená",J255,0)</f>
        <v>0</v>
      </c>
      <c r="BI255" s="204">
        <f>IF(N255="nulová",J255,0)</f>
        <v>0</v>
      </c>
      <c r="BJ255" s="24" t="s">
        <v>79</v>
      </c>
      <c r="BK255" s="204">
        <f>ROUND(I255*H255,1)</f>
        <v>0</v>
      </c>
      <c r="BL255" s="24" t="s">
        <v>474</v>
      </c>
      <c r="BM255" s="24" t="s">
        <v>586</v>
      </c>
    </row>
    <row r="256" spans="2:65" s="1" customFormat="1" ht="27">
      <c r="B256" s="41"/>
      <c r="C256" s="63"/>
      <c r="D256" s="205" t="s">
        <v>202</v>
      </c>
      <c r="E256" s="63"/>
      <c r="F256" s="206" t="s">
        <v>1927</v>
      </c>
      <c r="G256" s="63"/>
      <c r="H256" s="63"/>
      <c r="I256" s="165"/>
      <c r="J256" s="63"/>
      <c r="K256" s="63"/>
      <c r="L256" s="61"/>
      <c r="M256" s="207"/>
      <c r="N256" s="42"/>
      <c r="O256" s="42"/>
      <c r="P256" s="42"/>
      <c r="Q256" s="42"/>
      <c r="R256" s="42"/>
      <c r="S256" s="42"/>
      <c r="T256" s="78"/>
      <c r="AT256" s="24" t="s">
        <v>202</v>
      </c>
      <c r="AU256" s="24" t="s">
        <v>79</v>
      </c>
    </row>
    <row r="257" spans="2:65" s="1" customFormat="1" ht="22.5" customHeight="1">
      <c r="B257" s="41"/>
      <c r="C257" s="194" t="s">
        <v>587</v>
      </c>
      <c r="D257" s="194" t="s">
        <v>196</v>
      </c>
      <c r="E257" s="195" t="s">
        <v>1944</v>
      </c>
      <c r="F257" s="196" t="s">
        <v>1945</v>
      </c>
      <c r="G257" s="197" t="s">
        <v>729</v>
      </c>
      <c r="H257" s="198">
        <v>1</v>
      </c>
      <c r="I257" s="199"/>
      <c r="J257" s="198">
        <f>ROUND(I257*H257,1)</f>
        <v>0</v>
      </c>
      <c r="K257" s="196" t="s">
        <v>1298</v>
      </c>
      <c r="L257" s="61"/>
      <c r="M257" s="200" t="s">
        <v>20</v>
      </c>
      <c r="N257" s="201" t="s">
        <v>43</v>
      </c>
      <c r="O257" s="42"/>
      <c r="P257" s="202">
        <f>O257*H257</f>
        <v>0</v>
      </c>
      <c r="Q257" s="202">
        <v>0</v>
      </c>
      <c r="R257" s="202">
        <f>Q257*H257</f>
        <v>0</v>
      </c>
      <c r="S257" s="202">
        <v>0</v>
      </c>
      <c r="T257" s="203">
        <f>S257*H257</f>
        <v>0</v>
      </c>
      <c r="AR257" s="24" t="s">
        <v>474</v>
      </c>
      <c r="AT257" s="24" t="s">
        <v>196</v>
      </c>
      <c r="AU257" s="24" t="s">
        <v>79</v>
      </c>
      <c r="AY257" s="24" t="s">
        <v>195</v>
      </c>
      <c r="BE257" s="204">
        <f>IF(N257="základní",J257,0)</f>
        <v>0</v>
      </c>
      <c r="BF257" s="204">
        <f>IF(N257="snížená",J257,0)</f>
        <v>0</v>
      </c>
      <c r="BG257" s="204">
        <f>IF(N257="zákl. přenesená",J257,0)</f>
        <v>0</v>
      </c>
      <c r="BH257" s="204">
        <f>IF(N257="sníž. přenesená",J257,0)</f>
        <v>0</v>
      </c>
      <c r="BI257" s="204">
        <f>IF(N257="nulová",J257,0)</f>
        <v>0</v>
      </c>
      <c r="BJ257" s="24" t="s">
        <v>79</v>
      </c>
      <c r="BK257" s="204">
        <f>ROUND(I257*H257,1)</f>
        <v>0</v>
      </c>
      <c r="BL257" s="24" t="s">
        <v>474</v>
      </c>
      <c r="BM257" s="24" t="s">
        <v>590</v>
      </c>
    </row>
    <row r="258" spans="2:65" s="1" customFormat="1" ht="13.5">
      <c r="B258" s="41"/>
      <c r="C258" s="63"/>
      <c r="D258" s="205" t="s">
        <v>202</v>
      </c>
      <c r="E258" s="63"/>
      <c r="F258" s="206" t="s">
        <v>1945</v>
      </c>
      <c r="G258" s="63"/>
      <c r="H258" s="63"/>
      <c r="I258" s="165"/>
      <c r="J258" s="63"/>
      <c r="K258" s="63"/>
      <c r="L258" s="61"/>
      <c r="M258" s="207"/>
      <c r="N258" s="42"/>
      <c r="O258" s="42"/>
      <c r="P258" s="42"/>
      <c r="Q258" s="42"/>
      <c r="R258" s="42"/>
      <c r="S258" s="42"/>
      <c r="T258" s="78"/>
      <c r="AT258" s="24" t="s">
        <v>202</v>
      </c>
      <c r="AU258" s="24" t="s">
        <v>79</v>
      </c>
    </row>
    <row r="259" spans="2:65" s="1" customFormat="1" ht="22.5" customHeight="1">
      <c r="B259" s="41"/>
      <c r="C259" s="194" t="s">
        <v>481</v>
      </c>
      <c r="D259" s="194" t="s">
        <v>196</v>
      </c>
      <c r="E259" s="195" t="s">
        <v>1946</v>
      </c>
      <c r="F259" s="196" t="s">
        <v>1947</v>
      </c>
      <c r="G259" s="197" t="s">
        <v>1948</v>
      </c>
      <c r="H259" s="198">
        <v>1</v>
      </c>
      <c r="I259" s="199"/>
      <c r="J259" s="198">
        <f>ROUND(I259*H259,1)</f>
        <v>0</v>
      </c>
      <c r="K259" s="196" t="s">
        <v>1298</v>
      </c>
      <c r="L259" s="61"/>
      <c r="M259" s="200" t="s">
        <v>20</v>
      </c>
      <c r="N259" s="201" t="s">
        <v>43</v>
      </c>
      <c r="O259" s="42"/>
      <c r="P259" s="202">
        <f>O259*H259</f>
        <v>0</v>
      </c>
      <c r="Q259" s="202">
        <v>0</v>
      </c>
      <c r="R259" s="202">
        <f>Q259*H259</f>
        <v>0</v>
      </c>
      <c r="S259" s="202">
        <v>0</v>
      </c>
      <c r="T259" s="203">
        <f>S259*H259</f>
        <v>0</v>
      </c>
      <c r="AR259" s="24" t="s">
        <v>474</v>
      </c>
      <c r="AT259" s="24" t="s">
        <v>196</v>
      </c>
      <c r="AU259" s="24" t="s">
        <v>79</v>
      </c>
      <c r="AY259" s="24" t="s">
        <v>195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24" t="s">
        <v>79</v>
      </c>
      <c r="BK259" s="204">
        <f>ROUND(I259*H259,1)</f>
        <v>0</v>
      </c>
      <c r="BL259" s="24" t="s">
        <v>474</v>
      </c>
      <c r="BM259" s="24" t="s">
        <v>593</v>
      </c>
    </row>
    <row r="260" spans="2:65" s="1" customFormat="1" ht="13.5">
      <c r="B260" s="41"/>
      <c r="C260" s="63"/>
      <c r="D260" s="208" t="s">
        <v>202</v>
      </c>
      <c r="E260" s="63"/>
      <c r="F260" s="209" t="s">
        <v>1947</v>
      </c>
      <c r="G260" s="63"/>
      <c r="H260" s="63"/>
      <c r="I260" s="165"/>
      <c r="J260" s="63"/>
      <c r="K260" s="63"/>
      <c r="L260" s="61"/>
      <c r="M260" s="207"/>
      <c r="N260" s="42"/>
      <c r="O260" s="42"/>
      <c r="P260" s="42"/>
      <c r="Q260" s="42"/>
      <c r="R260" s="42"/>
      <c r="S260" s="42"/>
      <c r="T260" s="78"/>
      <c r="AT260" s="24" t="s">
        <v>202</v>
      </c>
      <c r="AU260" s="24" t="s">
        <v>79</v>
      </c>
    </row>
    <row r="261" spans="2:65" s="10" customFormat="1" ht="37.35" customHeight="1">
      <c r="B261" s="180"/>
      <c r="C261" s="181"/>
      <c r="D261" s="182" t="s">
        <v>71</v>
      </c>
      <c r="E261" s="183" t="s">
        <v>1949</v>
      </c>
      <c r="F261" s="183" t="s">
        <v>1950</v>
      </c>
      <c r="G261" s="181"/>
      <c r="H261" s="181"/>
      <c r="I261" s="184"/>
      <c r="J261" s="185">
        <f>BK261</f>
        <v>0</v>
      </c>
      <c r="K261" s="181"/>
      <c r="L261" s="186"/>
      <c r="M261" s="187"/>
      <c r="N261" s="188"/>
      <c r="O261" s="188"/>
      <c r="P261" s="189">
        <f>SUM(P262:P267)</f>
        <v>0</v>
      </c>
      <c r="Q261" s="188"/>
      <c r="R261" s="189">
        <f>SUM(R262:R267)</f>
        <v>0</v>
      </c>
      <c r="S261" s="188"/>
      <c r="T261" s="190">
        <f>SUM(T262:T267)</f>
        <v>0</v>
      </c>
      <c r="AR261" s="191" t="s">
        <v>86</v>
      </c>
      <c r="AT261" s="192" t="s">
        <v>71</v>
      </c>
      <c r="AU261" s="192" t="s">
        <v>72</v>
      </c>
      <c r="AY261" s="191" t="s">
        <v>195</v>
      </c>
      <c r="BK261" s="193">
        <f>SUM(BK262:BK267)</f>
        <v>0</v>
      </c>
    </row>
    <row r="262" spans="2:65" s="1" customFormat="1" ht="22.5" customHeight="1">
      <c r="B262" s="41"/>
      <c r="C262" s="238" t="s">
        <v>594</v>
      </c>
      <c r="D262" s="238" t="s">
        <v>1041</v>
      </c>
      <c r="E262" s="239" t="s">
        <v>1951</v>
      </c>
      <c r="F262" s="240" t="s">
        <v>1952</v>
      </c>
      <c r="G262" s="241" t="s">
        <v>440</v>
      </c>
      <c r="H262" s="242">
        <v>430</v>
      </c>
      <c r="I262" s="243"/>
      <c r="J262" s="242">
        <f>ROUND(I262*H262,1)</f>
        <v>0</v>
      </c>
      <c r="K262" s="240" t="s">
        <v>1298</v>
      </c>
      <c r="L262" s="244"/>
      <c r="M262" s="245" t="s">
        <v>20</v>
      </c>
      <c r="N262" s="246" t="s">
        <v>43</v>
      </c>
      <c r="O262" s="42"/>
      <c r="P262" s="202">
        <f>O262*H262</f>
        <v>0</v>
      </c>
      <c r="Q262" s="202">
        <v>0</v>
      </c>
      <c r="R262" s="202">
        <f>Q262*H262</f>
        <v>0</v>
      </c>
      <c r="S262" s="202">
        <v>0</v>
      </c>
      <c r="T262" s="203">
        <f>S262*H262</f>
        <v>0</v>
      </c>
      <c r="AR262" s="24" t="s">
        <v>799</v>
      </c>
      <c r="AT262" s="24" t="s">
        <v>1041</v>
      </c>
      <c r="AU262" s="24" t="s">
        <v>79</v>
      </c>
      <c r="AY262" s="24" t="s">
        <v>195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24" t="s">
        <v>79</v>
      </c>
      <c r="BK262" s="204">
        <f>ROUND(I262*H262,1)</f>
        <v>0</v>
      </c>
      <c r="BL262" s="24" t="s">
        <v>474</v>
      </c>
      <c r="BM262" s="24" t="s">
        <v>597</v>
      </c>
    </row>
    <row r="263" spans="2:65" s="1" customFormat="1" ht="13.5">
      <c r="B263" s="41"/>
      <c r="C263" s="63"/>
      <c r="D263" s="205" t="s">
        <v>202</v>
      </c>
      <c r="E263" s="63"/>
      <c r="F263" s="206" t="s">
        <v>1952</v>
      </c>
      <c r="G263" s="63"/>
      <c r="H263" s="63"/>
      <c r="I263" s="165"/>
      <c r="J263" s="63"/>
      <c r="K263" s="63"/>
      <c r="L263" s="61"/>
      <c r="M263" s="207"/>
      <c r="N263" s="42"/>
      <c r="O263" s="42"/>
      <c r="P263" s="42"/>
      <c r="Q263" s="42"/>
      <c r="R263" s="42"/>
      <c r="S263" s="42"/>
      <c r="T263" s="78"/>
      <c r="AT263" s="24" t="s">
        <v>202</v>
      </c>
      <c r="AU263" s="24" t="s">
        <v>79</v>
      </c>
    </row>
    <row r="264" spans="2:65" s="1" customFormat="1" ht="22.5" customHeight="1">
      <c r="B264" s="41"/>
      <c r="C264" s="238" t="s">
        <v>484</v>
      </c>
      <c r="D264" s="238" t="s">
        <v>1041</v>
      </c>
      <c r="E264" s="239" t="s">
        <v>1953</v>
      </c>
      <c r="F264" s="240" t="s">
        <v>1954</v>
      </c>
      <c r="G264" s="241" t="s">
        <v>440</v>
      </c>
      <c r="H264" s="242">
        <v>10</v>
      </c>
      <c r="I264" s="243"/>
      <c r="J264" s="242">
        <f>ROUND(I264*H264,1)</f>
        <v>0</v>
      </c>
      <c r="K264" s="240" t="s">
        <v>1298</v>
      </c>
      <c r="L264" s="244"/>
      <c r="M264" s="245" t="s">
        <v>20</v>
      </c>
      <c r="N264" s="246" t="s">
        <v>43</v>
      </c>
      <c r="O264" s="42"/>
      <c r="P264" s="202">
        <f>O264*H264</f>
        <v>0</v>
      </c>
      <c r="Q264" s="202">
        <v>0</v>
      </c>
      <c r="R264" s="202">
        <f>Q264*H264</f>
        <v>0</v>
      </c>
      <c r="S264" s="202">
        <v>0</v>
      </c>
      <c r="T264" s="203">
        <f>S264*H264</f>
        <v>0</v>
      </c>
      <c r="AR264" s="24" t="s">
        <v>799</v>
      </c>
      <c r="AT264" s="24" t="s">
        <v>1041</v>
      </c>
      <c r="AU264" s="24" t="s">
        <v>79</v>
      </c>
      <c r="AY264" s="24" t="s">
        <v>195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24" t="s">
        <v>79</v>
      </c>
      <c r="BK264" s="204">
        <f>ROUND(I264*H264,1)</f>
        <v>0</v>
      </c>
      <c r="BL264" s="24" t="s">
        <v>474</v>
      </c>
      <c r="BM264" s="24" t="s">
        <v>600</v>
      </c>
    </row>
    <row r="265" spans="2:65" s="1" customFormat="1" ht="13.5">
      <c r="B265" s="41"/>
      <c r="C265" s="63"/>
      <c r="D265" s="205" t="s">
        <v>202</v>
      </c>
      <c r="E265" s="63"/>
      <c r="F265" s="206" t="s">
        <v>1954</v>
      </c>
      <c r="G265" s="63"/>
      <c r="H265" s="63"/>
      <c r="I265" s="165"/>
      <c r="J265" s="63"/>
      <c r="K265" s="63"/>
      <c r="L265" s="61"/>
      <c r="M265" s="207"/>
      <c r="N265" s="42"/>
      <c r="O265" s="42"/>
      <c r="P265" s="42"/>
      <c r="Q265" s="42"/>
      <c r="R265" s="42"/>
      <c r="S265" s="42"/>
      <c r="T265" s="78"/>
      <c r="AT265" s="24" t="s">
        <v>202</v>
      </c>
      <c r="AU265" s="24" t="s">
        <v>79</v>
      </c>
    </row>
    <row r="266" spans="2:65" s="1" customFormat="1" ht="22.5" customHeight="1">
      <c r="B266" s="41"/>
      <c r="C266" s="238" t="s">
        <v>601</v>
      </c>
      <c r="D266" s="238" t="s">
        <v>1041</v>
      </c>
      <c r="E266" s="239" t="s">
        <v>1955</v>
      </c>
      <c r="F266" s="240" t="s">
        <v>1956</v>
      </c>
      <c r="G266" s="241" t="s">
        <v>1948</v>
      </c>
      <c r="H266" s="242">
        <v>1</v>
      </c>
      <c r="I266" s="243"/>
      <c r="J266" s="242">
        <f>ROUND(I266*H266,1)</f>
        <v>0</v>
      </c>
      <c r="K266" s="240" t="s">
        <v>1298</v>
      </c>
      <c r="L266" s="244"/>
      <c r="M266" s="245" t="s">
        <v>20</v>
      </c>
      <c r="N266" s="246" t="s">
        <v>43</v>
      </c>
      <c r="O266" s="42"/>
      <c r="P266" s="202">
        <f>O266*H266</f>
        <v>0</v>
      </c>
      <c r="Q266" s="202">
        <v>0</v>
      </c>
      <c r="R266" s="202">
        <f>Q266*H266</f>
        <v>0</v>
      </c>
      <c r="S266" s="202">
        <v>0</v>
      </c>
      <c r="T266" s="203">
        <f>S266*H266</f>
        <v>0</v>
      </c>
      <c r="AR266" s="24" t="s">
        <v>799</v>
      </c>
      <c r="AT266" s="24" t="s">
        <v>1041</v>
      </c>
      <c r="AU266" s="24" t="s">
        <v>79</v>
      </c>
      <c r="AY266" s="24" t="s">
        <v>195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24" t="s">
        <v>79</v>
      </c>
      <c r="BK266" s="204">
        <f>ROUND(I266*H266,1)</f>
        <v>0</v>
      </c>
      <c r="BL266" s="24" t="s">
        <v>474</v>
      </c>
      <c r="BM266" s="24" t="s">
        <v>604</v>
      </c>
    </row>
    <row r="267" spans="2:65" s="1" customFormat="1" ht="13.5">
      <c r="B267" s="41"/>
      <c r="C267" s="63"/>
      <c r="D267" s="208" t="s">
        <v>202</v>
      </c>
      <c r="E267" s="63"/>
      <c r="F267" s="209" t="s">
        <v>1956</v>
      </c>
      <c r="G267" s="63"/>
      <c r="H267" s="63"/>
      <c r="I267" s="165"/>
      <c r="J267" s="63"/>
      <c r="K267" s="63"/>
      <c r="L267" s="61"/>
      <c r="M267" s="207"/>
      <c r="N267" s="42"/>
      <c r="O267" s="42"/>
      <c r="P267" s="42"/>
      <c r="Q267" s="42"/>
      <c r="R267" s="42"/>
      <c r="S267" s="42"/>
      <c r="T267" s="78"/>
      <c r="AT267" s="24" t="s">
        <v>202</v>
      </c>
      <c r="AU267" s="24" t="s">
        <v>79</v>
      </c>
    </row>
    <row r="268" spans="2:65" s="10" customFormat="1" ht="37.35" customHeight="1">
      <c r="B268" s="180"/>
      <c r="C268" s="181"/>
      <c r="D268" s="182" t="s">
        <v>71</v>
      </c>
      <c r="E268" s="183" t="s">
        <v>1957</v>
      </c>
      <c r="F268" s="183" t="s">
        <v>1958</v>
      </c>
      <c r="G268" s="181"/>
      <c r="H268" s="181"/>
      <c r="I268" s="184"/>
      <c r="J268" s="185">
        <f>BK268</f>
        <v>0</v>
      </c>
      <c r="K268" s="181"/>
      <c r="L268" s="186"/>
      <c r="M268" s="187"/>
      <c r="N268" s="188"/>
      <c r="O268" s="188"/>
      <c r="P268" s="189">
        <f>SUM(P269:P274)</f>
        <v>0</v>
      </c>
      <c r="Q268" s="188"/>
      <c r="R268" s="189">
        <f>SUM(R269:R274)</f>
        <v>0</v>
      </c>
      <c r="S268" s="188"/>
      <c r="T268" s="190">
        <f>SUM(T269:T274)</f>
        <v>0</v>
      </c>
      <c r="AR268" s="191" t="s">
        <v>86</v>
      </c>
      <c r="AT268" s="192" t="s">
        <v>71</v>
      </c>
      <c r="AU268" s="192" t="s">
        <v>72</v>
      </c>
      <c r="AY268" s="191" t="s">
        <v>195</v>
      </c>
      <c r="BK268" s="193">
        <f>SUM(BK269:BK274)</f>
        <v>0</v>
      </c>
    </row>
    <row r="269" spans="2:65" s="1" customFormat="1" ht="22.5" customHeight="1">
      <c r="B269" s="41"/>
      <c r="C269" s="194" t="s">
        <v>487</v>
      </c>
      <c r="D269" s="194" t="s">
        <v>196</v>
      </c>
      <c r="E269" s="195" t="s">
        <v>1959</v>
      </c>
      <c r="F269" s="196" t="s">
        <v>1960</v>
      </c>
      <c r="G269" s="197" t="s">
        <v>440</v>
      </c>
      <c r="H269" s="198">
        <v>430</v>
      </c>
      <c r="I269" s="199"/>
      <c r="J269" s="198">
        <f>ROUND(I269*H269,1)</f>
        <v>0</v>
      </c>
      <c r="K269" s="196" t="s">
        <v>1298</v>
      </c>
      <c r="L269" s="61"/>
      <c r="M269" s="200" t="s">
        <v>20</v>
      </c>
      <c r="N269" s="201" t="s">
        <v>43</v>
      </c>
      <c r="O269" s="42"/>
      <c r="P269" s="202">
        <f>O269*H269</f>
        <v>0</v>
      </c>
      <c r="Q269" s="202">
        <v>0</v>
      </c>
      <c r="R269" s="202">
        <f>Q269*H269</f>
        <v>0</v>
      </c>
      <c r="S269" s="202">
        <v>0</v>
      </c>
      <c r="T269" s="203">
        <f>S269*H269</f>
        <v>0</v>
      </c>
      <c r="AR269" s="24" t="s">
        <v>474</v>
      </c>
      <c r="AT269" s="24" t="s">
        <v>196</v>
      </c>
      <c r="AU269" s="24" t="s">
        <v>79</v>
      </c>
      <c r="AY269" s="24" t="s">
        <v>195</v>
      </c>
      <c r="BE269" s="204">
        <f>IF(N269="základní",J269,0)</f>
        <v>0</v>
      </c>
      <c r="BF269" s="204">
        <f>IF(N269="snížená",J269,0)</f>
        <v>0</v>
      </c>
      <c r="BG269" s="204">
        <f>IF(N269="zákl. přenesená",J269,0)</f>
        <v>0</v>
      </c>
      <c r="BH269" s="204">
        <f>IF(N269="sníž. přenesená",J269,0)</f>
        <v>0</v>
      </c>
      <c r="BI269" s="204">
        <f>IF(N269="nulová",J269,0)</f>
        <v>0</v>
      </c>
      <c r="BJ269" s="24" t="s">
        <v>79</v>
      </c>
      <c r="BK269" s="204">
        <f>ROUND(I269*H269,1)</f>
        <v>0</v>
      </c>
      <c r="BL269" s="24" t="s">
        <v>474</v>
      </c>
      <c r="BM269" s="24" t="s">
        <v>607</v>
      </c>
    </row>
    <row r="270" spans="2:65" s="1" customFormat="1" ht="13.5">
      <c r="B270" s="41"/>
      <c r="C270" s="63"/>
      <c r="D270" s="205" t="s">
        <v>202</v>
      </c>
      <c r="E270" s="63"/>
      <c r="F270" s="206" t="s">
        <v>1960</v>
      </c>
      <c r="G270" s="63"/>
      <c r="H270" s="63"/>
      <c r="I270" s="165"/>
      <c r="J270" s="63"/>
      <c r="K270" s="63"/>
      <c r="L270" s="61"/>
      <c r="M270" s="207"/>
      <c r="N270" s="42"/>
      <c r="O270" s="42"/>
      <c r="P270" s="42"/>
      <c r="Q270" s="42"/>
      <c r="R270" s="42"/>
      <c r="S270" s="42"/>
      <c r="T270" s="78"/>
      <c r="AT270" s="24" t="s">
        <v>202</v>
      </c>
      <c r="AU270" s="24" t="s">
        <v>79</v>
      </c>
    </row>
    <row r="271" spans="2:65" s="1" customFormat="1" ht="22.5" customHeight="1">
      <c r="B271" s="41"/>
      <c r="C271" s="194" t="s">
        <v>608</v>
      </c>
      <c r="D271" s="194" t="s">
        <v>196</v>
      </c>
      <c r="E271" s="195" t="s">
        <v>1961</v>
      </c>
      <c r="F271" s="196" t="s">
        <v>1954</v>
      </c>
      <c r="G271" s="197" t="s">
        <v>440</v>
      </c>
      <c r="H271" s="198">
        <v>10</v>
      </c>
      <c r="I271" s="199"/>
      <c r="J271" s="198">
        <f>ROUND(I271*H271,1)</f>
        <v>0</v>
      </c>
      <c r="K271" s="196" t="s">
        <v>1298</v>
      </c>
      <c r="L271" s="61"/>
      <c r="M271" s="200" t="s">
        <v>20</v>
      </c>
      <c r="N271" s="201" t="s">
        <v>43</v>
      </c>
      <c r="O271" s="42"/>
      <c r="P271" s="202">
        <f>O271*H271</f>
        <v>0</v>
      </c>
      <c r="Q271" s="202">
        <v>0</v>
      </c>
      <c r="R271" s="202">
        <f>Q271*H271</f>
        <v>0</v>
      </c>
      <c r="S271" s="202">
        <v>0</v>
      </c>
      <c r="T271" s="203">
        <f>S271*H271</f>
        <v>0</v>
      </c>
      <c r="AR271" s="24" t="s">
        <v>474</v>
      </c>
      <c r="AT271" s="24" t="s">
        <v>196</v>
      </c>
      <c r="AU271" s="24" t="s">
        <v>79</v>
      </c>
      <c r="AY271" s="24" t="s">
        <v>195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24" t="s">
        <v>79</v>
      </c>
      <c r="BK271" s="204">
        <f>ROUND(I271*H271,1)</f>
        <v>0</v>
      </c>
      <c r="BL271" s="24" t="s">
        <v>474</v>
      </c>
      <c r="BM271" s="24" t="s">
        <v>611</v>
      </c>
    </row>
    <row r="272" spans="2:65" s="1" customFormat="1" ht="13.5">
      <c r="B272" s="41"/>
      <c r="C272" s="63"/>
      <c r="D272" s="205" t="s">
        <v>202</v>
      </c>
      <c r="E272" s="63"/>
      <c r="F272" s="206" t="s">
        <v>1954</v>
      </c>
      <c r="G272" s="63"/>
      <c r="H272" s="63"/>
      <c r="I272" s="165"/>
      <c r="J272" s="63"/>
      <c r="K272" s="63"/>
      <c r="L272" s="61"/>
      <c r="M272" s="207"/>
      <c r="N272" s="42"/>
      <c r="O272" s="42"/>
      <c r="P272" s="42"/>
      <c r="Q272" s="42"/>
      <c r="R272" s="42"/>
      <c r="S272" s="42"/>
      <c r="T272" s="78"/>
      <c r="AT272" s="24" t="s">
        <v>202</v>
      </c>
      <c r="AU272" s="24" t="s">
        <v>79</v>
      </c>
    </row>
    <row r="273" spans="2:65" s="1" customFormat="1" ht="22.5" customHeight="1">
      <c r="B273" s="41"/>
      <c r="C273" s="194" t="s">
        <v>491</v>
      </c>
      <c r="D273" s="194" t="s">
        <v>196</v>
      </c>
      <c r="E273" s="195" t="s">
        <v>1962</v>
      </c>
      <c r="F273" s="196" t="s">
        <v>1963</v>
      </c>
      <c r="G273" s="197" t="s">
        <v>729</v>
      </c>
      <c r="H273" s="198">
        <v>1</v>
      </c>
      <c r="I273" s="199"/>
      <c r="J273" s="198">
        <f>ROUND(I273*H273,1)</f>
        <v>0</v>
      </c>
      <c r="K273" s="196" t="s">
        <v>1298</v>
      </c>
      <c r="L273" s="61"/>
      <c r="M273" s="200" t="s">
        <v>20</v>
      </c>
      <c r="N273" s="201" t="s">
        <v>43</v>
      </c>
      <c r="O273" s="42"/>
      <c r="P273" s="202">
        <f>O273*H273</f>
        <v>0</v>
      </c>
      <c r="Q273" s="202">
        <v>0</v>
      </c>
      <c r="R273" s="202">
        <f>Q273*H273</f>
        <v>0</v>
      </c>
      <c r="S273" s="202">
        <v>0</v>
      </c>
      <c r="T273" s="203">
        <f>S273*H273</f>
        <v>0</v>
      </c>
      <c r="AR273" s="24" t="s">
        <v>474</v>
      </c>
      <c r="AT273" s="24" t="s">
        <v>196</v>
      </c>
      <c r="AU273" s="24" t="s">
        <v>79</v>
      </c>
      <c r="AY273" s="24" t="s">
        <v>195</v>
      </c>
      <c r="BE273" s="204">
        <f>IF(N273="základní",J273,0)</f>
        <v>0</v>
      </c>
      <c r="BF273" s="204">
        <f>IF(N273="snížená",J273,0)</f>
        <v>0</v>
      </c>
      <c r="BG273" s="204">
        <f>IF(N273="zákl. přenesená",J273,0)</f>
        <v>0</v>
      </c>
      <c r="BH273" s="204">
        <f>IF(N273="sníž. přenesená",J273,0)</f>
        <v>0</v>
      </c>
      <c r="BI273" s="204">
        <f>IF(N273="nulová",J273,0)</f>
        <v>0</v>
      </c>
      <c r="BJ273" s="24" t="s">
        <v>79</v>
      </c>
      <c r="BK273" s="204">
        <f>ROUND(I273*H273,1)</f>
        <v>0</v>
      </c>
      <c r="BL273" s="24" t="s">
        <v>474</v>
      </c>
      <c r="BM273" s="24" t="s">
        <v>614</v>
      </c>
    </row>
    <row r="274" spans="2:65" s="1" customFormat="1" ht="13.5">
      <c r="B274" s="41"/>
      <c r="C274" s="63"/>
      <c r="D274" s="208" t="s">
        <v>202</v>
      </c>
      <c r="E274" s="63"/>
      <c r="F274" s="209" t="s">
        <v>1963</v>
      </c>
      <c r="G274" s="63"/>
      <c r="H274" s="63"/>
      <c r="I274" s="165"/>
      <c r="J274" s="63"/>
      <c r="K274" s="63"/>
      <c r="L274" s="61"/>
      <c r="M274" s="207"/>
      <c r="N274" s="42"/>
      <c r="O274" s="42"/>
      <c r="P274" s="42"/>
      <c r="Q274" s="42"/>
      <c r="R274" s="42"/>
      <c r="S274" s="42"/>
      <c r="T274" s="78"/>
      <c r="AT274" s="24" t="s">
        <v>202</v>
      </c>
      <c r="AU274" s="24" t="s">
        <v>79</v>
      </c>
    </row>
    <row r="275" spans="2:65" s="10" customFormat="1" ht="37.35" customHeight="1">
      <c r="B275" s="180"/>
      <c r="C275" s="181"/>
      <c r="D275" s="182" t="s">
        <v>71</v>
      </c>
      <c r="E275" s="183" t="s">
        <v>1964</v>
      </c>
      <c r="F275" s="183" t="s">
        <v>1965</v>
      </c>
      <c r="G275" s="181"/>
      <c r="H275" s="181"/>
      <c r="I275" s="184"/>
      <c r="J275" s="185">
        <f>BK275</f>
        <v>0</v>
      </c>
      <c r="K275" s="181"/>
      <c r="L275" s="186"/>
      <c r="M275" s="187"/>
      <c r="N275" s="188"/>
      <c r="O275" s="188"/>
      <c r="P275" s="189">
        <f>SUM(P276:P333)</f>
        <v>0</v>
      </c>
      <c r="Q275" s="188"/>
      <c r="R275" s="189">
        <f>SUM(R276:R333)</f>
        <v>0</v>
      </c>
      <c r="S275" s="188"/>
      <c r="T275" s="190">
        <f>SUM(T276:T333)</f>
        <v>0</v>
      </c>
      <c r="AR275" s="191" t="s">
        <v>86</v>
      </c>
      <c r="AT275" s="192" t="s">
        <v>71</v>
      </c>
      <c r="AU275" s="192" t="s">
        <v>72</v>
      </c>
      <c r="AY275" s="191" t="s">
        <v>195</v>
      </c>
      <c r="BK275" s="193">
        <f>SUM(BK276:BK333)</f>
        <v>0</v>
      </c>
    </row>
    <row r="276" spans="2:65" s="1" customFormat="1" ht="22.5" customHeight="1">
      <c r="B276" s="41"/>
      <c r="C276" s="238" t="s">
        <v>615</v>
      </c>
      <c r="D276" s="238" t="s">
        <v>1041</v>
      </c>
      <c r="E276" s="239" t="s">
        <v>1966</v>
      </c>
      <c r="F276" s="240" t="s">
        <v>1967</v>
      </c>
      <c r="G276" s="241" t="s">
        <v>729</v>
      </c>
      <c r="H276" s="242">
        <v>1</v>
      </c>
      <c r="I276" s="243"/>
      <c r="J276" s="242">
        <f>ROUND(I276*H276,1)</f>
        <v>0</v>
      </c>
      <c r="K276" s="240" t="s">
        <v>1298</v>
      </c>
      <c r="L276" s="244"/>
      <c r="M276" s="245" t="s">
        <v>20</v>
      </c>
      <c r="N276" s="246" t="s">
        <v>43</v>
      </c>
      <c r="O276" s="42"/>
      <c r="P276" s="202">
        <f>O276*H276</f>
        <v>0</v>
      </c>
      <c r="Q276" s="202">
        <v>0</v>
      </c>
      <c r="R276" s="202">
        <f>Q276*H276</f>
        <v>0</v>
      </c>
      <c r="S276" s="202">
        <v>0</v>
      </c>
      <c r="T276" s="203">
        <f>S276*H276</f>
        <v>0</v>
      </c>
      <c r="AR276" s="24" t="s">
        <v>799</v>
      </c>
      <c r="AT276" s="24" t="s">
        <v>1041</v>
      </c>
      <c r="AU276" s="24" t="s">
        <v>79</v>
      </c>
      <c r="AY276" s="24" t="s">
        <v>195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24" t="s">
        <v>79</v>
      </c>
      <c r="BK276" s="204">
        <f>ROUND(I276*H276,1)</f>
        <v>0</v>
      </c>
      <c r="BL276" s="24" t="s">
        <v>474</v>
      </c>
      <c r="BM276" s="24" t="s">
        <v>618</v>
      </c>
    </row>
    <row r="277" spans="2:65" s="1" customFormat="1" ht="13.5">
      <c r="B277" s="41"/>
      <c r="C277" s="63"/>
      <c r="D277" s="205" t="s">
        <v>202</v>
      </c>
      <c r="E277" s="63"/>
      <c r="F277" s="206" t="s">
        <v>1967</v>
      </c>
      <c r="G277" s="63"/>
      <c r="H277" s="63"/>
      <c r="I277" s="165"/>
      <c r="J277" s="63"/>
      <c r="K277" s="63"/>
      <c r="L277" s="61"/>
      <c r="M277" s="207"/>
      <c r="N277" s="42"/>
      <c r="O277" s="42"/>
      <c r="P277" s="42"/>
      <c r="Q277" s="42"/>
      <c r="R277" s="42"/>
      <c r="S277" s="42"/>
      <c r="T277" s="78"/>
      <c r="AT277" s="24" t="s">
        <v>202</v>
      </c>
      <c r="AU277" s="24" t="s">
        <v>79</v>
      </c>
    </row>
    <row r="278" spans="2:65" s="1" customFormat="1" ht="22.5" customHeight="1">
      <c r="B278" s="41"/>
      <c r="C278" s="238" t="s">
        <v>494</v>
      </c>
      <c r="D278" s="238" t="s">
        <v>1041</v>
      </c>
      <c r="E278" s="239" t="s">
        <v>1968</v>
      </c>
      <c r="F278" s="240" t="s">
        <v>1969</v>
      </c>
      <c r="G278" s="241" t="s">
        <v>729</v>
      </c>
      <c r="H278" s="242">
        <v>1</v>
      </c>
      <c r="I278" s="243"/>
      <c r="J278" s="242">
        <f>ROUND(I278*H278,1)</f>
        <v>0</v>
      </c>
      <c r="K278" s="240" t="s">
        <v>1298</v>
      </c>
      <c r="L278" s="244"/>
      <c r="M278" s="245" t="s">
        <v>20</v>
      </c>
      <c r="N278" s="246" t="s">
        <v>43</v>
      </c>
      <c r="O278" s="42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AR278" s="24" t="s">
        <v>799</v>
      </c>
      <c r="AT278" s="24" t="s">
        <v>1041</v>
      </c>
      <c r="AU278" s="24" t="s">
        <v>79</v>
      </c>
      <c r="AY278" s="24" t="s">
        <v>195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24" t="s">
        <v>79</v>
      </c>
      <c r="BK278" s="204">
        <f>ROUND(I278*H278,1)</f>
        <v>0</v>
      </c>
      <c r="BL278" s="24" t="s">
        <v>474</v>
      </c>
      <c r="BM278" s="24" t="s">
        <v>621</v>
      </c>
    </row>
    <row r="279" spans="2:65" s="1" customFormat="1" ht="13.5">
      <c r="B279" s="41"/>
      <c r="C279" s="63"/>
      <c r="D279" s="205" t="s">
        <v>202</v>
      </c>
      <c r="E279" s="63"/>
      <c r="F279" s="206" t="s">
        <v>1969</v>
      </c>
      <c r="G279" s="63"/>
      <c r="H279" s="63"/>
      <c r="I279" s="165"/>
      <c r="J279" s="63"/>
      <c r="K279" s="63"/>
      <c r="L279" s="61"/>
      <c r="M279" s="207"/>
      <c r="N279" s="42"/>
      <c r="O279" s="42"/>
      <c r="P279" s="42"/>
      <c r="Q279" s="42"/>
      <c r="R279" s="42"/>
      <c r="S279" s="42"/>
      <c r="T279" s="78"/>
      <c r="AT279" s="24" t="s">
        <v>202</v>
      </c>
      <c r="AU279" s="24" t="s">
        <v>79</v>
      </c>
    </row>
    <row r="280" spans="2:65" s="1" customFormat="1" ht="22.5" customHeight="1">
      <c r="B280" s="41"/>
      <c r="C280" s="238" t="s">
        <v>622</v>
      </c>
      <c r="D280" s="238" t="s">
        <v>1041</v>
      </c>
      <c r="E280" s="239" t="s">
        <v>1970</v>
      </c>
      <c r="F280" s="240" t="s">
        <v>1971</v>
      </c>
      <c r="G280" s="241" t="s">
        <v>729</v>
      </c>
      <c r="H280" s="242">
        <v>4</v>
      </c>
      <c r="I280" s="243"/>
      <c r="J280" s="242">
        <f>ROUND(I280*H280,1)</f>
        <v>0</v>
      </c>
      <c r="K280" s="240" t="s">
        <v>1298</v>
      </c>
      <c r="L280" s="244"/>
      <c r="M280" s="245" t="s">
        <v>20</v>
      </c>
      <c r="N280" s="246" t="s">
        <v>43</v>
      </c>
      <c r="O280" s="42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AR280" s="24" t="s">
        <v>799</v>
      </c>
      <c r="AT280" s="24" t="s">
        <v>1041</v>
      </c>
      <c r="AU280" s="24" t="s">
        <v>79</v>
      </c>
      <c r="AY280" s="24" t="s">
        <v>195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24" t="s">
        <v>79</v>
      </c>
      <c r="BK280" s="204">
        <f>ROUND(I280*H280,1)</f>
        <v>0</v>
      </c>
      <c r="BL280" s="24" t="s">
        <v>474</v>
      </c>
      <c r="BM280" s="24" t="s">
        <v>625</v>
      </c>
    </row>
    <row r="281" spans="2:65" s="1" customFormat="1" ht="13.5">
      <c r="B281" s="41"/>
      <c r="C281" s="63"/>
      <c r="D281" s="205" t="s">
        <v>202</v>
      </c>
      <c r="E281" s="63"/>
      <c r="F281" s="206" t="s">
        <v>1971</v>
      </c>
      <c r="G281" s="63"/>
      <c r="H281" s="63"/>
      <c r="I281" s="165"/>
      <c r="J281" s="63"/>
      <c r="K281" s="63"/>
      <c r="L281" s="61"/>
      <c r="M281" s="207"/>
      <c r="N281" s="42"/>
      <c r="O281" s="42"/>
      <c r="P281" s="42"/>
      <c r="Q281" s="42"/>
      <c r="R281" s="42"/>
      <c r="S281" s="42"/>
      <c r="T281" s="78"/>
      <c r="AT281" s="24" t="s">
        <v>202</v>
      </c>
      <c r="AU281" s="24" t="s">
        <v>79</v>
      </c>
    </row>
    <row r="282" spans="2:65" s="1" customFormat="1" ht="22.5" customHeight="1">
      <c r="B282" s="41"/>
      <c r="C282" s="238" t="s">
        <v>497</v>
      </c>
      <c r="D282" s="238" t="s">
        <v>1041</v>
      </c>
      <c r="E282" s="239" t="s">
        <v>1972</v>
      </c>
      <c r="F282" s="240" t="s">
        <v>1973</v>
      </c>
      <c r="G282" s="241" t="s">
        <v>729</v>
      </c>
      <c r="H282" s="242">
        <v>4</v>
      </c>
      <c r="I282" s="243"/>
      <c r="J282" s="242">
        <f>ROUND(I282*H282,1)</f>
        <v>0</v>
      </c>
      <c r="K282" s="240" t="s">
        <v>1298</v>
      </c>
      <c r="L282" s="244"/>
      <c r="M282" s="245" t="s">
        <v>20</v>
      </c>
      <c r="N282" s="246" t="s">
        <v>43</v>
      </c>
      <c r="O282" s="4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AR282" s="24" t="s">
        <v>799</v>
      </c>
      <c r="AT282" s="24" t="s">
        <v>1041</v>
      </c>
      <c r="AU282" s="24" t="s">
        <v>79</v>
      </c>
      <c r="AY282" s="24" t="s">
        <v>195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79</v>
      </c>
      <c r="BK282" s="204">
        <f>ROUND(I282*H282,1)</f>
        <v>0</v>
      </c>
      <c r="BL282" s="24" t="s">
        <v>474</v>
      </c>
      <c r="BM282" s="24" t="s">
        <v>628</v>
      </c>
    </row>
    <row r="283" spans="2:65" s="1" customFormat="1" ht="13.5">
      <c r="B283" s="41"/>
      <c r="C283" s="63"/>
      <c r="D283" s="205" t="s">
        <v>202</v>
      </c>
      <c r="E283" s="63"/>
      <c r="F283" s="206" t="s">
        <v>1973</v>
      </c>
      <c r="G283" s="63"/>
      <c r="H283" s="63"/>
      <c r="I283" s="165"/>
      <c r="J283" s="63"/>
      <c r="K283" s="63"/>
      <c r="L283" s="61"/>
      <c r="M283" s="207"/>
      <c r="N283" s="42"/>
      <c r="O283" s="42"/>
      <c r="P283" s="42"/>
      <c r="Q283" s="42"/>
      <c r="R283" s="42"/>
      <c r="S283" s="42"/>
      <c r="T283" s="78"/>
      <c r="AT283" s="24" t="s">
        <v>202</v>
      </c>
      <c r="AU283" s="24" t="s">
        <v>79</v>
      </c>
    </row>
    <row r="284" spans="2:65" s="1" customFormat="1" ht="31.5" customHeight="1">
      <c r="B284" s="41"/>
      <c r="C284" s="238" t="s">
        <v>629</v>
      </c>
      <c r="D284" s="238" t="s">
        <v>1041</v>
      </c>
      <c r="E284" s="239" t="s">
        <v>1974</v>
      </c>
      <c r="F284" s="240" t="s">
        <v>1975</v>
      </c>
      <c r="G284" s="241" t="s">
        <v>729</v>
      </c>
      <c r="H284" s="242">
        <v>5</v>
      </c>
      <c r="I284" s="243"/>
      <c r="J284" s="242">
        <f>ROUND(I284*H284,1)</f>
        <v>0</v>
      </c>
      <c r="K284" s="240" t="s">
        <v>1298</v>
      </c>
      <c r="L284" s="244"/>
      <c r="M284" s="245" t="s">
        <v>20</v>
      </c>
      <c r="N284" s="246" t="s">
        <v>43</v>
      </c>
      <c r="O284" s="42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AR284" s="24" t="s">
        <v>799</v>
      </c>
      <c r="AT284" s="24" t="s">
        <v>1041</v>
      </c>
      <c r="AU284" s="24" t="s">
        <v>79</v>
      </c>
      <c r="AY284" s="24" t="s">
        <v>195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24" t="s">
        <v>79</v>
      </c>
      <c r="BK284" s="204">
        <f>ROUND(I284*H284,1)</f>
        <v>0</v>
      </c>
      <c r="BL284" s="24" t="s">
        <v>474</v>
      </c>
      <c r="BM284" s="24" t="s">
        <v>632</v>
      </c>
    </row>
    <row r="285" spans="2:65" s="1" customFormat="1" ht="13.5">
      <c r="B285" s="41"/>
      <c r="C285" s="63"/>
      <c r="D285" s="205" t="s">
        <v>202</v>
      </c>
      <c r="E285" s="63"/>
      <c r="F285" s="206" t="s">
        <v>1975</v>
      </c>
      <c r="G285" s="63"/>
      <c r="H285" s="63"/>
      <c r="I285" s="165"/>
      <c r="J285" s="63"/>
      <c r="K285" s="63"/>
      <c r="L285" s="61"/>
      <c r="M285" s="207"/>
      <c r="N285" s="42"/>
      <c r="O285" s="42"/>
      <c r="P285" s="42"/>
      <c r="Q285" s="42"/>
      <c r="R285" s="42"/>
      <c r="S285" s="42"/>
      <c r="T285" s="78"/>
      <c r="AT285" s="24" t="s">
        <v>202</v>
      </c>
      <c r="AU285" s="24" t="s">
        <v>79</v>
      </c>
    </row>
    <row r="286" spans="2:65" s="1" customFormat="1" ht="22.5" customHeight="1">
      <c r="B286" s="41"/>
      <c r="C286" s="238" t="s">
        <v>501</v>
      </c>
      <c r="D286" s="238" t="s">
        <v>1041</v>
      </c>
      <c r="E286" s="239" t="s">
        <v>1976</v>
      </c>
      <c r="F286" s="240" t="s">
        <v>1977</v>
      </c>
      <c r="G286" s="241" t="s">
        <v>729</v>
      </c>
      <c r="H286" s="242">
        <v>2</v>
      </c>
      <c r="I286" s="243"/>
      <c r="J286" s="242">
        <f>ROUND(I286*H286,1)</f>
        <v>0</v>
      </c>
      <c r="K286" s="240" t="s">
        <v>1298</v>
      </c>
      <c r="L286" s="244"/>
      <c r="M286" s="245" t="s">
        <v>20</v>
      </c>
      <c r="N286" s="246" t="s">
        <v>43</v>
      </c>
      <c r="O286" s="42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AR286" s="24" t="s">
        <v>799</v>
      </c>
      <c r="AT286" s="24" t="s">
        <v>1041</v>
      </c>
      <c r="AU286" s="24" t="s">
        <v>79</v>
      </c>
      <c r="AY286" s="24" t="s">
        <v>195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24" t="s">
        <v>79</v>
      </c>
      <c r="BK286" s="204">
        <f>ROUND(I286*H286,1)</f>
        <v>0</v>
      </c>
      <c r="BL286" s="24" t="s">
        <v>474</v>
      </c>
      <c r="BM286" s="24" t="s">
        <v>635</v>
      </c>
    </row>
    <row r="287" spans="2:65" s="1" customFormat="1" ht="13.5">
      <c r="B287" s="41"/>
      <c r="C287" s="63"/>
      <c r="D287" s="205" t="s">
        <v>202</v>
      </c>
      <c r="E287" s="63"/>
      <c r="F287" s="206" t="s">
        <v>1977</v>
      </c>
      <c r="G287" s="63"/>
      <c r="H287" s="63"/>
      <c r="I287" s="165"/>
      <c r="J287" s="63"/>
      <c r="K287" s="63"/>
      <c r="L287" s="61"/>
      <c r="M287" s="207"/>
      <c r="N287" s="42"/>
      <c r="O287" s="42"/>
      <c r="P287" s="42"/>
      <c r="Q287" s="42"/>
      <c r="R287" s="42"/>
      <c r="S287" s="42"/>
      <c r="T287" s="78"/>
      <c r="AT287" s="24" t="s">
        <v>202</v>
      </c>
      <c r="AU287" s="24" t="s">
        <v>79</v>
      </c>
    </row>
    <row r="288" spans="2:65" s="1" customFormat="1" ht="22.5" customHeight="1">
      <c r="B288" s="41"/>
      <c r="C288" s="238" t="s">
        <v>636</v>
      </c>
      <c r="D288" s="238" t="s">
        <v>1041</v>
      </c>
      <c r="E288" s="239" t="s">
        <v>1978</v>
      </c>
      <c r="F288" s="240" t="s">
        <v>1979</v>
      </c>
      <c r="G288" s="241" t="s">
        <v>729</v>
      </c>
      <c r="H288" s="242">
        <v>2</v>
      </c>
      <c r="I288" s="243"/>
      <c r="J288" s="242">
        <f>ROUND(I288*H288,1)</f>
        <v>0</v>
      </c>
      <c r="K288" s="240" t="s">
        <v>1298</v>
      </c>
      <c r="L288" s="244"/>
      <c r="M288" s="245" t="s">
        <v>20</v>
      </c>
      <c r="N288" s="246" t="s">
        <v>43</v>
      </c>
      <c r="O288" s="4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AR288" s="24" t="s">
        <v>799</v>
      </c>
      <c r="AT288" s="24" t="s">
        <v>1041</v>
      </c>
      <c r="AU288" s="24" t="s">
        <v>79</v>
      </c>
      <c r="AY288" s="24" t="s">
        <v>195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24" t="s">
        <v>79</v>
      </c>
      <c r="BK288" s="204">
        <f>ROUND(I288*H288,1)</f>
        <v>0</v>
      </c>
      <c r="BL288" s="24" t="s">
        <v>474</v>
      </c>
      <c r="BM288" s="24" t="s">
        <v>639</v>
      </c>
    </row>
    <row r="289" spans="2:65" s="1" customFormat="1" ht="13.5">
      <c r="B289" s="41"/>
      <c r="C289" s="63"/>
      <c r="D289" s="205" t="s">
        <v>202</v>
      </c>
      <c r="E289" s="63"/>
      <c r="F289" s="206" t="s">
        <v>1979</v>
      </c>
      <c r="G289" s="63"/>
      <c r="H289" s="63"/>
      <c r="I289" s="165"/>
      <c r="J289" s="63"/>
      <c r="K289" s="63"/>
      <c r="L289" s="61"/>
      <c r="M289" s="207"/>
      <c r="N289" s="42"/>
      <c r="O289" s="42"/>
      <c r="P289" s="42"/>
      <c r="Q289" s="42"/>
      <c r="R289" s="42"/>
      <c r="S289" s="42"/>
      <c r="T289" s="78"/>
      <c r="AT289" s="24" t="s">
        <v>202</v>
      </c>
      <c r="AU289" s="24" t="s">
        <v>79</v>
      </c>
    </row>
    <row r="290" spans="2:65" s="1" customFormat="1" ht="22.5" customHeight="1">
      <c r="B290" s="41"/>
      <c r="C290" s="238" t="s">
        <v>505</v>
      </c>
      <c r="D290" s="238" t="s">
        <v>1041</v>
      </c>
      <c r="E290" s="239" t="s">
        <v>1980</v>
      </c>
      <c r="F290" s="240" t="s">
        <v>1981</v>
      </c>
      <c r="G290" s="241" t="s">
        <v>729</v>
      </c>
      <c r="H290" s="242">
        <v>1</v>
      </c>
      <c r="I290" s="243"/>
      <c r="J290" s="242">
        <f>ROUND(I290*H290,1)</f>
        <v>0</v>
      </c>
      <c r="K290" s="240" t="s">
        <v>1298</v>
      </c>
      <c r="L290" s="244"/>
      <c r="M290" s="245" t="s">
        <v>20</v>
      </c>
      <c r="N290" s="246" t="s">
        <v>43</v>
      </c>
      <c r="O290" s="42"/>
      <c r="P290" s="202">
        <f>O290*H290</f>
        <v>0</v>
      </c>
      <c r="Q290" s="202">
        <v>0</v>
      </c>
      <c r="R290" s="202">
        <f>Q290*H290</f>
        <v>0</v>
      </c>
      <c r="S290" s="202">
        <v>0</v>
      </c>
      <c r="T290" s="203">
        <f>S290*H290</f>
        <v>0</v>
      </c>
      <c r="AR290" s="24" t="s">
        <v>799</v>
      </c>
      <c r="AT290" s="24" t="s">
        <v>1041</v>
      </c>
      <c r="AU290" s="24" t="s">
        <v>79</v>
      </c>
      <c r="AY290" s="24" t="s">
        <v>195</v>
      </c>
      <c r="BE290" s="204">
        <f>IF(N290="základní",J290,0)</f>
        <v>0</v>
      </c>
      <c r="BF290" s="204">
        <f>IF(N290="snížená",J290,0)</f>
        <v>0</v>
      </c>
      <c r="BG290" s="204">
        <f>IF(N290="zákl. přenesená",J290,0)</f>
        <v>0</v>
      </c>
      <c r="BH290" s="204">
        <f>IF(N290="sníž. přenesená",J290,0)</f>
        <v>0</v>
      </c>
      <c r="BI290" s="204">
        <f>IF(N290="nulová",J290,0)</f>
        <v>0</v>
      </c>
      <c r="BJ290" s="24" t="s">
        <v>79</v>
      </c>
      <c r="BK290" s="204">
        <f>ROUND(I290*H290,1)</f>
        <v>0</v>
      </c>
      <c r="BL290" s="24" t="s">
        <v>474</v>
      </c>
      <c r="BM290" s="24" t="s">
        <v>642</v>
      </c>
    </row>
    <row r="291" spans="2:65" s="1" customFormat="1" ht="13.5">
      <c r="B291" s="41"/>
      <c r="C291" s="63"/>
      <c r="D291" s="205" t="s">
        <v>202</v>
      </c>
      <c r="E291" s="63"/>
      <c r="F291" s="206" t="s">
        <v>1981</v>
      </c>
      <c r="G291" s="63"/>
      <c r="H291" s="63"/>
      <c r="I291" s="165"/>
      <c r="J291" s="63"/>
      <c r="K291" s="63"/>
      <c r="L291" s="61"/>
      <c r="M291" s="207"/>
      <c r="N291" s="42"/>
      <c r="O291" s="42"/>
      <c r="P291" s="42"/>
      <c r="Q291" s="42"/>
      <c r="R291" s="42"/>
      <c r="S291" s="42"/>
      <c r="T291" s="78"/>
      <c r="AT291" s="24" t="s">
        <v>202</v>
      </c>
      <c r="AU291" s="24" t="s">
        <v>79</v>
      </c>
    </row>
    <row r="292" spans="2:65" s="1" customFormat="1" ht="22.5" customHeight="1">
      <c r="B292" s="41"/>
      <c r="C292" s="238" t="s">
        <v>643</v>
      </c>
      <c r="D292" s="238" t="s">
        <v>1041</v>
      </c>
      <c r="E292" s="239" t="s">
        <v>1982</v>
      </c>
      <c r="F292" s="240" t="s">
        <v>1983</v>
      </c>
      <c r="G292" s="241" t="s">
        <v>729</v>
      </c>
      <c r="H292" s="242">
        <v>0</v>
      </c>
      <c r="I292" s="243"/>
      <c r="J292" s="242">
        <f>ROUND(I292*H292,1)</f>
        <v>0</v>
      </c>
      <c r="K292" s="240" t="s">
        <v>1298</v>
      </c>
      <c r="L292" s="244"/>
      <c r="M292" s="245" t="s">
        <v>20</v>
      </c>
      <c r="N292" s="246" t="s">
        <v>43</v>
      </c>
      <c r="O292" s="42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AR292" s="24" t="s">
        <v>799</v>
      </c>
      <c r="AT292" s="24" t="s">
        <v>1041</v>
      </c>
      <c r="AU292" s="24" t="s">
        <v>79</v>
      </c>
      <c r="AY292" s="24" t="s">
        <v>195</v>
      </c>
      <c r="BE292" s="204">
        <f>IF(N292="základní",J292,0)</f>
        <v>0</v>
      </c>
      <c r="BF292" s="204">
        <f>IF(N292="snížená",J292,0)</f>
        <v>0</v>
      </c>
      <c r="BG292" s="204">
        <f>IF(N292="zákl. přenesená",J292,0)</f>
        <v>0</v>
      </c>
      <c r="BH292" s="204">
        <f>IF(N292="sníž. přenesená",J292,0)</f>
        <v>0</v>
      </c>
      <c r="BI292" s="204">
        <f>IF(N292="nulová",J292,0)</f>
        <v>0</v>
      </c>
      <c r="BJ292" s="24" t="s">
        <v>79</v>
      </c>
      <c r="BK292" s="204">
        <f>ROUND(I292*H292,1)</f>
        <v>0</v>
      </c>
      <c r="BL292" s="24" t="s">
        <v>474</v>
      </c>
      <c r="BM292" s="24" t="s">
        <v>646</v>
      </c>
    </row>
    <row r="293" spans="2:65" s="1" customFormat="1" ht="13.5">
      <c r="B293" s="41"/>
      <c r="C293" s="63"/>
      <c r="D293" s="205" t="s">
        <v>202</v>
      </c>
      <c r="E293" s="63"/>
      <c r="F293" s="206" t="s">
        <v>1983</v>
      </c>
      <c r="G293" s="63"/>
      <c r="H293" s="63"/>
      <c r="I293" s="165"/>
      <c r="J293" s="63"/>
      <c r="K293" s="63"/>
      <c r="L293" s="61"/>
      <c r="M293" s="207"/>
      <c r="N293" s="42"/>
      <c r="O293" s="42"/>
      <c r="P293" s="42"/>
      <c r="Q293" s="42"/>
      <c r="R293" s="42"/>
      <c r="S293" s="42"/>
      <c r="T293" s="78"/>
      <c r="AT293" s="24" t="s">
        <v>202</v>
      </c>
      <c r="AU293" s="24" t="s">
        <v>79</v>
      </c>
    </row>
    <row r="294" spans="2:65" s="1" customFormat="1" ht="22.5" customHeight="1">
      <c r="B294" s="41"/>
      <c r="C294" s="238" t="s">
        <v>508</v>
      </c>
      <c r="D294" s="238" t="s">
        <v>1041</v>
      </c>
      <c r="E294" s="239" t="s">
        <v>1984</v>
      </c>
      <c r="F294" s="240" t="s">
        <v>1985</v>
      </c>
      <c r="G294" s="241" t="s">
        <v>729</v>
      </c>
      <c r="H294" s="242">
        <v>1</v>
      </c>
      <c r="I294" s="243"/>
      <c r="J294" s="242">
        <f>ROUND(I294*H294,1)</f>
        <v>0</v>
      </c>
      <c r="K294" s="240" t="s">
        <v>1298</v>
      </c>
      <c r="L294" s="244"/>
      <c r="M294" s="245" t="s">
        <v>20</v>
      </c>
      <c r="N294" s="246" t="s">
        <v>43</v>
      </c>
      <c r="O294" s="42"/>
      <c r="P294" s="202">
        <f>O294*H294</f>
        <v>0</v>
      </c>
      <c r="Q294" s="202">
        <v>0</v>
      </c>
      <c r="R294" s="202">
        <f>Q294*H294</f>
        <v>0</v>
      </c>
      <c r="S294" s="202">
        <v>0</v>
      </c>
      <c r="T294" s="203">
        <f>S294*H294</f>
        <v>0</v>
      </c>
      <c r="AR294" s="24" t="s">
        <v>799</v>
      </c>
      <c r="AT294" s="24" t="s">
        <v>1041</v>
      </c>
      <c r="AU294" s="24" t="s">
        <v>79</v>
      </c>
      <c r="AY294" s="24" t="s">
        <v>195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24" t="s">
        <v>79</v>
      </c>
      <c r="BK294" s="204">
        <f>ROUND(I294*H294,1)</f>
        <v>0</v>
      </c>
      <c r="BL294" s="24" t="s">
        <v>474</v>
      </c>
      <c r="BM294" s="24" t="s">
        <v>649</v>
      </c>
    </row>
    <row r="295" spans="2:65" s="1" customFormat="1" ht="13.5">
      <c r="B295" s="41"/>
      <c r="C295" s="63"/>
      <c r="D295" s="205" t="s">
        <v>202</v>
      </c>
      <c r="E295" s="63"/>
      <c r="F295" s="206" t="s">
        <v>1985</v>
      </c>
      <c r="G295" s="63"/>
      <c r="H295" s="63"/>
      <c r="I295" s="165"/>
      <c r="J295" s="63"/>
      <c r="K295" s="63"/>
      <c r="L295" s="61"/>
      <c r="M295" s="207"/>
      <c r="N295" s="42"/>
      <c r="O295" s="42"/>
      <c r="P295" s="42"/>
      <c r="Q295" s="42"/>
      <c r="R295" s="42"/>
      <c r="S295" s="42"/>
      <c r="T295" s="78"/>
      <c r="AT295" s="24" t="s">
        <v>202</v>
      </c>
      <c r="AU295" s="24" t="s">
        <v>79</v>
      </c>
    </row>
    <row r="296" spans="2:65" s="1" customFormat="1" ht="31.5" customHeight="1">
      <c r="B296" s="41"/>
      <c r="C296" s="238" t="s">
        <v>650</v>
      </c>
      <c r="D296" s="238" t="s">
        <v>1041</v>
      </c>
      <c r="E296" s="239" t="s">
        <v>1986</v>
      </c>
      <c r="F296" s="240" t="s">
        <v>1987</v>
      </c>
      <c r="G296" s="241" t="s">
        <v>729</v>
      </c>
      <c r="H296" s="242">
        <v>2</v>
      </c>
      <c r="I296" s="243"/>
      <c r="J296" s="242">
        <f>ROUND(I296*H296,1)</f>
        <v>0</v>
      </c>
      <c r="K296" s="240" t="s">
        <v>1298</v>
      </c>
      <c r="L296" s="244"/>
      <c r="M296" s="245" t="s">
        <v>20</v>
      </c>
      <c r="N296" s="246" t="s">
        <v>43</v>
      </c>
      <c r="O296" s="42"/>
      <c r="P296" s="202">
        <f>O296*H296</f>
        <v>0</v>
      </c>
      <c r="Q296" s="202">
        <v>0</v>
      </c>
      <c r="R296" s="202">
        <f>Q296*H296</f>
        <v>0</v>
      </c>
      <c r="S296" s="202">
        <v>0</v>
      </c>
      <c r="T296" s="203">
        <f>S296*H296</f>
        <v>0</v>
      </c>
      <c r="AR296" s="24" t="s">
        <v>799</v>
      </c>
      <c r="AT296" s="24" t="s">
        <v>1041</v>
      </c>
      <c r="AU296" s="24" t="s">
        <v>79</v>
      </c>
      <c r="AY296" s="24" t="s">
        <v>195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24" t="s">
        <v>79</v>
      </c>
      <c r="BK296" s="204">
        <f>ROUND(I296*H296,1)</f>
        <v>0</v>
      </c>
      <c r="BL296" s="24" t="s">
        <v>474</v>
      </c>
      <c r="BM296" s="24" t="s">
        <v>653</v>
      </c>
    </row>
    <row r="297" spans="2:65" s="1" customFormat="1" ht="27">
      <c r="B297" s="41"/>
      <c r="C297" s="63"/>
      <c r="D297" s="205" t="s">
        <v>202</v>
      </c>
      <c r="E297" s="63"/>
      <c r="F297" s="206" t="s">
        <v>1987</v>
      </c>
      <c r="G297" s="63"/>
      <c r="H297" s="63"/>
      <c r="I297" s="165"/>
      <c r="J297" s="63"/>
      <c r="K297" s="63"/>
      <c r="L297" s="61"/>
      <c r="M297" s="207"/>
      <c r="N297" s="42"/>
      <c r="O297" s="42"/>
      <c r="P297" s="42"/>
      <c r="Q297" s="42"/>
      <c r="R297" s="42"/>
      <c r="S297" s="42"/>
      <c r="T297" s="78"/>
      <c r="AT297" s="24" t="s">
        <v>202</v>
      </c>
      <c r="AU297" s="24" t="s">
        <v>79</v>
      </c>
    </row>
    <row r="298" spans="2:65" s="1" customFormat="1" ht="22.5" customHeight="1">
      <c r="B298" s="41"/>
      <c r="C298" s="238" t="s">
        <v>512</v>
      </c>
      <c r="D298" s="238" t="s">
        <v>1041</v>
      </c>
      <c r="E298" s="239" t="s">
        <v>1988</v>
      </c>
      <c r="F298" s="240" t="s">
        <v>1989</v>
      </c>
      <c r="G298" s="241" t="s">
        <v>729</v>
      </c>
      <c r="H298" s="242">
        <v>1</v>
      </c>
      <c r="I298" s="243"/>
      <c r="J298" s="242">
        <f>ROUND(I298*H298,1)</f>
        <v>0</v>
      </c>
      <c r="K298" s="240" t="s">
        <v>1298</v>
      </c>
      <c r="L298" s="244"/>
      <c r="M298" s="245" t="s">
        <v>20</v>
      </c>
      <c r="N298" s="246" t="s">
        <v>43</v>
      </c>
      <c r="O298" s="42"/>
      <c r="P298" s="202">
        <f>O298*H298</f>
        <v>0</v>
      </c>
      <c r="Q298" s="202">
        <v>0</v>
      </c>
      <c r="R298" s="202">
        <f>Q298*H298</f>
        <v>0</v>
      </c>
      <c r="S298" s="202">
        <v>0</v>
      </c>
      <c r="T298" s="203">
        <f>S298*H298</f>
        <v>0</v>
      </c>
      <c r="AR298" s="24" t="s">
        <v>799</v>
      </c>
      <c r="AT298" s="24" t="s">
        <v>1041</v>
      </c>
      <c r="AU298" s="24" t="s">
        <v>79</v>
      </c>
      <c r="AY298" s="24" t="s">
        <v>195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24" t="s">
        <v>79</v>
      </c>
      <c r="BK298" s="204">
        <f>ROUND(I298*H298,1)</f>
        <v>0</v>
      </c>
      <c r="BL298" s="24" t="s">
        <v>474</v>
      </c>
      <c r="BM298" s="24" t="s">
        <v>657</v>
      </c>
    </row>
    <row r="299" spans="2:65" s="1" customFormat="1" ht="13.5">
      <c r="B299" s="41"/>
      <c r="C299" s="63"/>
      <c r="D299" s="205" t="s">
        <v>202</v>
      </c>
      <c r="E299" s="63"/>
      <c r="F299" s="206" t="s">
        <v>1989</v>
      </c>
      <c r="G299" s="63"/>
      <c r="H299" s="63"/>
      <c r="I299" s="165"/>
      <c r="J299" s="63"/>
      <c r="K299" s="63"/>
      <c r="L299" s="61"/>
      <c r="M299" s="207"/>
      <c r="N299" s="42"/>
      <c r="O299" s="42"/>
      <c r="P299" s="42"/>
      <c r="Q299" s="42"/>
      <c r="R299" s="42"/>
      <c r="S299" s="42"/>
      <c r="T299" s="78"/>
      <c r="AT299" s="24" t="s">
        <v>202</v>
      </c>
      <c r="AU299" s="24" t="s">
        <v>79</v>
      </c>
    </row>
    <row r="300" spans="2:65" s="1" customFormat="1" ht="22.5" customHeight="1">
      <c r="B300" s="41"/>
      <c r="C300" s="238" t="s">
        <v>658</v>
      </c>
      <c r="D300" s="238" t="s">
        <v>1041</v>
      </c>
      <c r="E300" s="239" t="s">
        <v>1990</v>
      </c>
      <c r="F300" s="240" t="s">
        <v>1991</v>
      </c>
      <c r="G300" s="241" t="s">
        <v>729</v>
      </c>
      <c r="H300" s="242">
        <v>7</v>
      </c>
      <c r="I300" s="243"/>
      <c r="J300" s="242">
        <f>ROUND(I300*H300,1)</f>
        <v>0</v>
      </c>
      <c r="K300" s="240" t="s">
        <v>1298</v>
      </c>
      <c r="L300" s="244"/>
      <c r="M300" s="245" t="s">
        <v>20</v>
      </c>
      <c r="N300" s="246" t="s">
        <v>43</v>
      </c>
      <c r="O300" s="42"/>
      <c r="P300" s="202">
        <f>O300*H300</f>
        <v>0</v>
      </c>
      <c r="Q300" s="202">
        <v>0</v>
      </c>
      <c r="R300" s="202">
        <f>Q300*H300</f>
        <v>0</v>
      </c>
      <c r="S300" s="202">
        <v>0</v>
      </c>
      <c r="T300" s="203">
        <f>S300*H300</f>
        <v>0</v>
      </c>
      <c r="AR300" s="24" t="s">
        <v>799</v>
      </c>
      <c r="AT300" s="24" t="s">
        <v>1041</v>
      </c>
      <c r="AU300" s="24" t="s">
        <v>79</v>
      </c>
      <c r="AY300" s="24" t="s">
        <v>195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24" t="s">
        <v>79</v>
      </c>
      <c r="BK300" s="204">
        <f>ROUND(I300*H300,1)</f>
        <v>0</v>
      </c>
      <c r="BL300" s="24" t="s">
        <v>474</v>
      </c>
      <c r="BM300" s="24" t="s">
        <v>661</v>
      </c>
    </row>
    <row r="301" spans="2:65" s="1" customFormat="1" ht="13.5">
      <c r="B301" s="41"/>
      <c r="C301" s="63"/>
      <c r="D301" s="205" t="s">
        <v>202</v>
      </c>
      <c r="E301" s="63"/>
      <c r="F301" s="206" t="s">
        <v>1991</v>
      </c>
      <c r="G301" s="63"/>
      <c r="H301" s="63"/>
      <c r="I301" s="165"/>
      <c r="J301" s="63"/>
      <c r="K301" s="63"/>
      <c r="L301" s="61"/>
      <c r="M301" s="207"/>
      <c r="N301" s="42"/>
      <c r="O301" s="42"/>
      <c r="P301" s="42"/>
      <c r="Q301" s="42"/>
      <c r="R301" s="42"/>
      <c r="S301" s="42"/>
      <c r="T301" s="78"/>
      <c r="AT301" s="24" t="s">
        <v>202</v>
      </c>
      <c r="AU301" s="24" t="s">
        <v>79</v>
      </c>
    </row>
    <row r="302" spans="2:65" s="1" customFormat="1" ht="22.5" customHeight="1">
      <c r="B302" s="41"/>
      <c r="C302" s="238" t="s">
        <v>515</v>
      </c>
      <c r="D302" s="238" t="s">
        <v>1041</v>
      </c>
      <c r="E302" s="239" t="s">
        <v>1992</v>
      </c>
      <c r="F302" s="240" t="s">
        <v>1993</v>
      </c>
      <c r="G302" s="241" t="s">
        <v>729</v>
      </c>
      <c r="H302" s="242">
        <v>1</v>
      </c>
      <c r="I302" s="243"/>
      <c r="J302" s="242">
        <f>ROUND(I302*H302,1)</f>
        <v>0</v>
      </c>
      <c r="K302" s="240" t="s">
        <v>1298</v>
      </c>
      <c r="L302" s="244"/>
      <c r="M302" s="245" t="s">
        <v>20</v>
      </c>
      <c r="N302" s="246" t="s">
        <v>43</v>
      </c>
      <c r="O302" s="42"/>
      <c r="P302" s="202">
        <f>O302*H302</f>
        <v>0</v>
      </c>
      <c r="Q302" s="202">
        <v>0</v>
      </c>
      <c r="R302" s="202">
        <f>Q302*H302</f>
        <v>0</v>
      </c>
      <c r="S302" s="202">
        <v>0</v>
      </c>
      <c r="T302" s="203">
        <f>S302*H302</f>
        <v>0</v>
      </c>
      <c r="AR302" s="24" t="s">
        <v>799</v>
      </c>
      <c r="AT302" s="24" t="s">
        <v>1041</v>
      </c>
      <c r="AU302" s="24" t="s">
        <v>79</v>
      </c>
      <c r="AY302" s="24" t="s">
        <v>195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24" t="s">
        <v>79</v>
      </c>
      <c r="BK302" s="204">
        <f>ROUND(I302*H302,1)</f>
        <v>0</v>
      </c>
      <c r="BL302" s="24" t="s">
        <v>474</v>
      </c>
      <c r="BM302" s="24" t="s">
        <v>664</v>
      </c>
    </row>
    <row r="303" spans="2:65" s="1" customFormat="1" ht="13.5">
      <c r="B303" s="41"/>
      <c r="C303" s="63"/>
      <c r="D303" s="205" t="s">
        <v>202</v>
      </c>
      <c r="E303" s="63"/>
      <c r="F303" s="206" t="s">
        <v>1993</v>
      </c>
      <c r="G303" s="63"/>
      <c r="H303" s="63"/>
      <c r="I303" s="165"/>
      <c r="J303" s="63"/>
      <c r="K303" s="63"/>
      <c r="L303" s="61"/>
      <c r="M303" s="207"/>
      <c r="N303" s="42"/>
      <c r="O303" s="42"/>
      <c r="P303" s="42"/>
      <c r="Q303" s="42"/>
      <c r="R303" s="42"/>
      <c r="S303" s="42"/>
      <c r="T303" s="78"/>
      <c r="AT303" s="24" t="s">
        <v>202</v>
      </c>
      <c r="AU303" s="24" t="s">
        <v>79</v>
      </c>
    </row>
    <row r="304" spans="2:65" s="1" customFormat="1" ht="22.5" customHeight="1">
      <c r="B304" s="41"/>
      <c r="C304" s="238" t="s">
        <v>665</v>
      </c>
      <c r="D304" s="238" t="s">
        <v>1041</v>
      </c>
      <c r="E304" s="239" t="s">
        <v>1994</v>
      </c>
      <c r="F304" s="240" t="s">
        <v>1995</v>
      </c>
      <c r="G304" s="241" t="s">
        <v>729</v>
      </c>
      <c r="H304" s="242">
        <v>2</v>
      </c>
      <c r="I304" s="243"/>
      <c r="J304" s="242">
        <f>ROUND(I304*H304,1)</f>
        <v>0</v>
      </c>
      <c r="K304" s="240" t="s">
        <v>1298</v>
      </c>
      <c r="L304" s="244"/>
      <c r="M304" s="245" t="s">
        <v>20</v>
      </c>
      <c r="N304" s="246" t="s">
        <v>43</v>
      </c>
      <c r="O304" s="42"/>
      <c r="P304" s="202">
        <f>O304*H304</f>
        <v>0</v>
      </c>
      <c r="Q304" s="202">
        <v>0</v>
      </c>
      <c r="R304" s="202">
        <f>Q304*H304</f>
        <v>0</v>
      </c>
      <c r="S304" s="202">
        <v>0</v>
      </c>
      <c r="T304" s="203">
        <f>S304*H304</f>
        <v>0</v>
      </c>
      <c r="AR304" s="24" t="s">
        <v>799</v>
      </c>
      <c r="AT304" s="24" t="s">
        <v>1041</v>
      </c>
      <c r="AU304" s="24" t="s">
        <v>79</v>
      </c>
      <c r="AY304" s="24" t="s">
        <v>195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24" t="s">
        <v>79</v>
      </c>
      <c r="BK304" s="204">
        <f>ROUND(I304*H304,1)</f>
        <v>0</v>
      </c>
      <c r="BL304" s="24" t="s">
        <v>474</v>
      </c>
      <c r="BM304" s="24" t="s">
        <v>668</v>
      </c>
    </row>
    <row r="305" spans="2:65" s="1" customFormat="1" ht="13.5">
      <c r="B305" s="41"/>
      <c r="C305" s="63"/>
      <c r="D305" s="205" t="s">
        <v>202</v>
      </c>
      <c r="E305" s="63"/>
      <c r="F305" s="206" t="s">
        <v>1995</v>
      </c>
      <c r="G305" s="63"/>
      <c r="H305" s="63"/>
      <c r="I305" s="165"/>
      <c r="J305" s="63"/>
      <c r="K305" s="63"/>
      <c r="L305" s="61"/>
      <c r="M305" s="207"/>
      <c r="N305" s="42"/>
      <c r="O305" s="42"/>
      <c r="P305" s="42"/>
      <c r="Q305" s="42"/>
      <c r="R305" s="42"/>
      <c r="S305" s="42"/>
      <c r="T305" s="78"/>
      <c r="AT305" s="24" t="s">
        <v>202</v>
      </c>
      <c r="AU305" s="24" t="s">
        <v>79</v>
      </c>
    </row>
    <row r="306" spans="2:65" s="1" customFormat="1" ht="22.5" customHeight="1">
      <c r="B306" s="41"/>
      <c r="C306" s="238" t="s">
        <v>519</v>
      </c>
      <c r="D306" s="238" t="s">
        <v>1041</v>
      </c>
      <c r="E306" s="239" t="s">
        <v>1996</v>
      </c>
      <c r="F306" s="240" t="s">
        <v>1997</v>
      </c>
      <c r="G306" s="241" t="s">
        <v>729</v>
      </c>
      <c r="H306" s="242">
        <v>1</v>
      </c>
      <c r="I306" s="243"/>
      <c r="J306" s="242">
        <f>ROUND(I306*H306,1)</f>
        <v>0</v>
      </c>
      <c r="K306" s="240" t="s">
        <v>1298</v>
      </c>
      <c r="L306" s="244"/>
      <c r="M306" s="245" t="s">
        <v>20</v>
      </c>
      <c r="N306" s="246" t="s">
        <v>43</v>
      </c>
      <c r="O306" s="42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AR306" s="24" t="s">
        <v>799</v>
      </c>
      <c r="AT306" s="24" t="s">
        <v>1041</v>
      </c>
      <c r="AU306" s="24" t="s">
        <v>79</v>
      </c>
      <c r="AY306" s="24" t="s">
        <v>195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24" t="s">
        <v>79</v>
      </c>
      <c r="BK306" s="204">
        <f>ROUND(I306*H306,1)</f>
        <v>0</v>
      </c>
      <c r="BL306" s="24" t="s">
        <v>474</v>
      </c>
      <c r="BM306" s="24" t="s">
        <v>671</v>
      </c>
    </row>
    <row r="307" spans="2:65" s="1" customFormat="1" ht="13.5">
      <c r="B307" s="41"/>
      <c r="C307" s="63"/>
      <c r="D307" s="205" t="s">
        <v>202</v>
      </c>
      <c r="E307" s="63"/>
      <c r="F307" s="206" t="s">
        <v>1997</v>
      </c>
      <c r="G307" s="63"/>
      <c r="H307" s="63"/>
      <c r="I307" s="165"/>
      <c r="J307" s="63"/>
      <c r="K307" s="63"/>
      <c r="L307" s="61"/>
      <c r="M307" s="207"/>
      <c r="N307" s="42"/>
      <c r="O307" s="42"/>
      <c r="P307" s="42"/>
      <c r="Q307" s="42"/>
      <c r="R307" s="42"/>
      <c r="S307" s="42"/>
      <c r="T307" s="78"/>
      <c r="AT307" s="24" t="s">
        <v>202</v>
      </c>
      <c r="AU307" s="24" t="s">
        <v>79</v>
      </c>
    </row>
    <row r="308" spans="2:65" s="1" customFormat="1" ht="22.5" customHeight="1">
      <c r="B308" s="41"/>
      <c r="C308" s="238" t="s">
        <v>672</v>
      </c>
      <c r="D308" s="238" t="s">
        <v>1041</v>
      </c>
      <c r="E308" s="239" t="s">
        <v>1998</v>
      </c>
      <c r="F308" s="240" t="s">
        <v>1999</v>
      </c>
      <c r="G308" s="241" t="s">
        <v>729</v>
      </c>
      <c r="H308" s="242">
        <v>2</v>
      </c>
      <c r="I308" s="243"/>
      <c r="J308" s="242">
        <f>ROUND(I308*H308,1)</f>
        <v>0</v>
      </c>
      <c r="K308" s="240" t="s">
        <v>1298</v>
      </c>
      <c r="L308" s="244"/>
      <c r="M308" s="245" t="s">
        <v>20</v>
      </c>
      <c r="N308" s="246" t="s">
        <v>43</v>
      </c>
      <c r="O308" s="42"/>
      <c r="P308" s="202">
        <f>O308*H308</f>
        <v>0</v>
      </c>
      <c r="Q308" s="202">
        <v>0</v>
      </c>
      <c r="R308" s="202">
        <f>Q308*H308</f>
        <v>0</v>
      </c>
      <c r="S308" s="202">
        <v>0</v>
      </c>
      <c r="T308" s="203">
        <f>S308*H308</f>
        <v>0</v>
      </c>
      <c r="AR308" s="24" t="s">
        <v>799</v>
      </c>
      <c r="AT308" s="24" t="s">
        <v>1041</v>
      </c>
      <c r="AU308" s="24" t="s">
        <v>79</v>
      </c>
      <c r="AY308" s="24" t="s">
        <v>195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24" t="s">
        <v>79</v>
      </c>
      <c r="BK308" s="204">
        <f>ROUND(I308*H308,1)</f>
        <v>0</v>
      </c>
      <c r="BL308" s="24" t="s">
        <v>474</v>
      </c>
      <c r="BM308" s="24" t="s">
        <v>675</v>
      </c>
    </row>
    <row r="309" spans="2:65" s="1" customFormat="1" ht="13.5">
      <c r="B309" s="41"/>
      <c r="C309" s="63"/>
      <c r="D309" s="205" t="s">
        <v>202</v>
      </c>
      <c r="E309" s="63"/>
      <c r="F309" s="206" t="s">
        <v>1999</v>
      </c>
      <c r="G309" s="63"/>
      <c r="H309" s="63"/>
      <c r="I309" s="165"/>
      <c r="J309" s="63"/>
      <c r="K309" s="63"/>
      <c r="L309" s="61"/>
      <c r="M309" s="207"/>
      <c r="N309" s="42"/>
      <c r="O309" s="42"/>
      <c r="P309" s="42"/>
      <c r="Q309" s="42"/>
      <c r="R309" s="42"/>
      <c r="S309" s="42"/>
      <c r="T309" s="78"/>
      <c r="AT309" s="24" t="s">
        <v>202</v>
      </c>
      <c r="AU309" s="24" t="s">
        <v>79</v>
      </c>
    </row>
    <row r="310" spans="2:65" s="1" customFormat="1" ht="22.5" customHeight="1">
      <c r="B310" s="41"/>
      <c r="C310" s="238" t="s">
        <v>522</v>
      </c>
      <c r="D310" s="238" t="s">
        <v>1041</v>
      </c>
      <c r="E310" s="239" t="s">
        <v>2000</v>
      </c>
      <c r="F310" s="240" t="s">
        <v>2001</v>
      </c>
      <c r="G310" s="241" t="s">
        <v>729</v>
      </c>
      <c r="H310" s="242">
        <v>1</v>
      </c>
      <c r="I310" s="243"/>
      <c r="J310" s="242">
        <f>ROUND(I310*H310,1)</f>
        <v>0</v>
      </c>
      <c r="K310" s="240" t="s">
        <v>1298</v>
      </c>
      <c r="L310" s="244"/>
      <c r="M310" s="245" t="s">
        <v>20</v>
      </c>
      <c r="N310" s="246" t="s">
        <v>43</v>
      </c>
      <c r="O310" s="42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AR310" s="24" t="s">
        <v>799</v>
      </c>
      <c r="AT310" s="24" t="s">
        <v>1041</v>
      </c>
      <c r="AU310" s="24" t="s">
        <v>79</v>
      </c>
      <c r="AY310" s="24" t="s">
        <v>195</v>
      </c>
      <c r="BE310" s="204">
        <f>IF(N310="základní",J310,0)</f>
        <v>0</v>
      </c>
      <c r="BF310" s="204">
        <f>IF(N310="snížená",J310,0)</f>
        <v>0</v>
      </c>
      <c r="BG310" s="204">
        <f>IF(N310="zákl. přenesená",J310,0)</f>
        <v>0</v>
      </c>
      <c r="BH310" s="204">
        <f>IF(N310="sníž. přenesená",J310,0)</f>
        <v>0</v>
      </c>
      <c r="BI310" s="204">
        <f>IF(N310="nulová",J310,0)</f>
        <v>0</v>
      </c>
      <c r="BJ310" s="24" t="s">
        <v>79</v>
      </c>
      <c r="BK310" s="204">
        <f>ROUND(I310*H310,1)</f>
        <v>0</v>
      </c>
      <c r="BL310" s="24" t="s">
        <v>474</v>
      </c>
      <c r="BM310" s="24" t="s">
        <v>678</v>
      </c>
    </row>
    <row r="311" spans="2:65" s="1" customFormat="1" ht="13.5">
      <c r="B311" s="41"/>
      <c r="C311" s="63"/>
      <c r="D311" s="205" t="s">
        <v>202</v>
      </c>
      <c r="E311" s="63"/>
      <c r="F311" s="206" t="s">
        <v>2001</v>
      </c>
      <c r="G311" s="63"/>
      <c r="H311" s="63"/>
      <c r="I311" s="165"/>
      <c r="J311" s="63"/>
      <c r="K311" s="63"/>
      <c r="L311" s="61"/>
      <c r="M311" s="207"/>
      <c r="N311" s="42"/>
      <c r="O311" s="42"/>
      <c r="P311" s="42"/>
      <c r="Q311" s="42"/>
      <c r="R311" s="42"/>
      <c r="S311" s="42"/>
      <c r="T311" s="78"/>
      <c r="AT311" s="24" t="s">
        <v>202</v>
      </c>
      <c r="AU311" s="24" t="s">
        <v>79</v>
      </c>
    </row>
    <row r="312" spans="2:65" s="1" customFormat="1" ht="22.5" customHeight="1">
      <c r="B312" s="41"/>
      <c r="C312" s="238" t="s">
        <v>679</v>
      </c>
      <c r="D312" s="238" t="s">
        <v>1041</v>
      </c>
      <c r="E312" s="239" t="s">
        <v>2002</v>
      </c>
      <c r="F312" s="240" t="s">
        <v>2003</v>
      </c>
      <c r="G312" s="241" t="s">
        <v>729</v>
      </c>
      <c r="H312" s="242">
        <v>4</v>
      </c>
      <c r="I312" s="243"/>
      <c r="J312" s="242">
        <f>ROUND(I312*H312,1)</f>
        <v>0</v>
      </c>
      <c r="K312" s="240" t="s">
        <v>1298</v>
      </c>
      <c r="L312" s="244"/>
      <c r="M312" s="245" t="s">
        <v>20</v>
      </c>
      <c r="N312" s="246" t="s">
        <v>43</v>
      </c>
      <c r="O312" s="42"/>
      <c r="P312" s="202">
        <f>O312*H312</f>
        <v>0</v>
      </c>
      <c r="Q312" s="202">
        <v>0</v>
      </c>
      <c r="R312" s="202">
        <f>Q312*H312</f>
        <v>0</v>
      </c>
      <c r="S312" s="202">
        <v>0</v>
      </c>
      <c r="T312" s="203">
        <f>S312*H312</f>
        <v>0</v>
      </c>
      <c r="AR312" s="24" t="s">
        <v>799</v>
      </c>
      <c r="AT312" s="24" t="s">
        <v>1041</v>
      </c>
      <c r="AU312" s="24" t="s">
        <v>79</v>
      </c>
      <c r="AY312" s="24" t="s">
        <v>195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24" t="s">
        <v>79</v>
      </c>
      <c r="BK312" s="204">
        <f>ROUND(I312*H312,1)</f>
        <v>0</v>
      </c>
      <c r="BL312" s="24" t="s">
        <v>474</v>
      </c>
      <c r="BM312" s="24" t="s">
        <v>682</v>
      </c>
    </row>
    <row r="313" spans="2:65" s="1" customFormat="1" ht="13.5">
      <c r="B313" s="41"/>
      <c r="C313" s="63"/>
      <c r="D313" s="205" t="s">
        <v>202</v>
      </c>
      <c r="E313" s="63"/>
      <c r="F313" s="206" t="s">
        <v>2003</v>
      </c>
      <c r="G313" s="63"/>
      <c r="H313" s="63"/>
      <c r="I313" s="165"/>
      <c r="J313" s="63"/>
      <c r="K313" s="63"/>
      <c r="L313" s="61"/>
      <c r="M313" s="207"/>
      <c r="N313" s="42"/>
      <c r="O313" s="42"/>
      <c r="P313" s="42"/>
      <c r="Q313" s="42"/>
      <c r="R313" s="42"/>
      <c r="S313" s="42"/>
      <c r="T313" s="78"/>
      <c r="AT313" s="24" t="s">
        <v>202</v>
      </c>
      <c r="AU313" s="24" t="s">
        <v>79</v>
      </c>
    </row>
    <row r="314" spans="2:65" s="1" customFormat="1" ht="22.5" customHeight="1">
      <c r="B314" s="41"/>
      <c r="C314" s="238" t="s">
        <v>526</v>
      </c>
      <c r="D314" s="238" t="s">
        <v>1041</v>
      </c>
      <c r="E314" s="239" t="s">
        <v>2004</v>
      </c>
      <c r="F314" s="240" t="s">
        <v>2005</v>
      </c>
      <c r="G314" s="241" t="s">
        <v>729</v>
      </c>
      <c r="H314" s="242">
        <v>2</v>
      </c>
      <c r="I314" s="243"/>
      <c r="J314" s="242">
        <f>ROUND(I314*H314,1)</f>
        <v>0</v>
      </c>
      <c r="K314" s="240" t="s">
        <v>1298</v>
      </c>
      <c r="L314" s="244"/>
      <c r="M314" s="245" t="s">
        <v>20</v>
      </c>
      <c r="N314" s="246" t="s">
        <v>43</v>
      </c>
      <c r="O314" s="42"/>
      <c r="P314" s="202">
        <f>O314*H314</f>
        <v>0</v>
      </c>
      <c r="Q314" s="202">
        <v>0</v>
      </c>
      <c r="R314" s="202">
        <f>Q314*H314</f>
        <v>0</v>
      </c>
      <c r="S314" s="202">
        <v>0</v>
      </c>
      <c r="T314" s="203">
        <f>S314*H314</f>
        <v>0</v>
      </c>
      <c r="AR314" s="24" t="s">
        <v>799</v>
      </c>
      <c r="AT314" s="24" t="s">
        <v>1041</v>
      </c>
      <c r="AU314" s="24" t="s">
        <v>79</v>
      </c>
      <c r="AY314" s="24" t="s">
        <v>195</v>
      </c>
      <c r="BE314" s="204">
        <f>IF(N314="základní",J314,0)</f>
        <v>0</v>
      </c>
      <c r="BF314" s="204">
        <f>IF(N314="snížená",J314,0)</f>
        <v>0</v>
      </c>
      <c r="BG314" s="204">
        <f>IF(N314="zákl. přenesená",J314,0)</f>
        <v>0</v>
      </c>
      <c r="BH314" s="204">
        <f>IF(N314="sníž. přenesená",J314,0)</f>
        <v>0</v>
      </c>
      <c r="BI314" s="204">
        <f>IF(N314="nulová",J314,0)</f>
        <v>0</v>
      </c>
      <c r="BJ314" s="24" t="s">
        <v>79</v>
      </c>
      <c r="BK314" s="204">
        <f>ROUND(I314*H314,1)</f>
        <v>0</v>
      </c>
      <c r="BL314" s="24" t="s">
        <v>474</v>
      </c>
      <c r="BM314" s="24" t="s">
        <v>685</v>
      </c>
    </row>
    <row r="315" spans="2:65" s="1" customFormat="1" ht="13.5">
      <c r="B315" s="41"/>
      <c r="C315" s="63"/>
      <c r="D315" s="205" t="s">
        <v>202</v>
      </c>
      <c r="E315" s="63"/>
      <c r="F315" s="206" t="s">
        <v>2005</v>
      </c>
      <c r="G315" s="63"/>
      <c r="H315" s="63"/>
      <c r="I315" s="165"/>
      <c r="J315" s="63"/>
      <c r="K315" s="63"/>
      <c r="L315" s="61"/>
      <c r="M315" s="207"/>
      <c r="N315" s="42"/>
      <c r="O315" s="42"/>
      <c r="P315" s="42"/>
      <c r="Q315" s="42"/>
      <c r="R315" s="42"/>
      <c r="S315" s="42"/>
      <c r="T315" s="78"/>
      <c r="AT315" s="24" t="s">
        <v>202</v>
      </c>
      <c r="AU315" s="24" t="s">
        <v>79</v>
      </c>
    </row>
    <row r="316" spans="2:65" s="1" customFormat="1" ht="22.5" customHeight="1">
      <c r="B316" s="41"/>
      <c r="C316" s="238" t="s">
        <v>686</v>
      </c>
      <c r="D316" s="238" t="s">
        <v>1041</v>
      </c>
      <c r="E316" s="239" t="s">
        <v>2006</v>
      </c>
      <c r="F316" s="240" t="s">
        <v>2007</v>
      </c>
      <c r="G316" s="241" t="s">
        <v>729</v>
      </c>
      <c r="H316" s="242">
        <v>42</v>
      </c>
      <c r="I316" s="243"/>
      <c r="J316" s="242">
        <f>ROUND(I316*H316,1)</f>
        <v>0</v>
      </c>
      <c r="K316" s="240" t="s">
        <v>1298</v>
      </c>
      <c r="L316" s="244"/>
      <c r="M316" s="245" t="s">
        <v>20</v>
      </c>
      <c r="N316" s="246" t="s">
        <v>43</v>
      </c>
      <c r="O316" s="42"/>
      <c r="P316" s="202">
        <f>O316*H316</f>
        <v>0</v>
      </c>
      <c r="Q316" s="202">
        <v>0</v>
      </c>
      <c r="R316" s="202">
        <f>Q316*H316</f>
        <v>0</v>
      </c>
      <c r="S316" s="202">
        <v>0</v>
      </c>
      <c r="T316" s="203">
        <f>S316*H316</f>
        <v>0</v>
      </c>
      <c r="AR316" s="24" t="s">
        <v>799</v>
      </c>
      <c r="AT316" s="24" t="s">
        <v>1041</v>
      </c>
      <c r="AU316" s="24" t="s">
        <v>79</v>
      </c>
      <c r="AY316" s="24" t="s">
        <v>195</v>
      </c>
      <c r="BE316" s="204">
        <f>IF(N316="základní",J316,0)</f>
        <v>0</v>
      </c>
      <c r="BF316" s="204">
        <f>IF(N316="snížená",J316,0)</f>
        <v>0</v>
      </c>
      <c r="BG316" s="204">
        <f>IF(N316="zákl. přenesená",J316,0)</f>
        <v>0</v>
      </c>
      <c r="BH316" s="204">
        <f>IF(N316="sníž. přenesená",J316,0)</f>
        <v>0</v>
      </c>
      <c r="BI316" s="204">
        <f>IF(N316="nulová",J316,0)</f>
        <v>0</v>
      </c>
      <c r="BJ316" s="24" t="s">
        <v>79</v>
      </c>
      <c r="BK316" s="204">
        <f>ROUND(I316*H316,1)</f>
        <v>0</v>
      </c>
      <c r="BL316" s="24" t="s">
        <v>474</v>
      </c>
      <c r="BM316" s="24" t="s">
        <v>689</v>
      </c>
    </row>
    <row r="317" spans="2:65" s="1" customFormat="1" ht="13.5">
      <c r="B317" s="41"/>
      <c r="C317" s="63"/>
      <c r="D317" s="205" t="s">
        <v>202</v>
      </c>
      <c r="E317" s="63"/>
      <c r="F317" s="206" t="s">
        <v>2007</v>
      </c>
      <c r="G317" s="63"/>
      <c r="H317" s="63"/>
      <c r="I317" s="165"/>
      <c r="J317" s="63"/>
      <c r="K317" s="63"/>
      <c r="L317" s="61"/>
      <c r="M317" s="207"/>
      <c r="N317" s="42"/>
      <c r="O317" s="42"/>
      <c r="P317" s="42"/>
      <c r="Q317" s="42"/>
      <c r="R317" s="42"/>
      <c r="S317" s="42"/>
      <c r="T317" s="78"/>
      <c r="AT317" s="24" t="s">
        <v>202</v>
      </c>
      <c r="AU317" s="24" t="s">
        <v>79</v>
      </c>
    </row>
    <row r="318" spans="2:65" s="1" customFormat="1" ht="22.5" customHeight="1">
      <c r="B318" s="41"/>
      <c r="C318" s="238" t="s">
        <v>529</v>
      </c>
      <c r="D318" s="238" t="s">
        <v>1041</v>
      </c>
      <c r="E318" s="239" t="s">
        <v>2008</v>
      </c>
      <c r="F318" s="240" t="s">
        <v>2009</v>
      </c>
      <c r="G318" s="241" t="s">
        <v>729</v>
      </c>
      <c r="H318" s="242">
        <v>1</v>
      </c>
      <c r="I318" s="243"/>
      <c r="J318" s="242">
        <f>ROUND(I318*H318,1)</f>
        <v>0</v>
      </c>
      <c r="K318" s="240" t="s">
        <v>1298</v>
      </c>
      <c r="L318" s="244"/>
      <c r="M318" s="245" t="s">
        <v>20</v>
      </c>
      <c r="N318" s="246" t="s">
        <v>43</v>
      </c>
      <c r="O318" s="42"/>
      <c r="P318" s="202">
        <f>O318*H318</f>
        <v>0</v>
      </c>
      <c r="Q318" s="202">
        <v>0</v>
      </c>
      <c r="R318" s="202">
        <f>Q318*H318</f>
        <v>0</v>
      </c>
      <c r="S318" s="202">
        <v>0</v>
      </c>
      <c r="T318" s="203">
        <f>S318*H318</f>
        <v>0</v>
      </c>
      <c r="AR318" s="24" t="s">
        <v>799</v>
      </c>
      <c r="AT318" s="24" t="s">
        <v>1041</v>
      </c>
      <c r="AU318" s="24" t="s">
        <v>79</v>
      </c>
      <c r="AY318" s="24" t="s">
        <v>195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24" t="s">
        <v>79</v>
      </c>
      <c r="BK318" s="204">
        <f>ROUND(I318*H318,1)</f>
        <v>0</v>
      </c>
      <c r="BL318" s="24" t="s">
        <v>474</v>
      </c>
      <c r="BM318" s="24" t="s">
        <v>692</v>
      </c>
    </row>
    <row r="319" spans="2:65" s="1" customFormat="1" ht="13.5">
      <c r="B319" s="41"/>
      <c r="C319" s="63"/>
      <c r="D319" s="205" t="s">
        <v>202</v>
      </c>
      <c r="E319" s="63"/>
      <c r="F319" s="206" t="s">
        <v>2009</v>
      </c>
      <c r="G319" s="63"/>
      <c r="H319" s="63"/>
      <c r="I319" s="165"/>
      <c r="J319" s="63"/>
      <c r="K319" s="63"/>
      <c r="L319" s="61"/>
      <c r="M319" s="207"/>
      <c r="N319" s="42"/>
      <c r="O319" s="42"/>
      <c r="P319" s="42"/>
      <c r="Q319" s="42"/>
      <c r="R319" s="42"/>
      <c r="S319" s="42"/>
      <c r="T319" s="78"/>
      <c r="AT319" s="24" t="s">
        <v>202</v>
      </c>
      <c r="AU319" s="24" t="s">
        <v>79</v>
      </c>
    </row>
    <row r="320" spans="2:65" s="1" customFormat="1" ht="22.5" customHeight="1">
      <c r="B320" s="41"/>
      <c r="C320" s="238" t="s">
        <v>693</v>
      </c>
      <c r="D320" s="238" t="s">
        <v>1041</v>
      </c>
      <c r="E320" s="239" t="s">
        <v>2010</v>
      </c>
      <c r="F320" s="240" t="s">
        <v>2011</v>
      </c>
      <c r="G320" s="241" t="s">
        <v>729</v>
      </c>
      <c r="H320" s="242">
        <v>1</v>
      </c>
      <c r="I320" s="243"/>
      <c r="J320" s="242">
        <f>ROUND(I320*H320,1)</f>
        <v>0</v>
      </c>
      <c r="K320" s="240" t="s">
        <v>1298</v>
      </c>
      <c r="L320" s="244"/>
      <c r="M320" s="245" t="s">
        <v>20</v>
      </c>
      <c r="N320" s="246" t="s">
        <v>43</v>
      </c>
      <c r="O320" s="42"/>
      <c r="P320" s="202">
        <f>O320*H320</f>
        <v>0</v>
      </c>
      <c r="Q320" s="202">
        <v>0</v>
      </c>
      <c r="R320" s="202">
        <f>Q320*H320</f>
        <v>0</v>
      </c>
      <c r="S320" s="202">
        <v>0</v>
      </c>
      <c r="T320" s="203">
        <f>S320*H320</f>
        <v>0</v>
      </c>
      <c r="AR320" s="24" t="s">
        <v>799</v>
      </c>
      <c r="AT320" s="24" t="s">
        <v>1041</v>
      </c>
      <c r="AU320" s="24" t="s">
        <v>79</v>
      </c>
      <c r="AY320" s="24" t="s">
        <v>195</v>
      </c>
      <c r="BE320" s="204">
        <f>IF(N320="základní",J320,0)</f>
        <v>0</v>
      </c>
      <c r="BF320" s="204">
        <f>IF(N320="snížená",J320,0)</f>
        <v>0</v>
      </c>
      <c r="BG320" s="204">
        <f>IF(N320="zákl. přenesená",J320,0)</f>
        <v>0</v>
      </c>
      <c r="BH320" s="204">
        <f>IF(N320="sníž. přenesená",J320,0)</f>
        <v>0</v>
      </c>
      <c r="BI320" s="204">
        <f>IF(N320="nulová",J320,0)</f>
        <v>0</v>
      </c>
      <c r="BJ320" s="24" t="s">
        <v>79</v>
      </c>
      <c r="BK320" s="204">
        <f>ROUND(I320*H320,1)</f>
        <v>0</v>
      </c>
      <c r="BL320" s="24" t="s">
        <v>474</v>
      </c>
      <c r="BM320" s="24" t="s">
        <v>696</v>
      </c>
    </row>
    <row r="321" spans="2:65" s="1" customFormat="1" ht="13.5">
      <c r="B321" s="41"/>
      <c r="C321" s="63"/>
      <c r="D321" s="205" t="s">
        <v>202</v>
      </c>
      <c r="E321" s="63"/>
      <c r="F321" s="206" t="s">
        <v>2011</v>
      </c>
      <c r="G321" s="63"/>
      <c r="H321" s="63"/>
      <c r="I321" s="165"/>
      <c r="J321" s="63"/>
      <c r="K321" s="63"/>
      <c r="L321" s="61"/>
      <c r="M321" s="207"/>
      <c r="N321" s="42"/>
      <c r="O321" s="42"/>
      <c r="P321" s="42"/>
      <c r="Q321" s="42"/>
      <c r="R321" s="42"/>
      <c r="S321" s="42"/>
      <c r="T321" s="78"/>
      <c r="AT321" s="24" t="s">
        <v>202</v>
      </c>
      <c r="AU321" s="24" t="s">
        <v>79</v>
      </c>
    </row>
    <row r="322" spans="2:65" s="1" customFormat="1" ht="22.5" customHeight="1">
      <c r="B322" s="41"/>
      <c r="C322" s="238" t="s">
        <v>533</v>
      </c>
      <c r="D322" s="238" t="s">
        <v>1041</v>
      </c>
      <c r="E322" s="239" t="s">
        <v>2012</v>
      </c>
      <c r="F322" s="240" t="s">
        <v>2013</v>
      </c>
      <c r="G322" s="241" t="s">
        <v>440</v>
      </c>
      <c r="H322" s="242">
        <v>300</v>
      </c>
      <c r="I322" s="243"/>
      <c r="J322" s="242">
        <f>ROUND(I322*H322,1)</f>
        <v>0</v>
      </c>
      <c r="K322" s="240" t="s">
        <v>1298</v>
      </c>
      <c r="L322" s="244"/>
      <c r="M322" s="245" t="s">
        <v>20</v>
      </c>
      <c r="N322" s="246" t="s">
        <v>43</v>
      </c>
      <c r="O322" s="42"/>
      <c r="P322" s="202">
        <f>O322*H322</f>
        <v>0</v>
      </c>
      <c r="Q322" s="202">
        <v>0</v>
      </c>
      <c r="R322" s="202">
        <f>Q322*H322</f>
        <v>0</v>
      </c>
      <c r="S322" s="202">
        <v>0</v>
      </c>
      <c r="T322" s="203">
        <f>S322*H322</f>
        <v>0</v>
      </c>
      <c r="AR322" s="24" t="s">
        <v>799</v>
      </c>
      <c r="AT322" s="24" t="s">
        <v>1041</v>
      </c>
      <c r="AU322" s="24" t="s">
        <v>79</v>
      </c>
      <c r="AY322" s="24" t="s">
        <v>195</v>
      </c>
      <c r="BE322" s="204">
        <f>IF(N322="základní",J322,0)</f>
        <v>0</v>
      </c>
      <c r="BF322" s="204">
        <f>IF(N322="snížená",J322,0)</f>
        <v>0</v>
      </c>
      <c r="BG322" s="204">
        <f>IF(N322="zákl. přenesená",J322,0)</f>
        <v>0</v>
      </c>
      <c r="BH322" s="204">
        <f>IF(N322="sníž. přenesená",J322,0)</f>
        <v>0</v>
      </c>
      <c r="BI322" s="204">
        <f>IF(N322="nulová",J322,0)</f>
        <v>0</v>
      </c>
      <c r="BJ322" s="24" t="s">
        <v>79</v>
      </c>
      <c r="BK322" s="204">
        <f>ROUND(I322*H322,1)</f>
        <v>0</v>
      </c>
      <c r="BL322" s="24" t="s">
        <v>474</v>
      </c>
      <c r="BM322" s="24" t="s">
        <v>700</v>
      </c>
    </row>
    <row r="323" spans="2:65" s="1" customFormat="1" ht="13.5">
      <c r="B323" s="41"/>
      <c r="C323" s="63"/>
      <c r="D323" s="205" t="s">
        <v>202</v>
      </c>
      <c r="E323" s="63"/>
      <c r="F323" s="206" t="s">
        <v>2013</v>
      </c>
      <c r="G323" s="63"/>
      <c r="H323" s="63"/>
      <c r="I323" s="165"/>
      <c r="J323" s="63"/>
      <c r="K323" s="63"/>
      <c r="L323" s="61"/>
      <c r="M323" s="207"/>
      <c r="N323" s="42"/>
      <c r="O323" s="42"/>
      <c r="P323" s="42"/>
      <c r="Q323" s="42"/>
      <c r="R323" s="42"/>
      <c r="S323" s="42"/>
      <c r="T323" s="78"/>
      <c r="AT323" s="24" t="s">
        <v>202</v>
      </c>
      <c r="AU323" s="24" t="s">
        <v>79</v>
      </c>
    </row>
    <row r="324" spans="2:65" s="1" customFormat="1" ht="22.5" customHeight="1">
      <c r="B324" s="41"/>
      <c r="C324" s="238" t="s">
        <v>702</v>
      </c>
      <c r="D324" s="238" t="s">
        <v>1041</v>
      </c>
      <c r="E324" s="239" t="s">
        <v>2014</v>
      </c>
      <c r="F324" s="240" t="s">
        <v>2015</v>
      </c>
      <c r="G324" s="241" t="s">
        <v>729</v>
      </c>
      <c r="H324" s="242">
        <v>1</v>
      </c>
      <c r="I324" s="243"/>
      <c r="J324" s="242">
        <f>ROUND(I324*H324,1)</f>
        <v>0</v>
      </c>
      <c r="K324" s="240" t="s">
        <v>1298</v>
      </c>
      <c r="L324" s="244"/>
      <c r="M324" s="245" t="s">
        <v>20</v>
      </c>
      <c r="N324" s="246" t="s">
        <v>43</v>
      </c>
      <c r="O324" s="42"/>
      <c r="P324" s="202">
        <f>O324*H324</f>
        <v>0</v>
      </c>
      <c r="Q324" s="202">
        <v>0</v>
      </c>
      <c r="R324" s="202">
        <f>Q324*H324</f>
        <v>0</v>
      </c>
      <c r="S324" s="202">
        <v>0</v>
      </c>
      <c r="T324" s="203">
        <f>S324*H324</f>
        <v>0</v>
      </c>
      <c r="AR324" s="24" t="s">
        <v>799</v>
      </c>
      <c r="AT324" s="24" t="s">
        <v>1041</v>
      </c>
      <c r="AU324" s="24" t="s">
        <v>79</v>
      </c>
      <c r="AY324" s="24" t="s">
        <v>195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24" t="s">
        <v>79</v>
      </c>
      <c r="BK324" s="204">
        <f>ROUND(I324*H324,1)</f>
        <v>0</v>
      </c>
      <c r="BL324" s="24" t="s">
        <v>474</v>
      </c>
      <c r="BM324" s="24" t="s">
        <v>705</v>
      </c>
    </row>
    <row r="325" spans="2:65" s="1" customFormat="1" ht="13.5">
      <c r="B325" s="41"/>
      <c r="C325" s="63"/>
      <c r="D325" s="205" t="s">
        <v>202</v>
      </c>
      <c r="E325" s="63"/>
      <c r="F325" s="206" t="s">
        <v>2015</v>
      </c>
      <c r="G325" s="63"/>
      <c r="H325" s="63"/>
      <c r="I325" s="165"/>
      <c r="J325" s="63"/>
      <c r="K325" s="63"/>
      <c r="L325" s="61"/>
      <c r="M325" s="207"/>
      <c r="N325" s="42"/>
      <c r="O325" s="42"/>
      <c r="P325" s="42"/>
      <c r="Q325" s="42"/>
      <c r="R325" s="42"/>
      <c r="S325" s="42"/>
      <c r="T325" s="78"/>
      <c r="AT325" s="24" t="s">
        <v>202</v>
      </c>
      <c r="AU325" s="24" t="s">
        <v>79</v>
      </c>
    </row>
    <row r="326" spans="2:65" s="1" customFormat="1" ht="22.5" customHeight="1">
      <c r="B326" s="41"/>
      <c r="C326" s="238" t="s">
        <v>536</v>
      </c>
      <c r="D326" s="238" t="s">
        <v>1041</v>
      </c>
      <c r="E326" s="239" t="s">
        <v>2016</v>
      </c>
      <c r="F326" s="240" t="s">
        <v>2017</v>
      </c>
      <c r="G326" s="241" t="s">
        <v>729</v>
      </c>
      <c r="H326" s="242">
        <v>900</v>
      </c>
      <c r="I326" s="243"/>
      <c r="J326" s="242">
        <f>ROUND(I326*H326,1)</f>
        <v>0</v>
      </c>
      <c r="K326" s="240" t="s">
        <v>1298</v>
      </c>
      <c r="L326" s="244"/>
      <c r="M326" s="245" t="s">
        <v>20</v>
      </c>
      <c r="N326" s="246" t="s">
        <v>43</v>
      </c>
      <c r="O326" s="42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AR326" s="24" t="s">
        <v>799</v>
      </c>
      <c r="AT326" s="24" t="s">
        <v>1041</v>
      </c>
      <c r="AU326" s="24" t="s">
        <v>79</v>
      </c>
      <c r="AY326" s="24" t="s">
        <v>195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24" t="s">
        <v>79</v>
      </c>
      <c r="BK326" s="204">
        <f>ROUND(I326*H326,1)</f>
        <v>0</v>
      </c>
      <c r="BL326" s="24" t="s">
        <v>474</v>
      </c>
      <c r="BM326" s="24" t="s">
        <v>709</v>
      </c>
    </row>
    <row r="327" spans="2:65" s="1" customFormat="1" ht="13.5">
      <c r="B327" s="41"/>
      <c r="C327" s="63"/>
      <c r="D327" s="205" t="s">
        <v>202</v>
      </c>
      <c r="E327" s="63"/>
      <c r="F327" s="206" t="s">
        <v>2017</v>
      </c>
      <c r="G327" s="63"/>
      <c r="H327" s="63"/>
      <c r="I327" s="165"/>
      <c r="J327" s="63"/>
      <c r="K327" s="63"/>
      <c r="L327" s="61"/>
      <c r="M327" s="207"/>
      <c r="N327" s="42"/>
      <c r="O327" s="42"/>
      <c r="P327" s="42"/>
      <c r="Q327" s="42"/>
      <c r="R327" s="42"/>
      <c r="S327" s="42"/>
      <c r="T327" s="78"/>
      <c r="AT327" s="24" t="s">
        <v>202</v>
      </c>
      <c r="AU327" s="24" t="s">
        <v>79</v>
      </c>
    </row>
    <row r="328" spans="2:65" s="1" customFormat="1" ht="22.5" customHeight="1">
      <c r="B328" s="41"/>
      <c r="C328" s="238" t="s">
        <v>711</v>
      </c>
      <c r="D328" s="238" t="s">
        <v>1041</v>
      </c>
      <c r="E328" s="239" t="s">
        <v>2018</v>
      </c>
      <c r="F328" s="240" t="s">
        <v>2019</v>
      </c>
      <c r="G328" s="241" t="s">
        <v>729</v>
      </c>
      <c r="H328" s="242">
        <v>900</v>
      </c>
      <c r="I328" s="243"/>
      <c r="J328" s="242">
        <f>ROUND(I328*H328,1)</f>
        <v>0</v>
      </c>
      <c r="K328" s="240" t="s">
        <v>1298</v>
      </c>
      <c r="L328" s="244"/>
      <c r="M328" s="245" t="s">
        <v>20</v>
      </c>
      <c r="N328" s="246" t="s">
        <v>43</v>
      </c>
      <c r="O328" s="42"/>
      <c r="P328" s="202">
        <f>O328*H328</f>
        <v>0</v>
      </c>
      <c r="Q328" s="202">
        <v>0</v>
      </c>
      <c r="R328" s="202">
        <f>Q328*H328</f>
        <v>0</v>
      </c>
      <c r="S328" s="202">
        <v>0</v>
      </c>
      <c r="T328" s="203">
        <f>S328*H328</f>
        <v>0</v>
      </c>
      <c r="AR328" s="24" t="s">
        <v>799</v>
      </c>
      <c r="AT328" s="24" t="s">
        <v>1041</v>
      </c>
      <c r="AU328" s="24" t="s">
        <v>79</v>
      </c>
      <c r="AY328" s="24" t="s">
        <v>195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24" t="s">
        <v>79</v>
      </c>
      <c r="BK328" s="204">
        <f>ROUND(I328*H328,1)</f>
        <v>0</v>
      </c>
      <c r="BL328" s="24" t="s">
        <v>474</v>
      </c>
      <c r="BM328" s="24" t="s">
        <v>714</v>
      </c>
    </row>
    <row r="329" spans="2:65" s="1" customFormat="1" ht="13.5">
      <c r="B329" s="41"/>
      <c r="C329" s="63"/>
      <c r="D329" s="205" t="s">
        <v>202</v>
      </c>
      <c r="E329" s="63"/>
      <c r="F329" s="206" t="s">
        <v>2019</v>
      </c>
      <c r="G329" s="63"/>
      <c r="H329" s="63"/>
      <c r="I329" s="165"/>
      <c r="J329" s="63"/>
      <c r="K329" s="63"/>
      <c r="L329" s="61"/>
      <c r="M329" s="207"/>
      <c r="N329" s="42"/>
      <c r="O329" s="42"/>
      <c r="P329" s="42"/>
      <c r="Q329" s="42"/>
      <c r="R329" s="42"/>
      <c r="S329" s="42"/>
      <c r="T329" s="78"/>
      <c r="AT329" s="24" t="s">
        <v>202</v>
      </c>
      <c r="AU329" s="24" t="s">
        <v>79</v>
      </c>
    </row>
    <row r="330" spans="2:65" s="1" customFormat="1" ht="22.5" customHeight="1">
      <c r="B330" s="41"/>
      <c r="C330" s="238" t="s">
        <v>541</v>
      </c>
      <c r="D330" s="238" t="s">
        <v>1041</v>
      </c>
      <c r="E330" s="239" t="s">
        <v>2020</v>
      </c>
      <c r="F330" s="240" t="s">
        <v>2021</v>
      </c>
      <c r="G330" s="241" t="s">
        <v>729</v>
      </c>
      <c r="H330" s="242">
        <v>1</v>
      </c>
      <c r="I330" s="243"/>
      <c r="J330" s="242">
        <f>ROUND(I330*H330,1)</f>
        <v>0</v>
      </c>
      <c r="K330" s="240" t="s">
        <v>1298</v>
      </c>
      <c r="L330" s="244"/>
      <c r="M330" s="245" t="s">
        <v>20</v>
      </c>
      <c r="N330" s="246" t="s">
        <v>43</v>
      </c>
      <c r="O330" s="42"/>
      <c r="P330" s="202">
        <f>O330*H330</f>
        <v>0</v>
      </c>
      <c r="Q330" s="202">
        <v>0</v>
      </c>
      <c r="R330" s="202">
        <f>Q330*H330</f>
        <v>0</v>
      </c>
      <c r="S330" s="202">
        <v>0</v>
      </c>
      <c r="T330" s="203">
        <f>S330*H330</f>
        <v>0</v>
      </c>
      <c r="AR330" s="24" t="s">
        <v>799</v>
      </c>
      <c r="AT330" s="24" t="s">
        <v>1041</v>
      </c>
      <c r="AU330" s="24" t="s">
        <v>79</v>
      </c>
      <c r="AY330" s="24" t="s">
        <v>195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24" t="s">
        <v>79</v>
      </c>
      <c r="BK330" s="204">
        <f>ROUND(I330*H330,1)</f>
        <v>0</v>
      </c>
      <c r="BL330" s="24" t="s">
        <v>474</v>
      </c>
      <c r="BM330" s="24" t="s">
        <v>717</v>
      </c>
    </row>
    <row r="331" spans="2:65" s="1" customFormat="1" ht="13.5">
      <c r="B331" s="41"/>
      <c r="C331" s="63"/>
      <c r="D331" s="205" t="s">
        <v>202</v>
      </c>
      <c r="E331" s="63"/>
      <c r="F331" s="206" t="s">
        <v>2021</v>
      </c>
      <c r="G331" s="63"/>
      <c r="H331" s="63"/>
      <c r="I331" s="165"/>
      <c r="J331" s="63"/>
      <c r="K331" s="63"/>
      <c r="L331" s="61"/>
      <c r="M331" s="207"/>
      <c r="N331" s="42"/>
      <c r="O331" s="42"/>
      <c r="P331" s="42"/>
      <c r="Q331" s="42"/>
      <c r="R331" s="42"/>
      <c r="S331" s="42"/>
      <c r="T331" s="78"/>
      <c r="AT331" s="24" t="s">
        <v>202</v>
      </c>
      <c r="AU331" s="24" t="s">
        <v>79</v>
      </c>
    </row>
    <row r="332" spans="2:65" s="1" customFormat="1" ht="22.5" customHeight="1">
      <c r="B332" s="41"/>
      <c r="C332" s="238" t="s">
        <v>718</v>
      </c>
      <c r="D332" s="238" t="s">
        <v>1041</v>
      </c>
      <c r="E332" s="239" t="s">
        <v>2022</v>
      </c>
      <c r="F332" s="240" t="s">
        <v>2023</v>
      </c>
      <c r="G332" s="241" t="s">
        <v>1948</v>
      </c>
      <c r="H332" s="242">
        <v>1</v>
      </c>
      <c r="I332" s="243"/>
      <c r="J332" s="242">
        <f>ROUND(I332*H332,1)</f>
        <v>0</v>
      </c>
      <c r="K332" s="240" t="s">
        <v>1298</v>
      </c>
      <c r="L332" s="244"/>
      <c r="M332" s="245" t="s">
        <v>20</v>
      </c>
      <c r="N332" s="246" t="s">
        <v>43</v>
      </c>
      <c r="O332" s="42"/>
      <c r="P332" s="202">
        <f>O332*H332</f>
        <v>0</v>
      </c>
      <c r="Q332" s="202">
        <v>0</v>
      </c>
      <c r="R332" s="202">
        <f>Q332*H332</f>
        <v>0</v>
      </c>
      <c r="S332" s="202">
        <v>0</v>
      </c>
      <c r="T332" s="203">
        <f>S332*H332</f>
        <v>0</v>
      </c>
      <c r="AR332" s="24" t="s">
        <v>799</v>
      </c>
      <c r="AT332" s="24" t="s">
        <v>1041</v>
      </c>
      <c r="AU332" s="24" t="s">
        <v>79</v>
      </c>
      <c r="AY332" s="24" t="s">
        <v>195</v>
      </c>
      <c r="BE332" s="204">
        <f>IF(N332="základní",J332,0)</f>
        <v>0</v>
      </c>
      <c r="BF332" s="204">
        <f>IF(N332="snížená",J332,0)</f>
        <v>0</v>
      </c>
      <c r="BG332" s="204">
        <f>IF(N332="zákl. přenesená",J332,0)</f>
        <v>0</v>
      </c>
      <c r="BH332" s="204">
        <f>IF(N332="sníž. přenesená",J332,0)</f>
        <v>0</v>
      </c>
      <c r="BI332" s="204">
        <f>IF(N332="nulová",J332,0)</f>
        <v>0</v>
      </c>
      <c r="BJ332" s="24" t="s">
        <v>79</v>
      </c>
      <c r="BK332" s="204">
        <f>ROUND(I332*H332,1)</f>
        <v>0</v>
      </c>
      <c r="BL332" s="24" t="s">
        <v>474</v>
      </c>
      <c r="BM332" s="24" t="s">
        <v>721</v>
      </c>
    </row>
    <row r="333" spans="2:65" s="1" customFormat="1" ht="13.5">
      <c r="B333" s="41"/>
      <c r="C333" s="63"/>
      <c r="D333" s="208" t="s">
        <v>202</v>
      </c>
      <c r="E333" s="63"/>
      <c r="F333" s="209" t="s">
        <v>2023</v>
      </c>
      <c r="G333" s="63"/>
      <c r="H333" s="63"/>
      <c r="I333" s="165"/>
      <c r="J333" s="63"/>
      <c r="K333" s="63"/>
      <c r="L333" s="61"/>
      <c r="M333" s="207"/>
      <c r="N333" s="42"/>
      <c r="O333" s="42"/>
      <c r="P333" s="42"/>
      <c r="Q333" s="42"/>
      <c r="R333" s="42"/>
      <c r="S333" s="42"/>
      <c r="T333" s="78"/>
      <c r="AT333" s="24" t="s">
        <v>202</v>
      </c>
      <c r="AU333" s="24" t="s">
        <v>79</v>
      </c>
    </row>
    <row r="334" spans="2:65" s="10" customFormat="1" ht="37.35" customHeight="1">
      <c r="B334" s="180"/>
      <c r="C334" s="181"/>
      <c r="D334" s="182" t="s">
        <v>71</v>
      </c>
      <c r="E334" s="183" t="s">
        <v>2024</v>
      </c>
      <c r="F334" s="183" t="s">
        <v>2025</v>
      </c>
      <c r="G334" s="181"/>
      <c r="H334" s="181"/>
      <c r="I334" s="184"/>
      <c r="J334" s="185">
        <f>BK334</f>
        <v>0</v>
      </c>
      <c r="K334" s="181"/>
      <c r="L334" s="186"/>
      <c r="M334" s="187"/>
      <c r="N334" s="188"/>
      <c r="O334" s="188"/>
      <c r="P334" s="189">
        <f>SUM(P335:P374)</f>
        <v>0</v>
      </c>
      <c r="Q334" s="188"/>
      <c r="R334" s="189">
        <f>SUM(R335:R374)</f>
        <v>0</v>
      </c>
      <c r="S334" s="188"/>
      <c r="T334" s="190">
        <f>SUM(T335:T374)</f>
        <v>0</v>
      </c>
      <c r="AR334" s="191" t="s">
        <v>86</v>
      </c>
      <c r="AT334" s="192" t="s">
        <v>71</v>
      </c>
      <c r="AU334" s="192" t="s">
        <v>72</v>
      </c>
      <c r="AY334" s="191" t="s">
        <v>195</v>
      </c>
      <c r="BK334" s="193">
        <f>SUM(BK335:BK374)</f>
        <v>0</v>
      </c>
    </row>
    <row r="335" spans="2:65" s="1" customFormat="1" ht="22.5" customHeight="1">
      <c r="B335" s="41"/>
      <c r="C335" s="194" t="s">
        <v>544</v>
      </c>
      <c r="D335" s="194" t="s">
        <v>196</v>
      </c>
      <c r="E335" s="195" t="s">
        <v>2026</v>
      </c>
      <c r="F335" s="196" t="s">
        <v>2027</v>
      </c>
      <c r="G335" s="197" t="s">
        <v>729</v>
      </c>
      <c r="H335" s="198">
        <v>1</v>
      </c>
      <c r="I335" s="199"/>
      <c r="J335" s="198">
        <f>ROUND(I335*H335,1)</f>
        <v>0</v>
      </c>
      <c r="K335" s="196" t="s">
        <v>1298</v>
      </c>
      <c r="L335" s="61"/>
      <c r="M335" s="200" t="s">
        <v>20</v>
      </c>
      <c r="N335" s="201" t="s">
        <v>43</v>
      </c>
      <c r="O335" s="42"/>
      <c r="P335" s="202">
        <f>O335*H335</f>
        <v>0</v>
      </c>
      <c r="Q335" s="202">
        <v>0</v>
      </c>
      <c r="R335" s="202">
        <f>Q335*H335</f>
        <v>0</v>
      </c>
      <c r="S335" s="202">
        <v>0</v>
      </c>
      <c r="T335" s="203">
        <f>S335*H335</f>
        <v>0</v>
      </c>
      <c r="AR335" s="24" t="s">
        <v>474</v>
      </c>
      <c r="AT335" s="24" t="s">
        <v>196</v>
      </c>
      <c r="AU335" s="24" t="s">
        <v>79</v>
      </c>
      <c r="AY335" s="24" t="s">
        <v>195</v>
      </c>
      <c r="BE335" s="204">
        <f>IF(N335="základní",J335,0)</f>
        <v>0</v>
      </c>
      <c r="BF335" s="204">
        <f>IF(N335="snížená",J335,0)</f>
        <v>0</v>
      </c>
      <c r="BG335" s="204">
        <f>IF(N335="zákl. přenesená",J335,0)</f>
        <v>0</v>
      </c>
      <c r="BH335" s="204">
        <f>IF(N335="sníž. přenesená",J335,0)</f>
        <v>0</v>
      </c>
      <c r="BI335" s="204">
        <f>IF(N335="nulová",J335,0)</f>
        <v>0</v>
      </c>
      <c r="BJ335" s="24" t="s">
        <v>79</v>
      </c>
      <c r="BK335" s="204">
        <f>ROUND(I335*H335,1)</f>
        <v>0</v>
      </c>
      <c r="BL335" s="24" t="s">
        <v>474</v>
      </c>
      <c r="BM335" s="24" t="s">
        <v>725</v>
      </c>
    </row>
    <row r="336" spans="2:65" s="1" customFormat="1" ht="13.5">
      <c r="B336" s="41"/>
      <c r="C336" s="63"/>
      <c r="D336" s="205" t="s">
        <v>202</v>
      </c>
      <c r="E336" s="63"/>
      <c r="F336" s="206" t="s">
        <v>2027</v>
      </c>
      <c r="G336" s="63"/>
      <c r="H336" s="63"/>
      <c r="I336" s="165"/>
      <c r="J336" s="63"/>
      <c r="K336" s="63"/>
      <c r="L336" s="61"/>
      <c r="M336" s="207"/>
      <c r="N336" s="42"/>
      <c r="O336" s="42"/>
      <c r="P336" s="42"/>
      <c r="Q336" s="42"/>
      <c r="R336" s="42"/>
      <c r="S336" s="42"/>
      <c r="T336" s="78"/>
      <c r="AT336" s="24" t="s">
        <v>202</v>
      </c>
      <c r="AU336" s="24" t="s">
        <v>79</v>
      </c>
    </row>
    <row r="337" spans="2:65" s="1" customFormat="1" ht="22.5" customHeight="1">
      <c r="B337" s="41"/>
      <c r="C337" s="194" t="s">
        <v>726</v>
      </c>
      <c r="D337" s="194" t="s">
        <v>196</v>
      </c>
      <c r="E337" s="195" t="s">
        <v>2028</v>
      </c>
      <c r="F337" s="196" t="s">
        <v>2029</v>
      </c>
      <c r="G337" s="197" t="s">
        <v>729</v>
      </c>
      <c r="H337" s="198">
        <v>1</v>
      </c>
      <c r="I337" s="199"/>
      <c r="J337" s="198">
        <f>ROUND(I337*H337,1)</f>
        <v>0</v>
      </c>
      <c r="K337" s="196" t="s">
        <v>1298</v>
      </c>
      <c r="L337" s="61"/>
      <c r="M337" s="200" t="s">
        <v>20</v>
      </c>
      <c r="N337" s="201" t="s">
        <v>43</v>
      </c>
      <c r="O337" s="42"/>
      <c r="P337" s="202">
        <f>O337*H337</f>
        <v>0</v>
      </c>
      <c r="Q337" s="202">
        <v>0</v>
      </c>
      <c r="R337" s="202">
        <f>Q337*H337</f>
        <v>0</v>
      </c>
      <c r="S337" s="202">
        <v>0</v>
      </c>
      <c r="T337" s="203">
        <f>S337*H337</f>
        <v>0</v>
      </c>
      <c r="AR337" s="24" t="s">
        <v>474</v>
      </c>
      <c r="AT337" s="24" t="s">
        <v>196</v>
      </c>
      <c r="AU337" s="24" t="s">
        <v>79</v>
      </c>
      <c r="AY337" s="24" t="s">
        <v>195</v>
      </c>
      <c r="BE337" s="204">
        <f>IF(N337="základní",J337,0)</f>
        <v>0</v>
      </c>
      <c r="BF337" s="204">
        <f>IF(N337="snížená",J337,0)</f>
        <v>0</v>
      </c>
      <c r="BG337" s="204">
        <f>IF(N337="zákl. přenesená",J337,0)</f>
        <v>0</v>
      </c>
      <c r="BH337" s="204">
        <f>IF(N337="sníž. přenesená",J337,0)</f>
        <v>0</v>
      </c>
      <c r="BI337" s="204">
        <f>IF(N337="nulová",J337,0)</f>
        <v>0</v>
      </c>
      <c r="BJ337" s="24" t="s">
        <v>79</v>
      </c>
      <c r="BK337" s="204">
        <f>ROUND(I337*H337,1)</f>
        <v>0</v>
      </c>
      <c r="BL337" s="24" t="s">
        <v>474</v>
      </c>
      <c r="BM337" s="24" t="s">
        <v>730</v>
      </c>
    </row>
    <row r="338" spans="2:65" s="1" customFormat="1" ht="13.5">
      <c r="B338" s="41"/>
      <c r="C338" s="63"/>
      <c r="D338" s="205" t="s">
        <v>202</v>
      </c>
      <c r="E338" s="63"/>
      <c r="F338" s="206" t="s">
        <v>2029</v>
      </c>
      <c r="G338" s="63"/>
      <c r="H338" s="63"/>
      <c r="I338" s="165"/>
      <c r="J338" s="63"/>
      <c r="K338" s="63"/>
      <c r="L338" s="61"/>
      <c r="M338" s="207"/>
      <c r="N338" s="42"/>
      <c r="O338" s="42"/>
      <c r="P338" s="42"/>
      <c r="Q338" s="42"/>
      <c r="R338" s="42"/>
      <c r="S338" s="42"/>
      <c r="T338" s="78"/>
      <c r="AT338" s="24" t="s">
        <v>202</v>
      </c>
      <c r="AU338" s="24" t="s">
        <v>79</v>
      </c>
    </row>
    <row r="339" spans="2:65" s="1" customFormat="1" ht="22.5" customHeight="1">
      <c r="B339" s="41"/>
      <c r="C339" s="194" t="s">
        <v>548</v>
      </c>
      <c r="D339" s="194" t="s">
        <v>196</v>
      </c>
      <c r="E339" s="195" t="s">
        <v>2030</v>
      </c>
      <c r="F339" s="196" t="s">
        <v>2031</v>
      </c>
      <c r="G339" s="197" t="s">
        <v>729</v>
      </c>
      <c r="H339" s="198">
        <v>1</v>
      </c>
      <c r="I339" s="199"/>
      <c r="J339" s="198">
        <f>ROUND(I339*H339,1)</f>
        <v>0</v>
      </c>
      <c r="K339" s="196" t="s">
        <v>1298</v>
      </c>
      <c r="L339" s="61"/>
      <c r="M339" s="200" t="s">
        <v>20</v>
      </c>
      <c r="N339" s="201" t="s">
        <v>43</v>
      </c>
      <c r="O339" s="42"/>
      <c r="P339" s="202">
        <f>O339*H339</f>
        <v>0</v>
      </c>
      <c r="Q339" s="202">
        <v>0</v>
      </c>
      <c r="R339" s="202">
        <f>Q339*H339</f>
        <v>0</v>
      </c>
      <c r="S339" s="202">
        <v>0</v>
      </c>
      <c r="T339" s="203">
        <f>S339*H339</f>
        <v>0</v>
      </c>
      <c r="AR339" s="24" t="s">
        <v>474</v>
      </c>
      <c r="AT339" s="24" t="s">
        <v>196</v>
      </c>
      <c r="AU339" s="24" t="s">
        <v>79</v>
      </c>
      <c r="AY339" s="24" t="s">
        <v>195</v>
      </c>
      <c r="BE339" s="204">
        <f>IF(N339="základní",J339,0)</f>
        <v>0</v>
      </c>
      <c r="BF339" s="204">
        <f>IF(N339="snížená",J339,0)</f>
        <v>0</v>
      </c>
      <c r="BG339" s="204">
        <f>IF(N339="zákl. přenesená",J339,0)</f>
        <v>0</v>
      </c>
      <c r="BH339" s="204">
        <f>IF(N339="sníž. přenesená",J339,0)</f>
        <v>0</v>
      </c>
      <c r="BI339" s="204">
        <f>IF(N339="nulová",J339,0)</f>
        <v>0</v>
      </c>
      <c r="BJ339" s="24" t="s">
        <v>79</v>
      </c>
      <c r="BK339" s="204">
        <f>ROUND(I339*H339,1)</f>
        <v>0</v>
      </c>
      <c r="BL339" s="24" t="s">
        <v>474</v>
      </c>
      <c r="BM339" s="24" t="s">
        <v>732</v>
      </c>
    </row>
    <row r="340" spans="2:65" s="1" customFormat="1" ht="13.5">
      <c r="B340" s="41"/>
      <c r="C340" s="63"/>
      <c r="D340" s="205" t="s">
        <v>202</v>
      </c>
      <c r="E340" s="63"/>
      <c r="F340" s="206" t="s">
        <v>2031</v>
      </c>
      <c r="G340" s="63"/>
      <c r="H340" s="63"/>
      <c r="I340" s="165"/>
      <c r="J340" s="63"/>
      <c r="K340" s="63"/>
      <c r="L340" s="61"/>
      <c r="M340" s="207"/>
      <c r="N340" s="42"/>
      <c r="O340" s="42"/>
      <c r="P340" s="42"/>
      <c r="Q340" s="42"/>
      <c r="R340" s="42"/>
      <c r="S340" s="42"/>
      <c r="T340" s="78"/>
      <c r="AT340" s="24" t="s">
        <v>202</v>
      </c>
      <c r="AU340" s="24" t="s">
        <v>79</v>
      </c>
    </row>
    <row r="341" spans="2:65" s="1" customFormat="1" ht="22.5" customHeight="1">
      <c r="B341" s="41"/>
      <c r="C341" s="194" t="s">
        <v>733</v>
      </c>
      <c r="D341" s="194" t="s">
        <v>196</v>
      </c>
      <c r="E341" s="195" t="s">
        <v>2032</v>
      </c>
      <c r="F341" s="196" t="s">
        <v>2033</v>
      </c>
      <c r="G341" s="197" t="s">
        <v>729</v>
      </c>
      <c r="H341" s="198">
        <v>1</v>
      </c>
      <c r="I341" s="199"/>
      <c r="J341" s="198">
        <f>ROUND(I341*H341,1)</f>
        <v>0</v>
      </c>
      <c r="K341" s="196" t="s">
        <v>1298</v>
      </c>
      <c r="L341" s="61"/>
      <c r="M341" s="200" t="s">
        <v>20</v>
      </c>
      <c r="N341" s="201" t="s">
        <v>43</v>
      </c>
      <c r="O341" s="42"/>
      <c r="P341" s="202">
        <f>O341*H341</f>
        <v>0</v>
      </c>
      <c r="Q341" s="202">
        <v>0</v>
      </c>
      <c r="R341" s="202">
        <f>Q341*H341</f>
        <v>0</v>
      </c>
      <c r="S341" s="202">
        <v>0</v>
      </c>
      <c r="T341" s="203">
        <f>S341*H341</f>
        <v>0</v>
      </c>
      <c r="AR341" s="24" t="s">
        <v>474</v>
      </c>
      <c r="AT341" s="24" t="s">
        <v>196</v>
      </c>
      <c r="AU341" s="24" t="s">
        <v>79</v>
      </c>
      <c r="AY341" s="24" t="s">
        <v>195</v>
      </c>
      <c r="BE341" s="204">
        <f>IF(N341="základní",J341,0)</f>
        <v>0</v>
      </c>
      <c r="BF341" s="204">
        <f>IF(N341="snížená",J341,0)</f>
        <v>0</v>
      </c>
      <c r="BG341" s="204">
        <f>IF(N341="zákl. přenesená",J341,0)</f>
        <v>0</v>
      </c>
      <c r="BH341" s="204">
        <f>IF(N341="sníž. přenesená",J341,0)</f>
        <v>0</v>
      </c>
      <c r="BI341" s="204">
        <f>IF(N341="nulová",J341,0)</f>
        <v>0</v>
      </c>
      <c r="BJ341" s="24" t="s">
        <v>79</v>
      </c>
      <c r="BK341" s="204">
        <f>ROUND(I341*H341,1)</f>
        <v>0</v>
      </c>
      <c r="BL341" s="24" t="s">
        <v>474</v>
      </c>
      <c r="BM341" s="24" t="s">
        <v>736</v>
      </c>
    </row>
    <row r="342" spans="2:65" s="1" customFormat="1" ht="13.5">
      <c r="B342" s="41"/>
      <c r="C342" s="63"/>
      <c r="D342" s="205" t="s">
        <v>202</v>
      </c>
      <c r="E342" s="63"/>
      <c r="F342" s="206" t="s">
        <v>2033</v>
      </c>
      <c r="G342" s="63"/>
      <c r="H342" s="63"/>
      <c r="I342" s="165"/>
      <c r="J342" s="63"/>
      <c r="K342" s="63"/>
      <c r="L342" s="61"/>
      <c r="M342" s="207"/>
      <c r="N342" s="42"/>
      <c r="O342" s="42"/>
      <c r="P342" s="42"/>
      <c r="Q342" s="42"/>
      <c r="R342" s="42"/>
      <c r="S342" s="42"/>
      <c r="T342" s="78"/>
      <c r="AT342" s="24" t="s">
        <v>202</v>
      </c>
      <c r="AU342" s="24" t="s">
        <v>79</v>
      </c>
    </row>
    <row r="343" spans="2:65" s="1" customFormat="1" ht="22.5" customHeight="1">
      <c r="B343" s="41"/>
      <c r="C343" s="194" t="s">
        <v>551</v>
      </c>
      <c r="D343" s="194" t="s">
        <v>196</v>
      </c>
      <c r="E343" s="195" t="s">
        <v>2034</v>
      </c>
      <c r="F343" s="196" t="s">
        <v>2035</v>
      </c>
      <c r="G343" s="197" t="s">
        <v>729</v>
      </c>
      <c r="H343" s="198">
        <v>2</v>
      </c>
      <c r="I343" s="199"/>
      <c r="J343" s="198">
        <f>ROUND(I343*H343,1)</f>
        <v>0</v>
      </c>
      <c r="K343" s="196" t="s">
        <v>1298</v>
      </c>
      <c r="L343" s="61"/>
      <c r="M343" s="200" t="s">
        <v>20</v>
      </c>
      <c r="N343" s="201" t="s">
        <v>43</v>
      </c>
      <c r="O343" s="42"/>
      <c r="P343" s="202">
        <f>O343*H343</f>
        <v>0</v>
      </c>
      <c r="Q343" s="202">
        <v>0</v>
      </c>
      <c r="R343" s="202">
        <f>Q343*H343</f>
        <v>0</v>
      </c>
      <c r="S343" s="202">
        <v>0</v>
      </c>
      <c r="T343" s="203">
        <f>S343*H343</f>
        <v>0</v>
      </c>
      <c r="AR343" s="24" t="s">
        <v>474</v>
      </c>
      <c r="AT343" s="24" t="s">
        <v>196</v>
      </c>
      <c r="AU343" s="24" t="s">
        <v>79</v>
      </c>
      <c r="AY343" s="24" t="s">
        <v>195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24" t="s">
        <v>79</v>
      </c>
      <c r="BK343" s="204">
        <f>ROUND(I343*H343,1)</f>
        <v>0</v>
      </c>
      <c r="BL343" s="24" t="s">
        <v>474</v>
      </c>
      <c r="BM343" s="24" t="s">
        <v>739</v>
      </c>
    </row>
    <row r="344" spans="2:65" s="1" customFormat="1" ht="13.5">
      <c r="B344" s="41"/>
      <c r="C344" s="63"/>
      <c r="D344" s="205" t="s">
        <v>202</v>
      </c>
      <c r="E344" s="63"/>
      <c r="F344" s="206" t="s">
        <v>2035</v>
      </c>
      <c r="G344" s="63"/>
      <c r="H344" s="63"/>
      <c r="I344" s="165"/>
      <c r="J344" s="63"/>
      <c r="K344" s="63"/>
      <c r="L344" s="61"/>
      <c r="M344" s="207"/>
      <c r="N344" s="42"/>
      <c r="O344" s="42"/>
      <c r="P344" s="42"/>
      <c r="Q344" s="42"/>
      <c r="R344" s="42"/>
      <c r="S344" s="42"/>
      <c r="T344" s="78"/>
      <c r="AT344" s="24" t="s">
        <v>202</v>
      </c>
      <c r="AU344" s="24" t="s">
        <v>79</v>
      </c>
    </row>
    <row r="345" spans="2:65" s="1" customFormat="1" ht="22.5" customHeight="1">
      <c r="B345" s="41"/>
      <c r="C345" s="194" t="s">
        <v>740</v>
      </c>
      <c r="D345" s="194" t="s">
        <v>196</v>
      </c>
      <c r="E345" s="195" t="s">
        <v>2036</v>
      </c>
      <c r="F345" s="196" t="s">
        <v>2037</v>
      </c>
      <c r="G345" s="197" t="s">
        <v>729</v>
      </c>
      <c r="H345" s="198">
        <v>2</v>
      </c>
      <c r="I345" s="199"/>
      <c r="J345" s="198">
        <f>ROUND(I345*H345,1)</f>
        <v>0</v>
      </c>
      <c r="K345" s="196" t="s">
        <v>1298</v>
      </c>
      <c r="L345" s="61"/>
      <c r="M345" s="200" t="s">
        <v>20</v>
      </c>
      <c r="N345" s="201" t="s">
        <v>43</v>
      </c>
      <c r="O345" s="42"/>
      <c r="P345" s="202">
        <f>O345*H345</f>
        <v>0</v>
      </c>
      <c r="Q345" s="202">
        <v>0</v>
      </c>
      <c r="R345" s="202">
        <f>Q345*H345</f>
        <v>0</v>
      </c>
      <c r="S345" s="202">
        <v>0</v>
      </c>
      <c r="T345" s="203">
        <f>S345*H345</f>
        <v>0</v>
      </c>
      <c r="AR345" s="24" t="s">
        <v>474</v>
      </c>
      <c r="AT345" s="24" t="s">
        <v>196</v>
      </c>
      <c r="AU345" s="24" t="s">
        <v>79</v>
      </c>
      <c r="AY345" s="24" t="s">
        <v>195</v>
      </c>
      <c r="BE345" s="204">
        <f>IF(N345="základní",J345,0)</f>
        <v>0</v>
      </c>
      <c r="BF345" s="204">
        <f>IF(N345="snížená",J345,0)</f>
        <v>0</v>
      </c>
      <c r="BG345" s="204">
        <f>IF(N345="zákl. přenesená",J345,0)</f>
        <v>0</v>
      </c>
      <c r="BH345" s="204">
        <f>IF(N345="sníž. přenesená",J345,0)</f>
        <v>0</v>
      </c>
      <c r="BI345" s="204">
        <f>IF(N345="nulová",J345,0)</f>
        <v>0</v>
      </c>
      <c r="BJ345" s="24" t="s">
        <v>79</v>
      </c>
      <c r="BK345" s="204">
        <f>ROUND(I345*H345,1)</f>
        <v>0</v>
      </c>
      <c r="BL345" s="24" t="s">
        <v>474</v>
      </c>
      <c r="BM345" s="24" t="s">
        <v>742</v>
      </c>
    </row>
    <row r="346" spans="2:65" s="1" customFormat="1" ht="13.5">
      <c r="B346" s="41"/>
      <c r="C346" s="63"/>
      <c r="D346" s="205" t="s">
        <v>202</v>
      </c>
      <c r="E346" s="63"/>
      <c r="F346" s="206" t="s">
        <v>2037</v>
      </c>
      <c r="G346" s="63"/>
      <c r="H346" s="63"/>
      <c r="I346" s="165"/>
      <c r="J346" s="63"/>
      <c r="K346" s="63"/>
      <c r="L346" s="61"/>
      <c r="M346" s="207"/>
      <c r="N346" s="42"/>
      <c r="O346" s="42"/>
      <c r="P346" s="42"/>
      <c r="Q346" s="42"/>
      <c r="R346" s="42"/>
      <c r="S346" s="42"/>
      <c r="T346" s="78"/>
      <c r="AT346" s="24" t="s">
        <v>202</v>
      </c>
      <c r="AU346" s="24" t="s">
        <v>79</v>
      </c>
    </row>
    <row r="347" spans="2:65" s="1" customFormat="1" ht="22.5" customHeight="1">
      <c r="B347" s="41"/>
      <c r="C347" s="194" t="s">
        <v>234</v>
      </c>
      <c r="D347" s="194" t="s">
        <v>196</v>
      </c>
      <c r="E347" s="195" t="s">
        <v>2038</v>
      </c>
      <c r="F347" s="196" t="s">
        <v>2039</v>
      </c>
      <c r="G347" s="197" t="s">
        <v>729</v>
      </c>
      <c r="H347" s="198">
        <v>1</v>
      </c>
      <c r="I347" s="199"/>
      <c r="J347" s="198">
        <f>ROUND(I347*H347,1)</f>
        <v>0</v>
      </c>
      <c r="K347" s="196" t="s">
        <v>1298</v>
      </c>
      <c r="L347" s="61"/>
      <c r="M347" s="200" t="s">
        <v>20</v>
      </c>
      <c r="N347" s="201" t="s">
        <v>43</v>
      </c>
      <c r="O347" s="42"/>
      <c r="P347" s="202">
        <f>O347*H347</f>
        <v>0</v>
      </c>
      <c r="Q347" s="202">
        <v>0</v>
      </c>
      <c r="R347" s="202">
        <f>Q347*H347</f>
        <v>0</v>
      </c>
      <c r="S347" s="202">
        <v>0</v>
      </c>
      <c r="T347" s="203">
        <f>S347*H347</f>
        <v>0</v>
      </c>
      <c r="AR347" s="24" t="s">
        <v>474</v>
      </c>
      <c r="AT347" s="24" t="s">
        <v>196</v>
      </c>
      <c r="AU347" s="24" t="s">
        <v>79</v>
      </c>
      <c r="AY347" s="24" t="s">
        <v>195</v>
      </c>
      <c r="BE347" s="204">
        <f>IF(N347="základní",J347,0)</f>
        <v>0</v>
      </c>
      <c r="BF347" s="204">
        <f>IF(N347="snížená",J347,0)</f>
        <v>0</v>
      </c>
      <c r="BG347" s="204">
        <f>IF(N347="zákl. přenesená",J347,0)</f>
        <v>0</v>
      </c>
      <c r="BH347" s="204">
        <f>IF(N347="sníž. přenesená",J347,0)</f>
        <v>0</v>
      </c>
      <c r="BI347" s="204">
        <f>IF(N347="nulová",J347,0)</f>
        <v>0</v>
      </c>
      <c r="BJ347" s="24" t="s">
        <v>79</v>
      </c>
      <c r="BK347" s="204">
        <f>ROUND(I347*H347,1)</f>
        <v>0</v>
      </c>
      <c r="BL347" s="24" t="s">
        <v>474</v>
      </c>
      <c r="BM347" s="24" t="s">
        <v>1469</v>
      </c>
    </row>
    <row r="348" spans="2:65" s="1" customFormat="1" ht="13.5">
      <c r="B348" s="41"/>
      <c r="C348" s="63"/>
      <c r="D348" s="205" t="s">
        <v>202</v>
      </c>
      <c r="E348" s="63"/>
      <c r="F348" s="206" t="s">
        <v>2039</v>
      </c>
      <c r="G348" s="63"/>
      <c r="H348" s="63"/>
      <c r="I348" s="165"/>
      <c r="J348" s="63"/>
      <c r="K348" s="63"/>
      <c r="L348" s="61"/>
      <c r="M348" s="207"/>
      <c r="N348" s="42"/>
      <c r="O348" s="42"/>
      <c r="P348" s="42"/>
      <c r="Q348" s="42"/>
      <c r="R348" s="42"/>
      <c r="S348" s="42"/>
      <c r="T348" s="78"/>
      <c r="AT348" s="24" t="s">
        <v>202</v>
      </c>
      <c r="AU348" s="24" t="s">
        <v>79</v>
      </c>
    </row>
    <row r="349" spans="2:65" s="1" customFormat="1" ht="22.5" customHeight="1">
      <c r="B349" s="41"/>
      <c r="C349" s="194" t="s">
        <v>237</v>
      </c>
      <c r="D349" s="194" t="s">
        <v>196</v>
      </c>
      <c r="E349" s="195" t="s">
        <v>2040</v>
      </c>
      <c r="F349" s="196" t="s">
        <v>2041</v>
      </c>
      <c r="G349" s="197" t="s">
        <v>729</v>
      </c>
      <c r="H349" s="198">
        <v>1</v>
      </c>
      <c r="I349" s="199"/>
      <c r="J349" s="198">
        <f>ROUND(I349*H349,1)</f>
        <v>0</v>
      </c>
      <c r="K349" s="196" t="s">
        <v>1298</v>
      </c>
      <c r="L349" s="61"/>
      <c r="M349" s="200" t="s">
        <v>20</v>
      </c>
      <c r="N349" s="201" t="s">
        <v>43</v>
      </c>
      <c r="O349" s="42"/>
      <c r="P349" s="202">
        <f>O349*H349</f>
        <v>0</v>
      </c>
      <c r="Q349" s="202">
        <v>0</v>
      </c>
      <c r="R349" s="202">
        <f>Q349*H349</f>
        <v>0</v>
      </c>
      <c r="S349" s="202">
        <v>0</v>
      </c>
      <c r="T349" s="203">
        <f>S349*H349</f>
        <v>0</v>
      </c>
      <c r="AR349" s="24" t="s">
        <v>474</v>
      </c>
      <c r="AT349" s="24" t="s">
        <v>196</v>
      </c>
      <c r="AU349" s="24" t="s">
        <v>79</v>
      </c>
      <c r="AY349" s="24" t="s">
        <v>195</v>
      </c>
      <c r="BE349" s="204">
        <f>IF(N349="základní",J349,0)</f>
        <v>0</v>
      </c>
      <c r="BF349" s="204">
        <f>IF(N349="snížená",J349,0)</f>
        <v>0</v>
      </c>
      <c r="BG349" s="204">
        <f>IF(N349="zákl. přenesená",J349,0)</f>
        <v>0</v>
      </c>
      <c r="BH349" s="204">
        <f>IF(N349="sníž. přenesená",J349,0)</f>
        <v>0</v>
      </c>
      <c r="BI349" s="204">
        <f>IF(N349="nulová",J349,0)</f>
        <v>0</v>
      </c>
      <c r="BJ349" s="24" t="s">
        <v>79</v>
      </c>
      <c r="BK349" s="204">
        <f>ROUND(I349*H349,1)</f>
        <v>0</v>
      </c>
      <c r="BL349" s="24" t="s">
        <v>474</v>
      </c>
      <c r="BM349" s="24" t="s">
        <v>745</v>
      </c>
    </row>
    <row r="350" spans="2:65" s="1" customFormat="1" ht="13.5">
      <c r="B350" s="41"/>
      <c r="C350" s="63"/>
      <c r="D350" s="205" t="s">
        <v>202</v>
      </c>
      <c r="E350" s="63"/>
      <c r="F350" s="206" t="s">
        <v>2041</v>
      </c>
      <c r="G350" s="63"/>
      <c r="H350" s="63"/>
      <c r="I350" s="165"/>
      <c r="J350" s="63"/>
      <c r="K350" s="63"/>
      <c r="L350" s="61"/>
      <c r="M350" s="207"/>
      <c r="N350" s="42"/>
      <c r="O350" s="42"/>
      <c r="P350" s="42"/>
      <c r="Q350" s="42"/>
      <c r="R350" s="42"/>
      <c r="S350" s="42"/>
      <c r="T350" s="78"/>
      <c r="AT350" s="24" t="s">
        <v>202</v>
      </c>
      <c r="AU350" s="24" t="s">
        <v>79</v>
      </c>
    </row>
    <row r="351" spans="2:65" s="1" customFormat="1" ht="22.5" customHeight="1">
      <c r="B351" s="41"/>
      <c r="C351" s="194" t="s">
        <v>241</v>
      </c>
      <c r="D351" s="194" t="s">
        <v>196</v>
      </c>
      <c r="E351" s="195" t="s">
        <v>2042</v>
      </c>
      <c r="F351" s="196" t="s">
        <v>2043</v>
      </c>
      <c r="G351" s="197" t="s">
        <v>729</v>
      </c>
      <c r="H351" s="198">
        <v>1</v>
      </c>
      <c r="I351" s="199"/>
      <c r="J351" s="198">
        <f>ROUND(I351*H351,1)</f>
        <v>0</v>
      </c>
      <c r="K351" s="196" t="s">
        <v>1298</v>
      </c>
      <c r="L351" s="61"/>
      <c r="M351" s="200" t="s">
        <v>20</v>
      </c>
      <c r="N351" s="201" t="s">
        <v>43</v>
      </c>
      <c r="O351" s="42"/>
      <c r="P351" s="202">
        <f>O351*H351</f>
        <v>0</v>
      </c>
      <c r="Q351" s="202">
        <v>0</v>
      </c>
      <c r="R351" s="202">
        <f>Q351*H351</f>
        <v>0</v>
      </c>
      <c r="S351" s="202">
        <v>0</v>
      </c>
      <c r="T351" s="203">
        <f>S351*H351</f>
        <v>0</v>
      </c>
      <c r="AR351" s="24" t="s">
        <v>474</v>
      </c>
      <c r="AT351" s="24" t="s">
        <v>196</v>
      </c>
      <c r="AU351" s="24" t="s">
        <v>79</v>
      </c>
      <c r="AY351" s="24" t="s">
        <v>195</v>
      </c>
      <c r="BE351" s="204">
        <f>IF(N351="základní",J351,0)</f>
        <v>0</v>
      </c>
      <c r="BF351" s="204">
        <f>IF(N351="snížená",J351,0)</f>
        <v>0</v>
      </c>
      <c r="BG351" s="204">
        <f>IF(N351="zákl. přenesená",J351,0)</f>
        <v>0</v>
      </c>
      <c r="BH351" s="204">
        <f>IF(N351="sníž. přenesená",J351,0)</f>
        <v>0</v>
      </c>
      <c r="BI351" s="204">
        <f>IF(N351="nulová",J351,0)</f>
        <v>0</v>
      </c>
      <c r="BJ351" s="24" t="s">
        <v>79</v>
      </c>
      <c r="BK351" s="204">
        <f>ROUND(I351*H351,1)</f>
        <v>0</v>
      </c>
      <c r="BL351" s="24" t="s">
        <v>474</v>
      </c>
      <c r="BM351" s="24" t="s">
        <v>748</v>
      </c>
    </row>
    <row r="352" spans="2:65" s="1" customFormat="1" ht="13.5">
      <c r="B352" s="41"/>
      <c r="C352" s="63"/>
      <c r="D352" s="205" t="s">
        <v>202</v>
      </c>
      <c r="E352" s="63"/>
      <c r="F352" s="206" t="s">
        <v>2043</v>
      </c>
      <c r="G352" s="63"/>
      <c r="H352" s="63"/>
      <c r="I352" s="165"/>
      <c r="J352" s="63"/>
      <c r="K352" s="63"/>
      <c r="L352" s="61"/>
      <c r="M352" s="207"/>
      <c r="N352" s="42"/>
      <c r="O352" s="42"/>
      <c r="P352" s="42"/>
      <c r="Q352" s="42"/>
      <c r="R352" s="42"/>
      <c r="S352" s="42"/>
      <c r="T352" s="78"/>
      <c r="AT352" s="24" t="s">
        <v>202</v>
      </c>
      <c r="AU352" s="24" t="s">
        <v>79</v>
      </c>
    </row>
    <row r="353" spans="2:65" s="1" customFormat="1" ht="22.5" customHeight="1">
      <c r="B353" s="41"/>
      <c r="C353" s="194" t="s">
        <v>245</v>
      </c>
      <c r="D353" s="194" t="s">
        <v>196</v>
      </c>
      <c r="E353" s="195" t="s">
        <v>2044</v>
      </c>
      <c r="F353" s="196" t="s">
        <v>2045</v>
      </c>
      <c r="G353" s="197" t="s">
        <v>729</v>
      </c>
      <c r="H353" s="198">
        <v>1</v>
      </c>
      <c r="I353" s="199"/>
      <c r="J353" s="198">
        <f>ROUND(I353*H353,1)</f>
        <v>0</v>
      </c>
      <c r="K353" s="196" t="s">
        <v>1298</v>
      </c>
      <c r="L353" s="61"/>
      <c r="M353" s="200" t="s">
        <v>20</v>
      </c>
      <c r="N353" s="201" t="s">
        <v>43</v>
      </c>
      <c r="O353" s="42"/>
      <c r="P353" s="202">
        <f>O353*H353</f>
        <v>0</v>
      </c>
      <c r="Q353" s="202">
        <v>0</v>
      </c>
      <c r="R353" s="202">
        <f>Q353*H353</f>
        <v>0</v>
      </c>
      <c r="S353" s="202">
        <v>0</v>
      </c>
      <c r="T353" s="203">
        <f>S353*H353</f>
        <v>0</v>
      </c>
      <c r="AR353" s="24" t="s">
        <v>474</v>
      </c>
      <c r="AT353" s="24" t="s">
        <v>196</v>
      </c>
      <c r="AU353" s="24" t="s">
        <v>79</v>
      </c>
      <c r="AY353" s="24" t="s">
        <v>195</v>
      </c>
      <c r="BE353" s="204">
        <f>IF(N353="základní",J353,0)</f>
        <v>0</v>
      </c>
      <c r="BF353" s="204">
        <f>IF(N353="snížená",J353,0)</f>
        <v>0</v>
      </c>
      <c r="BG353" s="204">
        <f>IF(N353="zákl. přenesená",J353,0)</f>
        <v>0</v>
      </c>
      <c r="BH353" s="204">
        <f>IF(N353="sníž. přenesená",J353,0)</f>
        <v>0</v>
      </c>
      <c r="BI353" s="204">
        <f>IF(N353="nulová",J353,0)</f>
        <v>0</v>
      </c>
      <c r="BJ353" s="24" t="s">
        <v>79</v>
      </c>
      <c r="BK353" s="204">
        <f>ROUND(I353*H353,1)</f>
        <v>0</v>
      </c>
      <c r="BL353" s="24" t="s">
        <v>474</v>
      </c>
      <c r="BM353" s="24" t="s">
        <v>751</v>
      </c>
    </row>
    <row r="354" spans="2:65" s="1" customFormat="1" ht="13.5">
      <c r="B354" s="41"/>
      <c r="C354" s="63"/>
      <c r="D354" s="205" t="s">
        <v>202</v>
      </c>
      <c r="E354" s="63"/>
      <c r="F354" s="206" t="s">
        <v>2045</v>
      </c>
      <c r="G354" s="63"/>
      <c r="H354" s="63"/>
      <c r="I354" s="165"/>
      <c r="J354" s="63"/>
      <c r="K354" s="63"/>
      <c r="L354" s="61"/>
      <c r="M354" s="207"/>
      <c r="N354" s="42"/>
      <c r="O354" s="42"/>
      <c r="P354" s="42"/>
      <c r="Q354" s="42"/>
      <c r="R354" s="42"/>
      <c r="S354" s="42"/>
      <c r="T354" s="78"/>
      <c r="AT354" s="24" t="s">
        <v>202</v>
      </c>
      <c r="AU354" s="24" t="s">
        <v>79</v>
      </c>
    </row>
    <row r="355" spans="2:65" s="1" customFormat="1" ht="22.5" customHeight="1">
      <c r="B355" s="41"/>
      <c r="C355" s="194" t="s">
        <v>560</v>
      </c>
      <c r="D355" s="194" t="s">
        <v>196</v>
      </c>
      <c r="E355" s="195" t="s">
        <v>2046</v>
      </c>
      <c r="F355" s="196" t="s">
        <v>2047</v>
      </c>
      <c r="G355" s="197" t="s">
        <v>729</v>
      </c>
      <c r="H355" s="198">
        <v>4</v>
      </c>
      <c r="I355" s="199"/>
      <c r="J355" s="198">
        <f>ROUND(I355*H355,1)</f>
        <v>0</v>
      </c>
      <c r="K355" s="196" t="s">
        <v>1298</v>
      </c>
      <c r="L355" s="61"/>
      <c r="M355" s="200" t="s">
        <v>20</v>
      </c>
      <c r="N355" s="201" t="s">
        <v>43</v>
      </c>
      <c r="O355" s="42"/>
      <c r="P355" s="202">
        <f>O355*H355</f>
        <v>0</v>
      </c>
      <c r="Q355" s="202">
        <v>0</v>
      </c>
      <c r="R355" s="202">
        <f>Q355*H355</f>
        <v>0</v>
      </c>
      <c r="S355" s="202">
        <v>0</v>
      </c>
      <c r="T355" s="203">
        <f>S355*H355</f>
        <v>0</v>
      </c>
      <c r="AR355" s="24" t="s">
        <v>474</v>
      </c>
      <c r="AT355" s="24" t="s">
        <v>196</v>
      </c>
      <c r="AU355" s="24" t="s">
        <v>79</v>
      </c>
      <c r="AY355" s="24" t="s">
        <v>195</v>
      </c>
      <c r="BE355" s="204">
        <f>IF(N355="základní",J355,0)</f>
        <v>0</v>
      </c>
      <c r="BF355" s="204">
        <f>IF(N355="snížená",J355,0)</f>
        <v>0</v>
      </c>
      <c r="BG355" s="204">
        <f>IF(N355="zákl. přenesená",J355,0)</f>
        <v>0</v>
      </c>
      <c r="BH355" s="204">
        <f>IF(N355="sníž. přenesená",J355,0)</f>
        <v>0</v>
      </c>
      <c r="BI355" s="204">
        <f>IF(N355="nulová",J355,0)</f>
        <v>0</v>
      </c>
      <c r="BJ355" s="24" t="s">
        <v>79</v>
      </c>
      <c r="BK355" s="204">
        <f>ROUND(I355*H355,1)</f>
        <v>0</v>
      </c>
      <c r="BL355" s="24" t="s">
        <v>474</v>
      </c>
      <c r="BM355" s="24" t="s">
        <v>754</v>
      </c>
    </row>
    <row r="356" spans="2:65" s="1" customFormat="1" ht="13.5">
      <c r="B356" s="41"/>
      <c r="C356" s="63"/>
      <c r="D356" s="205" t="s">
        <v>202</v>
      </c>
      <c r="E356" s="63"/>
      <c r="F356" s="206" t="s">
        <v>2047</v>
      </c>
      <c r="G356" s="63"/>
      <c r="H356" s="63"/>
      <c r="I356" s="165"/>
      <c r="J356" s="63"/>
      <c r="K356" s="63"/>
      <c r="L356" s="61"/>
      <c r="M356" s="207"/>
      <c r="N356" s="42"/>
      <c r="O356" s="42"/>
      <c r="P356" s="42"/>
      <c r="Q356" s="42"/>
      <c r="R356" s="42"/>
      <c r="S356" s="42"/>
      <c r="T356" s="78"/>
      <c r="AT356" s="24" t="s">
        <v>202</v>
      </c>
      <c r="AU356" s="24" t="s">
        <v>79</v>
      </c>
    </row>
    <row r="357" spans="2:65" s="1" customFormat="1" ht="22.5" customHeight="1">
      <c r="B357" s="41"/>
      <c r="C357" s="194" t="s">
        <v>249</v>
      </c>
      <c r="D357" s="194" t="s">
        <v>196</v>
      </c>
      <c r="E357" s="195" t="s">
        <v>2048</v>
      </c>
      <c r="F357" s="196" t="s">
        <v>2049</v>
      </c>
      <c r="G357" s="197" t="s">
        <v>729</v>
      </c>
      <c r="H357" s="198">
        <v>4</v>
      </c>
      <c r="I357" s="199"/>
      <c r="J357" s="198">
        <f>ROUND(I357*H357,1)</f>
        <v>0</v>
      </c>
      <c r="K357" s="196" t="s">
        <v>1298</v>
      </c>
      <c r="L357" s="61"/>
      <c r="M357" s="200" t="s">
        <v>20</v>
      </c>
      <c r="N357" s="201" t="s">
        <v>43</v>
      </c>
      <c r="O357" s="42"/>
      <c r="P357" s="202">
        <f>O357*H357</f>
        <v>0</v>
      </c>
      <c r="Q357" s="202">
        <v>0</v>
      </c>
      <c r="R357" s="202">
        <f>Q357*H357</f>
        <v>0</v>
      </c>
      <c r="S357" s="202">
        <v>0</v>
      </c>
      <c r="T357" s="203">
        <f>S357*H357</f>
        <v>0</v>
      </c>
      <c r="AR357" s="24" t="s">
        <v>474</v>
      </c>
      <c r="AT357" s="24" t="s">
        <v>196</v>
      </c>
      <c r="AU357" s="24" t="s">
        <v>79</v>
      </c>
      <c r="AY357" s="24" t="s">
        <v>195</v>
      </c>
      <c r="BE357" s="204">
        <f>IF(N357="základní",J357,0)</f>
        <v>0</v>
      </c>
      <c r="BF357" s="204">
        <f>IF(N357="snížená",J357,0)</f>
        <v>0</v>
      </c>
      <c r="BG357" s="204">
        <f>IF(N357="zákl. přenesená",J357,0)</f>
        <v>0</v>
      </c>
      <c r="BH357" s="204">
        <f>IF(N357="sníž. přenesená",J357,0)</f>
        <v>0</v>
      </c>
      <c r="BI357" s="204">
        <f>IF(N357="nulová",J357,0)</f>
        <v>0</v>
      </c>
      <c r="BJ357" s="24" t="s">
        <v>79</v>
      </c>
      <c r="BK357" s="204">
        <f>ROUND(I357*H357,1)</f>
        <v>0</v>
      </c>
      <c r="BL357" s="24" t="s">
        <v>474</v>
      </c>
      <c r="BM357" s="24" t="s">
        <v>758</v>
      </c>
    </row>
    <row r="358" spans="2:65" s="1" customFormat="1" ht="13.5">
      <c r="B358" s="41"/>
      <c r="C358" s="63"/>
      <c r="D358" s="205" t="s">
        <v>202</v>
      </c>
      <c r="E358" s="63"/>
      <c r="F358" s="206" t="s">
        <v>2049</v>
      </c>
      <c r="G358" s="63"/>
      <c r="H358" s="63"/>
      <c r="I358" s="165"/>
      <c r="J358" s="63"/>
      <c r="K358" s="63"/>
      <c r="L358" s="61"/>
      <c r="M358" s="207"/>
      <c r="N358" s="42"/>
      <c r="O358" s="42"/>
      <c r="P358" s="42"/>
      <c r="Q358" s="42"/>
      <c r="R358" s="42"/>
      <c r="S358" s="42"/>
      <c r="T358" s="78"/>
      <c r="AT358" s="24" t="s">
        <v>202</v>
      </c>
      <c r="AU358" s="24" t="s">
        <v>79</v>
      </c>
    </row>
    <row r="359" spans="2:65" s="1" customFormat="1" ht="22.5" customHeight="1">
      <c r="B359" s="41"/>
      <c r="C359" s="194" t="s">
        <v>252</v>
      </c>
      <c r="D359" s="194" t="s">
        <v>196</v>
      </c>
      <c r="E359" s="195" t="s">
        <v>2050</v>
      </c>
      <c r="F359" s="196" t="s">
        <v>2051</v>
      </c>
      <c r="G359" s="197" t="s">
        <v>729</v>
      </c>
      <c r="H359" s="198">
        <v>4</v>
      </c>
      <c r="I359" s="199"/>
      <c r="J359" s="198">
        <f>ROUND(I359*H359,1)</f>
        <v>0</v>
      </c>
      <c r="K359" s="196" t="s">
        <v>1298</v>
      </c>
      <c r="L359" s="61"/>
      <c r="M359" s="200" t="s">
        <v>20</v>
      </c>
      <c r="N359" s="201" t="s">
        <v>43</v>
      </c>
      <c r="O359" s="42"/>
      <c r="P359" s="202">
        <f>O359*H359</f>
        <v>0</v>
      </c>
      <c r="Q359" s="202">
        <v>0</v>
      </c>
      <c r="R359" s="202">
        <f>Q359*H359</f>
        <v>0</v>
      </c>
      <c r="S359" s="202">
        <v>0</v>
      </c>
      <c r="T359" s="203">
        <f>S359*H359</f>
        <v>0</v>
      </c>
      <c r="AR359" s="24" t="s">
        <v>474</v>
      </c>
      <c r="AT359" s="24" t="s">
        <v>196</v>
      </c>
      <c r="AU359" s="24" t="s">
        <v>79</v>
      </c>
      <c r="AY359" s="24" t="s">
        <v>195</v>
      </c>
      <c r="BE359" s="204">
        <f>IF(N359="základní",J359,0)</f>
        <v>0</v>
      </c>
      <c r="BF359" s="204">
        <f>IF(N359="snížená",J359,0)</f>
        <v>0</v>
      </c>
      <c r="BG359" s="204">
        <f>IF(N359="zákl. přenesená",J359,0)</f>
        <v>0</v>
      </c>
      <c r="BH359" s="204">
        <f>IF(N359="sníž. přenesená",J359,0)</f>
        <v>0</v>
      </c>
      <c r="BI359" s="204">
        <f>IF(N359="nulová",J359,0)</f>
        <v>0</v>
      </c>
      <c r="BJ359" s="24" t="s">
        <v>79</v>
      </c>
      <c r="BK359" s="204">
        <f>ROUND(I359*H359,1)</f>
        <v>0</v>
      </c>
      <c r="BL359" s="24" t="s">
        <v>474</v>
      </c>
      <c r="BM359" s="24" t="s">
        <v>761</v>
      </c>
    </row>
    <row r="360" spans="2:65" s="1" customFormat="1" ht="13.5">
      <c r="B360" s="41"/>
      <c r="C360" s="63"/>
      <c r="D360" s="205" t="s">
        <v>202</v>
      </c>
      <c r="E360" s="63"/>
      <c r="F360" s="206" t="s">
        <v>2051</v>
      </c>
      <c r="G360" s="63"/>
      <c r="H360" s="63"/>
      <c r="I360" s="165"/>
      <c r="J360" s="63"/>
      <c r="K360" s="63"/>
      <c r="L360" s="61"/>
      <c r="M360" s="207"/>
      <c r="N360" s="42"/>
      <c r="O360" s="42"/>
      <c r="P360" s="42"/>
      <c r="Q360" s="42"/>
      <c r="R360" s="42"/>
      <c r="S360" s="42"/>
      <c r="T360" s="78"/>
      <c r="AT360" s="24" t="s">
        <v>202</v>
      </c>
      <c r="AU360" s="24" t="s">
        <v>79</v>
      </c>
    </row>
    <row r="361" spans="2:65" s="1" customFormat="1" ht="22.5" customHeight="1">
      <c r="B361" s="41"/>
      <c r="C361" s="194" t="s">
        <v>256</v>
      </c>
      <c r="D361" s="194" t="s">
        <v>196</v>
      </c>
      <c r="E361" s="195" t="s">
        <v>2052</v>
      </c>
      <c r="F361" s="196" t="s">
        <v>2053</v>
      </c>
      <c r="G361" s="197" t="s">
        <v>729</v>
      </c>
      <c r="H361" s="198">
        <v>1</v>
      </c>
      <c r="I361" s="199"/>
      <c r="J361" s="198">
        <f>ROUND(I361*H361,1)</f>
        <v>0</v>
      </c>
      <c r="K361" s="196" t="s">
        <v>1298</v>
      </c>
      <c r="L361" s="61"/>
      <c r="M361" s="200" t="s">
        <v>20</v>
      </c>
      <c r="N361" s="201" t="s">
        <v>43</v>
      </c>
      <c r="O361" s="42"/>
      <c r="P361" s="202">
        <f>O361*H361</f>
        <v>0</v>
      </c>
      <c r="Q361" s="202">
        <v>0</v>
      </c>
      <c r="R361" s="202">
        <f>Q361*H361</f>
        <v>0</v>
      </c>
      <c r="S361" s="202">
        <v>0</v>
      </c>
      <c r="T361" s="203">
        <f>S361*H361</f>
        <v>0</v>
      </c>
      <c r="AR361" s="24" t="s">
        <v>474</v>
      </c>
      <c r="AT361" s="24" t="s">
        <v>196</v>
      </c>
      <c r="AU361" s="24" t="s">
        <v>79</v>
      </c>
      <c r="AY361" s="24" t="s">
        <v>195</v>
      </c>
      <c r="BE361" s="204">
        <f>IF(N361="základní",J361,0)</f>
        <v>0</v>
      </c>
      <c r="BF361" s="204">
        <f>IF(N361="snížená",J361,0)</f>
        <v>0</v>
      </c>
      <c r="BG361" s="204">
        <f>IF(N361="zákl. přenesená",J361,0)</f>
        <v>0</v>
      </c>
      <c r="BH361" s="204">
        <f>IF(N361="sníž. přenesená",J361,0)</f>
        <v>0</v>
      </c>
      <c r="BI361" s="204">
        <f>IF(N361="nulová",J361,0)</f>
        <v>0</v>
      </c>
      <c r="BJ361" s="24" t="s">
        <v>79</v>
      </c>
      <c r="BK361" s="204">
        <f>ROUND(I361*H361,1)</f>
        <v>0</v>
      </c>
      <c r="BL361" s="24" t="s">
        <v>474</v>
      </c>
      <c r="BM361" s="24" t="s">
        <v>764</v>
      </c>
    </row>
    <row r="362" spans="2:65" s="1" customFormat="1" ht="13.5">
      <c r="B362" s="41"/>
      <c r="C362" s="63"/>
      <c r="D362" s="205" t="s">
        <v>202</v>
      </c>
      <c r="E362" s="63"/>
      <c r="F362" s="206" t="s">
        <v>2053</v>
      </c>
      <c r="G362" s="63"/>
      <c r="H362" s="63"/>
      <c r="I362" s="165"/>
      <c r="J362" s="63"/>
      <c r="K362" s="63"/>
      <c r="L362" s="61"/>
      <c r="M362" s="207"/>
      <c r="N362" s="42"/>
      <c r="O362" s="42"/>
      <c r="P362" s="42"/>
      <c r="Q362" s="42"/>
      <c r="R362" s="42"/>
      <c r="S362" s="42"/>
      <c r="T362" s="78"/>
      <c r="AT362" s="24" t="s">
        <v>202</v>
      </c>
      <c r="AU362" s="24" t="s">
        <v>79</v>
      </c>
    </row>
    <row r="363" spans="2:65" s="1" customFormat="1" ht="22.5" customHeight="1">
      <c r="B363" s="41"/>
      <c r="C363" s="194" t="s">
        <v>261</v>
      </c>
      <c r="D363" s="194" t="s">
        <v>196</v>
      </c>
      <c r="E363" s="195" t="s">
        <v>2054</v>
      </c>
      <c r="F363" s="196" t="s">
        <v>2055</v>
      </c>
      <c r="G363" s="197" t="s">
        <v>729</v>
      </c>
      <c r="H363" s="198">
        <v>1</v>
      </c>
      <c r="I363" s="199"/>
      <c r="J363" s="198">
        <f>ROUND(I363*H363,1)</f>
        <v>0</v>
      </c>
      <c r="K363" s="196" t="s">
        <v>1298</v>
      </c>
      <c r="L363" s="61"/>
      <c r="M363" s="200" t="s">
        <v>20</v>
      </c>
      <c r="N363" s="201" t="s">
        <v>43</v>
      </c>
      <c r="O363" s="42"/>
      <c r="P363" s="202">
        <f>O363*H363</f>
        <v>0</v>
      </c>
      <c r="Q363" s="202">
        <v>0</v>
      </c>
      <c r="R363" s="202">
        <f>Q363*H363</f>
        <v>0</v>
      </c>
      <c r="S363" s="202">
        <v>0</v>
      </c>
      <c r="T363" s="203">
        <f>S363*H363</f>
        <v>0</v>
      </c>
      <c r="AR363" s="24" t="s">
        <v>474</v>
      </c>
      <c r="AT363" s="24" t="s">
        <v>196</v>
      </c>
      <c r="AU363" s="24" t="s">
        <v>79</v>
      </c>
      <c r="AY363" s="24" t="s">
        <v>195</v>
      </c>
      <c r="BE363" s="204">
        <f>IF(N363="základní",J363,0)</f>
        <v>0</v>
      </c>
      <c r="BF363" s="204">
        <f>IF(N363="snížená",J363,0)</f>
        <v>0</v>
      </c>
      <c r="BG363" s="204">
        <f>IF(N363="zákl. přenesená",J363,0)</f>
        <v>0</v>
      </c>
      <c r="BH363" s="204">
        <f>IF(N363="sníž. přenesená",J363,0)</f>
        <v>0</v>
      </c>
      <c r="BI363" s="204">
        <f>IF(N363="nulová",J363,0)</f>
        <v>0</v>
      </c>
      <c r="BJ363" s="24" t="s">
        <v>79</v>
      </c>
      <c r="BK363" s="204">
        <f>ROUND(I363*H363,1)</f>
        <v>0</v>
      </c>
      <c r="BL363" s="24" t="s">
        <v>474</v>
      </c>
      <c r="BM363" s="24" t="s">
        <v>767</v>
      </c>
    </row>
    <row r="364" spans="2:65" s="1" customFormat="1" ht="13.5">
      <c r="B364" s="41"/>
      <c r="C364" s="63"/>
      <c r="D364" s="205" t="s">
        <v>202</v>
      </c>
      <c r="E364" s="63"/>
      <c r="F364" s="206" t="s">
        <v>2055</v>
      </c>
      <c r="G364" s="63"/>
      <c r="H364" s="63"/>
      <c r="I364" s="165"/>
      <c r="J364" s="63"/>
      <c r="K364" s="63"/>
      <c r="L364" s="61"/>
      <c r="M364" s="207"/>
      <c r="N364" s="42"/>
      <c r="O364" s="42"/>
      <c r="P364" s="42"/>
      <c r="Q364" s="42"/>
      <c r="R364" s="42"/>
      <c r="S364" s="42"/>
      <c r="T364" s="78"/>
      <c r="AT364" s="24" t="s">
        <v>202</v>
      </c>
      <c r="AU364" s="24" t="s">
        <v>79</v>
      </c>
    </row>
    <row r="365" spans="2:65" s="1" customFormat="1" ht="22.5" customHeight="1">
      <c r="B365" s="41"/>
      <c r="C365" s="194" t="s">
        <v>265</v>
      </c>
      <c r="D365" s="194" t="s">
        <v>196</v>
      </c>
      <c r="E365" s="195" t="s">
        <v>2056</v>
      </c>
      <c r="F365" s="196" t="s">
        <v>2057</v>
      </c>
      <c r="G365" s="197" t="s">
        <v>729</v>
      </c>
      <c r="H365" s="198">
        <v>7</v>
      </c>
      <c r="I365" s="199"/>
      <c r="J365" s="198">
        <f>ROUND(I365*H365,1)</f>
        <v>0</v>
      </c>
      <c r="K365" s="196" t="s">
        <v>1298</v>
      </c>
      <c r="L365" s="61"/>
      <c r="M365" s="200" t="s">
        <v>20</v>
      </c>
      <c r="N365" s="201" t="s">
        <v>43</v>
      </c>
      <c r="O365" s="42"/>
      <c r="P365" s="202">
        <f>O365*H365</f>
        <v>0</v>
      </c>
      <c r="Q365" s="202">
        <v>0</v>
      </c>
      <c r="R365" s="202">
        <f>Q365*H365</f>
        <v>0</v>
      </c>
      <c r="S365" s="202">
        <v>0</v>
      </c>
      <c r="T365" s="203">
        <f>S365*H365</f>
        <v>0</v>
      </c>
      <c r="AR365" s="24" t="s">
        <v>474</v>
      </c>
      <c r="AT365" s="24" t="s">
        <v>196</v>
      </c>
      <c r="AU365" s="24" t="s">
        <v>79</v>
      </c>
      <c r="AY365" s="24" t="s">
        <v>195</v>
      </c>
      <c r="BE365" s="204">
        <f>IF(N365="základní",J365,0)</f>
        <v>0</v>
      </c>
      <c r="BF365" s="204">
        <f>IF(N365="snížená",J365,0)</f>
        <v>0</v>
      </c>
      <c r="BG365" s="204">
        <f>IF(N365="zákl. přenesená",J365,0)</f>
        <v>0</v>
      </c>
      <c r="BH365" s="204">
        <f>IF(N365="sníž. přenesená",J365,0)</f>
        <v>0</v>
      </c>
      <c r="BI365" s="204">
        <f>IF(N365="nulová",J365,0)</f>
        <v>0</v>
      </c>
      <c r="BJ365" s="24" t="s">
        <v>79</v>
      </c>
      <c r="BK365" s="204">
        <f>ROUND(I365*H365,1)</f>
        <v>0</v>
      </c>
      <c r="BL365" s="24" t="s">
        <v>474</v>
      </c>
      <c r="BM365" s="24" t="s">
        <v>770</v>
      </c>
    </row>
    <row r="366" spans="2:65" s="1" customFormat="1" ht="13.5">
      <c r="B366" s="41"/>
      <c r="C366" s="63"/>
      <c r="D366" s="205" t="s">
        <v>202</v>
      </c>
      <c r="E366" s="63"/>
      <c r="F366" s="206" t="s">
        <v>2057</v>
      </c>
      <c r="G366" s="63"/>
      <c r="H366" s="63"/>
      <c r="I366" s="165"/>
      <c r="J366" s="63"/>
      <c r="K366" s="63"/>
      <c r="L366" s="61"/>
      <c r="M366" s="207"/>
      <c r="N366" s="42"/>
      <c r="O366" s="42"/>
      <c r="P366" s="42"/>
      <c r="Q366" s="42"/>
      <c r="R366" s="42"/>
      <c r="S366" s="42"/>
      <c r="T366" s="78"/>
      <c r="AT366" s="24" t="s">
        <v>202</v>
      </c>
      <c r="AU366" s="24" t="s">
        <v>79</v>
      </c>
    </row>
    <row r="367" spans="2:65" s="1" customFormat="1" ht="22.5" customHeight="1">
      <c r="B367" s="41"/>
      <c r="C367" s="194" t="s">
        <v>568</v>
      </c>
      <c r="D367" s="194" t="s">
        <v>196</v>
      </c>
      <c r="E367" s="195" t="s">
        <v>2058</v>
      </c>
      <c r="F367" s="196" t="s">
        <v>2059</v>
      </c>
      <c r="G367" s="197" t="s">
        <v>729</v>
      </c>
      <c r="H367" s="198">
        <v>7</v>
      </c>
      <c r="I367" s="199"/>
      <c r="J367" s="198">
        <f>ROUND(I367*H367,1)</f>
        <v>0</v>
      </c>
      <c r="K367" s="196" t="s">
        <v>1298</v>
      </c>
      <c r="L367" s="61"/>
      <c r="M367" s="200" t="s">
        <v>20</v>
      </c>
      <c r="N367" s="201" t="s">
        <v>43</v>
      </c>
      <c r="O367" s="42"/>
      <c r="P367" s="202">
        <f>O367*H367</f>
        <v>0</v>
      </c>
      <c r="Q367" s="202">
        <v>0</v>
      </c>
      <c r="R367" s="202">
        <f>Q367*H367</f>
        <v>0</v>
      </c>
      <c r="S367" s="202">
        <v>0</v>
      </c>
      <c r="T367" s="203">
        <f>S367*H367</f>
        <v>0</v>
      </c>
      <c r="AR367" s="24" t="s">
        <v>474</v>
      </c>
      <c r="AT367" s="24" t="s">
        <v>196</v>
      </c>
      <c r="AU367" s="24" t="s">
        <v>79</v>
      </c>
      <c r="AY367" s="24" t="s">
        <v>195</v>
      </c>
      <c r="BE367" s="204">
        <f>IF(N367="základní",J367,0)</f>
        <v>0</v>
      </c>
      <c r="BF367" s="204">
        <f>IF(N367="snížená",J367,0)</f>
        <v>0</v>
      </c>
      <c r="BG367" s="204">
        <f>IF(N367="zákl. přenesená",J367,0)</f>
        <v>0</v>
      </c>
      <c r="BH367" s="204">
        <f>IF(N367="sníž. přenesená",J367,0)</f>
        <v>0</v>
      </c>
      <c r="BI367" s="204">
        <f>IF(N367="nulová",J367,0)</f>
        <v>0</v>
      </c>
      <c r="BJ367" s="24" t="s">
        <v>79</v>
      </c>
      <c r="BK367" s="204">
        <f>ROUND(I367*H367,1)</f>
        <v>0</v>
      </c>
      <c r="BL367" s="24" t="s">
        <v>474</v>
      </c>
      <c r="BM367" s="24" t="s">
        <v>773</v>
      </c>
    </row>
    <row r="368" spans="2:65" s="1" customFormat="1" ht="13.5">
      <c r="B368" s="41"/>
      <c r="C368" s="63"/>
      <c r="D368" s="205" t="s">
        <v>202</v>
      </c>
      <c r="E368" s="63"/>
      <c r="F368" s="206" t="s">
        <v>2059</v>
      </c>
      <c r="G368" s="63"/>
      <c r="H368" s="63"/>
      <c r="I368" s="165"/>
      <c r="J368" s="63"/>
      <c r="K368" s="63"/>
      <c r="L368" s="61"/>
      <c r="M368" s="207"/>
      <c r="N368" s="42"/>
      <c r="O368" s="42"/>
      <c r="P368" s="42"/>
      <c r="Q368" s="42"/>
      <c r="R368" s="42"/>
      <c r="S368" s="42"/>
      <c r="T368" s="78"/>
      <c r="AT368" s="24" t="s">
        <v>202</v>
      </c>
      <c r="AU368" s="24" t="s">
        <v>79</v>
      </c>
    </row>
    <row r="369" spans="2:65" s="1" customFormat="1" ht="22.5" customHeight="1">
      <c r="B369" s="41"/>
      <c r="C369" s="194" t="s">
        <v>272</v>
      </c>
      <c r="D369" s="194" t="s">
        <v>196</v>
      </c>
      <c r="E369" s="195" t="s">
        <v>2060</v>
      </c>
      <c r="F369" s="196" t="s">
        <v>2061</v>
      </c>
      <c r="G369" s="197" t="s">
        <v>729</v>
      </c>
      <c r="H369" s="198">
        <v>1</v>
      </c>
      <c r="I369" s="199"/>
      <c r="J369" s="198">
        <f>ROUND(I369*H369,1)</f>
        <v>0</v>
      </c>
      <c r="K369" s="196" t="s">
        <v>1298</v>
      </c>
      <c r="L369" s="61"/>
      <c r="M369" s="200" t="s">
        <v>20</v>
      </c>
      <c r="N369" s="201" t="s">
        <v>43</v>
      </c>
      <c r="O369" s="42"/>
      <c r="P369" s="202">
        <f>O369*H369</f>
        <v>0</v>
      </c>
      <c r="Q369" s="202">
        <v>0</v>
      </c>
      <c r="R369" s="202">
        <f>Q369*H369</f>
        <v>0</v>
      </c>
      <c r="S369" s="202">
        <v>0</v>
      </c>
      <c r="T369" s="203">
        <f>S369*H369</f>
        <v>0</v>
      </c>
      <c r="AR369" s="24" t="s">
        <v>474</v>
      </c>
      <c r="AT369" s="24" t="s">
        <v>196</v>
      </c>
      <c r="AU369" s="24" t="s">
        <v>79</v>
      </c>
      <c r="AY369" s="24" t="s">
        <v>195</v>
      </c>
      <c r="BE369" s="204">
        <f>IF(N369="základní",J369,0)</f>
        <v>0</v>
      </c>
      <c r="BF369" s="204">
        <f>IF(N369="snížená",J369,0)</f>
        <v>0</v>
      </c>
      <c r="BG369" s="204">
        <f>IF(N369="zákl. přenesená",J369,0)</f>
        <v>0</v>
      </c>
      <c r="BH369" s="204">
        <f>IF(N369="sníž. přenesená",J369,0)</f>
        <v>0</v>
      </c>
      <c r="BI369" s="204">
        <f>IF(N369="nulová",J369,0)</f>
        <v>0</v>
      </c>
      <c r="BJ369" s="24" t="s">
        <v>79</v>
      </c>
      <c r="BK369" s="204">
        <f>ROUND(I369*H369,1)</f>
        <v>0</v>
      </c>
      <c r="BL369" s="24" t="s">
        <v>474</v>
      </c>
      <c r="BM369" s="24" t="s">
        <v>777</v>
      </c>
    </row>
    <row r="370" spans="2:65" s="1" customFormat="1" ht="13.5">
      <c r="B370" s="41"/>
      <c r="C370" s="63"/>
      <c r="D370" s="205" t="s">
        <v>202</v>
      </c>
      <c r="E370" s="63"/>
      <c r="F370" s="206" t="s">
        <v>2061</v>
      </c>
      <c r="G370" s="63"/>
      <c r="H370" s="63"/>
      <c r="I370" s="165"/>
      <c r="J370" s="63"/>
      <c r="K370" s="63"/>
      <c r="L370" s="61"/>
      <c r="M370" s="207"/>
      <c r="N370" s="42"/>
      <c r="O370" s="42"/>
      <c r="P370" s="42"/>
      <c r="Q370" s="42"/>
      <c r="R370" s="42"/>
      <c r="S370" s="42"/>
      <c r="T370" s="78"/>
      <c r="AT370" s="24" t="s">
        <v>202</v>
      </c>
      <c r="AU370" s="24" t="s">
        <v>79</v>
      </c>
    </row>
    <row r="371" spans="2:65" s="1" customFormat="1" ht="22.5" customHeight="1">
      <c r="B371" s="41"/>
      <c r="C371" s="194" t="s">
        <v>275</v>
      </c>
      <c r="D371" s="194" t="s">
        <v>196</v>
      </c>
      <c r="E371" s="195" t="s">
        <v>2062</v>
      </c>
      <c r="F371" s="196" t="s">
        <v>1945</v>
      </c>
      <c r="G371" s="197" t="s">
        <v>729</v>
      </c>
      <c r="H371" s="198">
        <v>1</v>
      </c>
      <c r="I371" s="199"/>
      <c r="J371" s="198">
        <f>ROUND(I371*H371,1)</f>
        <v>0</v>
      </c>
      <c r="K371" s="196" t="s">
        <v>1298</v>
      </c>
      <c r="L371" s="61"/>
      <c r="M371" s="200" t="s">
        <v>20</v>
      </c>
      <c r="N371" s="201" t="s">
        <v>43</v>
      </c>
      <c r="O371" s="42"/>
      <c r="P371" s="202">
        <f>O371*H371</f>
        <v>0</v>
      </c>
      <c r="Q371" s="202">
        <v>0</v>
      </c>
      <c r="R371" s="202">
        <f>Q371*H371</f>
        <v>0</v>
      </c>
      <c r="S371" s="202">
        <v>0</v>
      </c>
      <c r="T371" s="203">
        <f>S371*H371</f>
        <v>0</v>
      </c>
      <c r="AR371" s="24" t="s">
        <v>474</v>
      </c>
      <c r="AT371" s="24" t="s">
        <v>196</v>
      </c>
      <c r="AU371" s="24" t="s">
        <v>79</v>
      </c>
      <c r="AY371" s="24" t="s">
        <v>195</v>
      </c>
      <c r="BE371" s="204">
        <f>IF(N371="základní",J371,0)</f>
        <v>0</v>
      </c>
      <c r="BF371" s="204">
        <f>IF(N371="snížená",J371,0)</f>
        <v>0</v>
      </c>
      <c r="BG371" s="204">
        <f>IF(N371="zákl. přenesená",J371,0)</f>
        <v>0</v>
      </c>
      <c r="BH371" s="204">
        <f>IF(N371="sníž. přenesená",J371,0)</f>
        <v>0</v>
      </c>
      <c r="BI371" s="204">
        <f>IF(N371="nulová",J371,0)</f>
        <v>0</v>
      </c>
      <c r="BJ371" s="24" t="s">
        <v>79</v>
      </c>
      <c r="BK371" s="204">
        <f>ROUND(I371*H371,1)</f>
        <v>0</v>
      </c>
      <c r="BL371" s="24" t="s">
        <v>474</v>
      </c>
      <c r="BM371" s="24" t="s">
        <v>781</v>
      </c>
    </row>
    <row r="372" spans="2:65" s="1" customFormat="1" ht="13.5">
      <c r="B372" s="41"/>
      <c r="C372" s="63"/>
      <c r="D372" s="205" t="s">
        <v>202</v>
      </c>
      <c r="E372" s="63"/>
      <c r="F372" s="206" t="s">
        <v>1945</v>
      </c>
      <c r="G372" s="63"/>
      <c r="H372" s="63"/>
      <c r="I372" s="165"/>
      <c r="J372" s="63"/>
      <c r="K372" s="63"/>
      <c r="L372" s="61"/>
      <c r="M372" s="207"/>
      <c r="N372" s="42"/>
      <c r="O372" s="42"/>
      <c r="P372" s="42"/>
      <c r="Q372" s="42"/>
      <c r="R372" s="42"/>
      <c r="S372" s="42"/>
      <c r="T372" s="78"/>
      <c r="AT372" s="24" t="s">
        <v>202</v>
      </c>
      <c r="AU372" s="24" t="s">
        <v>79</v>
      </c>
    </row>
    <row r="373" spans="2:65" s="1" customFormat="1" ht="22.5" customHeight="1">
      <c r="B373" s="41"/>
      <c r="C373" s="194" t="s">
        <v>279</v>
      </c>
      <c r="D373" s="194" t="s">
        <v>196</v>
      </c>
      <c r="E373" s="195" t="s">
        <v>2063</v>
      </c>
      <c r="F373" s="196" t="s">
        <v>1947</v>
      </c>
      <c r="G373" s="197" t="s">
        <v>1948</v>
      </c>
      <c r="H373" s="198">
        <v>1</v>
      </c>
      <c r="I373" s="199"/>
      <c r="J373" s="198">
        <f>ROUND(I373*H373,1)</f>
        <v>0</v>
      </c>
      <c r="K373" s="196" t="s">
        <v>1298</v>
      </c>
      <c r="L373" s="61"/>
      <c r="M373" s="200" t="s">
        <v>20</v>
      </c>
      <c r="N373" s="201" t="s">
        <v>43</v>
      </c>
      <c r="O373" s="42"/>
      <c r="P373" s="202">
        <f>O373*H373</f>
        <v>0</v>
      </c>
      <c r="Q373" s="202">
        <v>0</v>
      </c>
      <c r="R373" s="202">
        <f>Q373*H373</f>
        <v>0</v>
      </c>
      <c r="S373" s="202">
        <v>0</v>
      </c>
      <c r="T373" s="203">
        <f>S373*H373</f>
        <v>0</v>
      </c>
      <c r="AR373" s="24" t="s">
        <v>474</v>
      </c>
      <c r="AT373" s="24" t="s">
        <v>196</v>
      </c>
      <c r="AU373" s="24" t="s">
        <v>79</v>
      </c>
      <c r="AY373" s="24" t="s">
        <v>195</v>
      </c>
      <c r="BE373" s="204">
        <f>IF(N373="základní",J373,0)</f>
        <v>0</v>
      </c>
      <c r="BF373" s="204">
        <f>IF(N373="snížená",J373,0)</f>
        <v>0</v>
      </c>
      <c r="BG373" s="204">
        <f>IF(N373="zákl. přenesená",J373,0)</f>
        <v>0</v>
      </c>
      <c r="BH373" s="204">
        <f>IF(N373="sníž. přenesená",J373,0)</f>
        <v>0</v>
      </c>
      <c r="BI373" s="204">
        <f>IF(N373="nulová",J373,0)</f>
        <v>0</v>
      </c>
      <c r="BJ373" s="24" t="s">
        <v>79</v>
      </c>
      <c r="BK373" s="204">
        <f>ROUND(I373*H373,1)</f>
        <v>0</v>
      </c>
      <c r="BL373" s="24" t="s">
        <v>474</v>
      </c>
      <c r="BM373" s="24" t="s">
        <v>784</v>
      </c>
    </row>
    <row r="374" spans="2:65" s="1" customFormat="1" ht="13.5">
      <c r="B374" s="41"/>
      <c r="C374" s="63"/>
      <c r="D374" s="208" t="s">
        <v>202</v>
      </c>
      <c r="E374" s="63"/>
      <c r="F374" s="209" t="s">
        <v>1947</v>
      </c>
      <c r="G374" s="63"/>
      <c r="H374" s="63"/>
      <c r="I374" s="165"/>
      <c r="J374" s="63"/>
      <c r="K374" s="63"/>
      <c r="L374" s="61"/>
      <c r="M374" s="207"/>
      <c r="N374" s="42"/>
      <c r="O374" s="42"/>
      <c r="P374" s="42"/>
      <c r="Q374" s="42"/>
      <c r="R374" s="42"/>
      <c r="S374" s="42"/>
      <c r="T374" s="78"/>
      <c r="AT374" s="24" t="s">
        <v>202</v>
      </c>
      <c r="AU374" s="24" t="s">
        <v>79</v>
      </c>
    </row>
    <row r="375" spans="2:65" s="10" customFormat="1" ht="37.35" customHeight="1">
      <c r="B375" s="180"/>
      <c r="C375" s="181"/>
      <c r="D375" s="182" t="s">
        <v>71</v>
      </c>
      <c r="E375" s="183" t="s">
        <v>2064</v>
      </c>
      <c r="F375" s="183" t="s">
        <v>2065</v>
      </c>
      <c r="G375" s="181"/>
      <c r="H375" s="181"/>
      <c r="I375" s="184"/>
      <c r="J375" s="185">
        <f>BK375</f>
        <v>0</v>
      </c>
      <c r="K375" s="181"/>
      <c r="L375" s="186"/>
      <c r="M375" s="187"/>
      <c r="N375" s="188"/>
      <c r="O375" s="188"/>
      <c r="P375" s="189">
        <f>SUM(P376:P389)</f>
        <v>0</v>
      </c>
      <c r="Q375" s="188"/>
      <c r="R375" s="189">
        <f>SUM(R376:R389)</f>
        <v>0</v>
      </c>
      <c r="S375" s="188"/>
      <c r="T375" s="190">
        <f>SUM(T376:T389)</f>
        <v>0</v>
      </c>
      <c r="AR375" s="191" t="s">
        <v>86</v>
      </c>
      <c r="AT375" s="192" t="s">
        <v>71</v>
      </c>
      <c r="AU375" s="192" t="s">
        <v>72</v>
      </c>
      <c r="AY375" s="191" t="s">
        <v>195</v>
      </c>
      <c r="BK375" s="193">
        <f>SUM(BK376:BK389)</f>
        <v>0</v>
      </c>
    </row>
    <row r="376" spans="2:65" s="1" customFormat="1" ht="22.5" customHeight="1">
      <c r="B376" s="41"/>
      <c r="C376" s="238" t="s">
        <v>283</v>
      </c>
      <c r="D376" s="238" t="s">
        <v>1041</v>
      </c>
      <c r="E376" s="239" t="s">
        <v>2066</v>
      </c>
      <c r="F376" s="240" t="s">
        <v>2067</v>
      </c>
      <c r="G376" s="241" t="s">
        <v>440</v>
      </c>
      <c r="H376" s="242">
        <v>290</v>
      </c>
      <c r="I376" s="243"/>
      <c r="J376" s="242">
        <f>ROUND(I376*H376,1)</f>
        <v>0</v>
      </c>
      <c r="K376" s="240" t="s">
        <v>1298</v>
      </c>
      <c r="L376" s="244"/>
      <c r="M376" s="245" t="s">
        <v>20</v>
      </c>
      <c r="N376" s="246" t="s">
        <v>43</v>
      </c>
      <c r="O376" s="42"/>
      <c r="P376" s="202">
        <f>O376*H376</f>
        <v>0</v>
      </c>
      <c r="Q376" s="202">
        <v>0</v>
      </c>
      <c r="R376" s="202">
        <f>Q376*H376</f>
        <v>0</v>
      </c>
      <c r="S376" s="202">
        <v>0</v>
      </c>
      <c r="T376" s="203">
        <f>S376*H376</f>
        <v>0</v>
      </c>
      <c r="AR376" s="24" t="s">
        <v>799</v>
      </c>
      <c r="AT376" s="24" t="s">
        <v>1041</v>
      </c>
      <c r="AU376" s="24" t="s">
        <v>79</v>
      </c>
      <c r="AY376" s="24" t="s">
        <v>195</v>
      </c>
      <c r="BE376" s="204">
        <f>IF(N376="základní",J376,0)</f>
        <v>0</v>
      </c>
      <c r="BF376" s="204">
        <f>IF(N376="snížená",J376,0)</f>
        <v>0</v>
      </c>
      <c r="BG376" s="204">
        <f>IF(N376="zákl. přenesená",J376,0)</f>
        <v>0</v>
      </c>
      <c r="BH376" s="204">
        <f>IF(N376="sníž. přenesená",J376,0)</f>
        <v>0</v>
      </c>
      <c r="BI376" s="204">
        <f>IF(N376="nulová",J376,0)</f>
        <v>0</v>
      </c>
      <c r="BJ376" s="24" t="s">
        <v>79</v>
      </c>
      <c r="BK376" s="204">
        <f>ROUND(I376*H376,1)</f>
        <v>0</v>
      </c>
      <c r="BL376" s="24" t="s">
        <v>474</v>
      </c>
      <c r="BM376" s="24" t="s">
        <v>787</v>
      </c>
    </row>
    <row r="377" spans="2:65" s="1" customFormat="1" ht="13.5">
      <c r="B377" s="41"/>
      <c r="C377" s="63"/>
      <c r="D377" s="205" t="s">
        <v>202</v>
      </c>
      <c r="E377" s="63"/>
      <c r="F377" s="206" t="s">
        <v>2067</v>
      </c>
      <c r="G377" s="63"/>
      <c r="H377" s="63"/>
      <c r="I377" s="165"/>
      <c r="J377" s="63"/>
      <c r="K377" s="63"/>
      <c r="L377" s="61"/>
      <c r="M377" s="207"/>
      <c r="N377" s="42"/>
      <c r="O377" s="42"/>
      <c r="P377" s="42"/>
      <c r="Q377" s="42"/>
      <c r="R377" s="42"/>
      <c r="S377" s="42"/>
      <c r="T377" s="78"/>
      <c r="AT377" s="24" t="s">
        <v>202</v>
      </c>
      <c r="AU377" s="24" t="s">
        <v>79</v>
      </c>
    </row>
    <row r="378" spans="2:65" s="1" customFormat="1" ht="22.5" customHeight="1">
      <c r="B378" s="41"/>
      <c r="C378" s="238" t="s">
        <v>287</v>
      </c>
      <c r="D378" s="238" t="s">
        <v>1041</v>
      </c>
      <c r="E378" s="239" t="s">
        <v>2068</v>
      </c>
      <c r="F378" s="240" t="s">
        <v>2069</v>
      </c>
      <c r="G378" s="241" t="s">
        <v>440</v>
      </c>
      <c r="H378" s="242">
        <v>0</v>
      </c>
      <c r="I378" s="243"/>
      <c r="J378" s="242">
        <f>ROUND(I378*H378,1)</f>
        <v>0</v>
      </c>
      <c r="K378" s="240" t="s">
        <v>1298</v>
      </c>
      <c r="L378" s="244"/>
      <c r="M378" s="245" t="s">
        <v>20</v>
      </c>
      <c r="N378" s="246" t="s">
        <v>43</v>
      </c>
      <c r="O378" s="42"/>
      <c r="P378" s="202">
        <f>O378*H378</f>
        <v>0</v>
      </c>
      <c r="Q378" s="202">
        <v>0</v>
      </c>
      <c r="R378" s="202">
        <f>Q378*H378</f>
        <v>0</v>
      </c>
      <c r="S378" s="202">
        <v>0</v>
      </c>
      <c r="T378" s="203">
        <f>S378*H378</f>
        <v>0</v>
      </c>
      <c r="AR378" s="24" t="s">
        <v>799</v>
      </c>
      <c r="AT378" s="24" t="s">
        <v>1041</v>
      </c>
      <c r="AU378" s="24" t="s">
        <v>79</v>
      </c>
      <c r="AY378" s="24" t="s">
        <v>195</v>
      </c>
      <c r="BE378" s="204">
        <f>IF(N378="základní",J378,0)</f>
        <v>0</v>
      </c>
      <c r="BF378" s="204">
        <f>IF(N378="snížená",J378,0)</f>
        <v>0</v>
      </c>
      <c r="BG378" s="204">
        <f>IF(N378="zákl. přenesená",J378,0)</f>
        <v>0</v>
      </c>
      <c r="BH378" s="204">
        <f>IF(N378="sníž. přenesená",J378,0)</f>
        <v>0</v>
      </c>
      <c r="BI378" s="204">
        <f>IF(N378="nulová",J378,0)</f>
        <v>0</v>
      </c>
      <c r="BJ378" s="24" t="s">
        <v>79</v>
      </c>
      <c r="BK378" s="204">
        <f>ROUND(I378*H378,1)</f>
        <v>0</v>
      </c>
      <c r="BL378" s="24" t="s">
        <v>474</v>
      </c>
      <c r="BM378" s="24" t="s">
        <v>790</v>
      </c>
    </row>
    <row r="379" spans="2:65" s="1" customFormat="1" ht="13.5">
      <c r="B379" s="41"/>
      <c r="C379" s="63"/>
      <c r="D379" s="205" t="s">
        <v>202</v>
      </c>
      <c r="E379" s="63"/>
      <c r="F379" s="206" t="s">
        <v>2069</v>
      </c>
      <c r="G379" s="63"/>
      <c r="H379" s="63"/>
      <c r="I379" s="165"/>
      <c r="J379" s="63"/>
      <c r="K379" s="63"/>
      <c r="L379" s="61"/>
      <c r="M379" s="207"/>
      <c r="N379" s="42"/>
      <c r="O379" s="42"/>
      <c r="P379" s="42"/>
      <c r="Q379" s="42"/>
      <c r="R379" s="42"/>
      <c r="S379" s="42"/>
      <c r="T379" s="78"/>
      <c r="AT379" s="24" t="s">
        <v>202</v>
      </c>
      <c r="AU379" s="24" t="s">
        <v>79</v>
      </c>
    </row>
    <row r="380" spans="2:65" s="1" customFormat="1" ht="22.5" customHeight="1">
      <c r="B380" s="41"/>
      <c r="C380" s="238" t="s">
        <v>291</v>
      </c>
      <c r="D380" s="238" t="s">
        <v>1041</v>
      </c>
      <c r="E380" s="239" t="s">
        <v>2070</v>
      </c>
      <c r="F380" s="240" t="s">
        <v>2071</v>
      </c>
      <c r="G380" s="241" t="s">
        <v>440</v>
      </c>
      <c r="H380" s="242">
        <v>380</v>
      </c>
      <c r="I380" s="243"/>
      <c r="J380" s="242">
        <f>ROUND(I380*H380,1)</f>
        <v>0</v>
      </c>
      <c r="K380" s="240" t="s">
        <v>1298</v>
      </c>
      <c r="L380" s="244"/>
      <c r="M380" s="245" t="s">
        <v>20</v>
      </c>
      <c r="N380" s="246" t="s">
        <v>43</v>
      </c>
      <c r="O380" s="42"/>
      <c r="P380" s="202">
        <f>O380*H380</f>
        <v>0</v>
      </c>
      <c r="Q380" s="202">
        <v>0</v>
      </c>
      <c r="R380" s="202">
        <f>Q380*H380</f>
        <v>0</v>
      </c>
      <c r="S380" s="202">
        <v>0</v>
      </c>
      <c r="T380" s="203">
        <f>S380*H380</f>
        <v>0</v>
      </c>
      <c r="AR380" s="24" t="s">
        <v>799</v>
      </c>
      <c r="AT380" s="24" t="s">
        <v>1041</v>
      </c>
      <c r="AU380" s="24" t="s">
        <v>79</v>
      </c>
      <c r="AY380" s="24" t="s">
        <v>195</v>
      </c>
      <c r="BE380" s="204">
        <f>IF(N380="základní",J380,0)</f>
        <v>0</v>
      </c>
      <c r="BF380" s="204">
        <f>IF(N380="snížená",J380,0)</f>
        <v>0</v>
      </c>
      <c r="BG380" s="204">
        <f>IF(N380="zákl. přenesená",J380,0)</f>
        <v>0</v>
      </c>
      <c r="BH380" s="204">
        <f>IF(N380="sníž. přenesená",J380,0)</f>
        <v>0</v>
      </c>
      <c r="BI380" s="204">
        <f>IF(N380="nulová",J380,0)</f>
        <v>0</v>
      </c>
      <c r="BJ380" s="24" t="s">
        <v>79</v>
      </c>
      <c r="BK380" s="204">
        <f>ROUND(I380*H380,1)</f>
        <v>0</v>
      </c>
      <c r="BL380" s="24" t="s">
        <v>474</v>
      </c>
      <c r="BM380" s="24" t="s">
        <v>793</v>
      </c>
    </row>
    <row r="381" spans="2:65" s="1" customFormat="1" ht="13.5">
      <c r="B381" s="41"/>
      <c r="C381" s="63"/>
      <c r="D381" s="205" t="s">
        <v>202</v>
      </c>
      <c r="E381" s="63"/>
      <c r="F381" s="206" t="s">
        <v>2071</v>
      </c>
      <c r="G381" s="63"/>
      <c r="H381" s="63"/>
      <c r="I381" s="165"/>
      <c r="J381" s="63"/>
      <c r="K381" s="63"/>
      <c r="L381" s="61"/>
      <c r="M381" s="207"/>
      <c r="N381" s="42"/>
      <c r="O381" s="42"/>
      <c r="P381" s="42"/>
      <c r="Q381" s="42"/>
      <c r="R381" s="42"/>
      <c r="S381" s="42"/>
      <c r="T381" s="78"/>
      <c r="AT381" s="24" t="s">
        <v>202</v>
      </c>
      <c r="AU381" s="24" t="s">
        <v>79</v>
      </c>
    </row>
    <row r="382" spans="2:65" s="1" customFormat="1" ht="22.5" customHeight="1">
      <c r="B382" s="41"/>
      <c r="C382" s="238" t="s">
        <v>295</v>
      </c>
      <c r="D382" s="238" t="s">
        <v>1041</v>
      </c>
      <c r="E382" s="239" t="s">
        <v>2072</v>
      </c>
      <c r="F382" s="240" t="s">
        <v>2073</v>
      </c>
      <c r="G382" s="241" t="s">
        <v>440</v>
      </c>
      <c r="H382" s="242">
        <v>98</v>
      </c>
      <c r="I382" s="243"/>
      <c r="J382" s="242">
        <f>ROUND(I382*H382,1)</f>
        <v>0</v>
      </c>
      <c r="K382" s="240" t="s">
        <v>1298</v>
      </c>
      <c r="L382" s="244"/>
      <c r="M382" s="245" t="s">
        <v>20</v>
      </c>
      <c r="N382" s="246" t="s">
        <v>43</v>
      </c>
      <c r="O382" s="42"/>
      <c r="P382" s="202">
        <f>O382*H382</f>
        <v>0</v>
      </c>
      <c r="Q382" s="202">
        <v>0</v>
      </c>
      <c r="R382" s="202">
        <f>Q382*H382</f>
        <v>0</v>
      </c>
      <c r="S382" s="202">
        <v>0</v>
      </c>
      <c r="T382" s="203">
        <f>S382*H382</f>
        <v>0</v>
      </c>
      <c r="AR382" s="24" t="s">
        <v>799</v>
      </c>
      <c r="AT382" s="24" t="s">
        <v>1041</v>
      </c>
      <c r="AU382" s="24" t="s">
        <v>79</v>
      </c>
      <c r="AY382" s="24" t="s">
        <v>195</v>
      </c>
      <c r="BE382" s="204">
        <f>IF(N382="základní",J382,0)</f>
        <v>0</v>
      </c>
      <c r="BF382" s="204">
        <f>IF(N382="snížená",J382,0)</f>
        <v>0</v>
      </c>
      <c r="BG382" s="204">
        <f>IF(N382="zákl. přenesená",J382,0)</f>
        <v>0</v>
      </c>
      <c r="BH382" s="204">
        <f>IF(N382="sníž. přenesená",J382,0)</f>
        <v>0</v>
      </c>
      <c r="BI382" s="204">
        <f>IF(N382="nulová",J382,0)</f>
        <v>0</v>
      </c>
      <c r="BJ382" s="24" t="s">
        <v>79</v>
      </c>
      <c r="BK382" s="204">
        <f>ROUND(I382*H382,1)</f>
        <v>0</v>
      </c>
      <c r="BL382" s="24" t="s">
        <v>474</v>
      </c>
      <c r="BM382" s="24" t="s">
        <v>796</v>
      </c>
    </row>
    <row r="383" spans="2:65" s="1" customFormat="1" ht="13.5">
      <c r="B383" s="41"/>
      <c r="C383" s="63"/>
      <c r="D383" s="205" t="s">
        <v>202</v>
      </c>
      <c r="E383" s="63"/>
      <c r="F383" s="206" t="s">
        <v>2073</v>
      </c>
      <c r="G383" s="63"/>
      <c r="H383" s="63"/>
      <c r="I383" s="165"/>
      <c r="J383" s="63"/>
      <c r="K383" s="63"/>
      <c r="L383" s="61"/>
      <c r="M383" s="207"/>
      <c r="N383" s="42"/>
      <c r="O383" s="42"/>
      <c r="P383" s="42"/>
      <c r="Q383" s="42"/>
      <c r="R383" s="42"/>
      <c r="S383" s="42"/>
      <c r="T383" s="78"/>
      <c r="AT383" s="24" t="s">
        <v>202</v>
      </c>
      <c r="AU383" s="24" t="s">
        <v>79</v>
      </c>
    </row>
    <row r="384" spans="2:65" s="1" customFormat="1" ht="22.5" customHeight="1">
      <c r="B384" s="41"/>
      <c r="C384" s="238" t="s">
        <v>299</v>
      </c>
      <c r="D384" s="238" t="s">
        <v>1041</v>
      </c>
      <c r="E384" s="239" t="s">
        <v>2074</v>
      </c>
      <c r="F384" s="240" t="s">
        <v>2075</v>
      </c>
      <c r="G384" s="241" t="s">
        <v>440</v>
      </c>
      <c r="H384" s="242">
        <v>16</v>
      </c>
      <c r="I384" s="243"/>
      <c r="J384" s="242">
        <f>ROUND(I384*H384,1)</f>
        <v>0</v>
      </c>
      <c r="K384" s="240" t="s">
        <v>1298</v>
      </c>
      <c r="L384" s="244"/>
      <c r="M384" s="245" t="s">
        <v>20</v>
      </c>
      <c r="N384" s="246" t="s">
        <v>43</v>
      </c>
      <c r="O384" s="42"/>
      <c r="P384" s="202">
        <f>O384*H384</f>
        <v>0</v>
      </c>
      <c r="Q384" s="202">
        <v>0</v>
      </c>
      <c r="R384" s="202">
        <f>Q384*H384</f>
        <v>0</v>
      </c>
      <c r="S384" s="202">
        <v>0</v>
      </c>
      <c r="T384" s="203">
        <f>S384*H384</f>
        <v>0</v>
      </c>
      <c r="AR384" s="24" t="s">
        <v>799</v>
      </c>
      <c r="AT384" s="24" t="s">
        <v>1041</v>
      </c>
      <c r="AU384" s="24" t="s">
        <v>79</v>
      </c>
      <c r="AY384" s="24" t="s">
        <v>195</v>
      </c>
      <c r="BE384" s="204">
        <f>IF(N384="základní",J384,0)</f>
        <v>0</v>
      </c>
      <c r="BF384" s="204">
        <f>IF(N384="snížená",J384,0)</f>
        <v>0</v>
      </c>
      <c r="BG384" s="204">
        <f>IF(N384="zákl. přenesená",J384,0)</f>
        <v>0</v>
      </c>
      <c r="BH384" s="204">
        <f>IF(N384="sníž. přenesená",J384,0)</f>
        <v>0</v>
      </c>
      <c r="BI384" s="204">
        <f>IF(N384="nulová",J384,0)</f>
        <v>0</v>
      </c>
      <c r="BJ384" s="24" t="s">
        <v>79</v>
      </c>
      <c r="BK384" s="204">
        <f>ROUND(I384*H384,1)</f>
        <v>0</v>
      </c>
      <c r="BL384" s="24" t="s">
        <v>474</v>
      </c>
      <c r="BM384" s="24" t="s">
        <v>799</v>
      </c>
    </row>
    <row r="385" spans="2:65" s="1" customFormat="1" ht="13.5">
      <c r="B385" s="41"/>
      <c r="C385" s="63"/>
      <c r="D385" s="205" t="s">
        <v>202</v>
      </c>
      <c r="E385" s="63"/>
      <c r="F385" s="206" t="s">
        <v>2075</v>
      </c>
      <c r="G385" s="63"/>
      <c r="H385" s="63"/>
      <c r="I385" s="165"/>
      <c r="J385" s="63"/>
      <c r="K385" s="63"/>
      <c r="L385" s="61"/>
      <c r="M385" s="207"/>
      <c r="N385" s="42"/>
      <c r="O385" s="42"/>
      <c r="P385" s="42"/>
      <c r="Q385" s="42"/>
      <c r="R385" s="42"/>
      <c r="S385" s="42"/>
      <c r="T385" s="78"/>
      <c r="AT385" s="24" t="s">
        <v>202</v>
      </c>
      <c r="AU385" s="24" t="s">
        <v>79</v>
      </c>
    </row>
    <row r="386" spans="2:65" s="1" customFormat="1" ht="22.5" customHeight="1">
      <c r="B386" s="41"/>
      <c r="C386" s="238" t="s">
        <v>800</v>
      </c>
      <c r="D386" s="238" t="s">
        <v>1041</v>
      </c>
      <c r="E386" s="239" t="s">
        <v>2076</v>
      </c>
      <c r="F386" s="240" t="s">
        <v>1954</v>
      </c>
      <c r="G386" s="241" t="s">
        <v>440</v>
      </c>
      <c r="H386" s="242">
        <v>100</v>
      </c>
      <c r="I386" s="243"/>
      <c r="J386" s="242">
        <f>ROUND(I386*H386,1)</f>
        <v>0</v>
      </c>
      <c r="K386" s="240" t="s">
        <v>1298</v>
      </c>
      <c r="L386" s="244"/>
      <c r="M386" s="245" t="s">
        <v>20</v>
      </c>
      <c r="N386" s="246" t="s">
        <v>43</v>
      </c>
      <c r="O386" s="42"/>
      <c r="P386" s="202">
        <f>O386*H386</f>
        <v>0</v>
      </c>
      <c r="Q386" s="202">
        <v>0</v>
      </c>
      <c r="R386" s="202">
        <f>Q386*H386</f>
        <v>0</v>
      </c>
      <c r="S386" s="202">
        <v>0</v>
      </c>
      <c r="T386" s="203">
        <f>S386*H386</f>
        <v>0</v>
      </c>
      <c r="AR386" s="24" t="s">
        <v>799</v>
      </c>
      <c r="AT386" s="24" t="s">
        <v>1041</v>
      </c>
      <c r="AU386" s="24" t="s">
        <v>79</v>
      </c>
      <c r="AY386" s="24" t="s">
        <v>195</v>
      </c>
      <c r="BE386" s="204">
        <f>IF(N386="základní",J386,0)</f>
        <v>0</v>
      </c>
      <c r="BF386" s="204">
        <f>IF(N386="snížená",J386,0)</f>
        <v>0</v>
      </c>
      <c r="BG386" s="204">
        <f>IF(N386="zákl. přenesená",J386,0)</f>
        <v>0</v>
      </c>
      <c r="BH386" s="204">
        <f>IF(N386="sníž. přenesená",J386,0)</f>
        <v>0</v>
      </c>
      <c r="BI386" s="204">
        <f>IF(N386="nulová",J386,0)</f>
        <v>0</v>
      </c>
      <c r="BJ386" s="24" t="s">
        <v>79</v>
      </c>
      <c r="BK386" s="204">
        <f>ROUND(I386*H386,1)</f>
        <v>0</v>
      </c>
      <c r="BL386" s="24" t="s">
        <v>474</v>
      </c>
      <c r="BM386" s="24" t="s">
        <v>803</v>
      </c>
    </row>
    <row r="387" spans="2:65" s="1" customFormat="1" ht="13.5">
      <c r="B387" s="41"/>
      <c r="C387" s="63"/>
      <c r="D387" s="205" t="s">
        <v>202</v>
      </c>
      <c r="E387" s="63"/>
      <c r="F387" s="206" t="s">
        <v>1954</v>
      </c>
      <c r="G387" s="63"/>
      <c r="H387" s="63"/>
      <c r="I387" s="165"/>
      <c r="J387" s="63"/>
      <c r="K387" s="63"/>
      <c r="L387" s="61"/>
      <c r="M387" s="207"/>
      <c r="N387" s="42"/>
      <c r="O387" s="42"/>
      <c r="P387" s="42"/>
      <c r="Q387" s="42"/>
      <c r="R387" s="42"/>
      <c r="S387" s="42"/>
      <c r="T387" s="78"/>
      <c r="AT387" s="24" t="s">
        <v>202</v>
      </c>
      <c r="AU387" s="24" t="s">
        <v>79</v>
      </c>
    </row>
    <row r="388" spans="2:65" s="1" customFormat="1" ht="22.5" customHeight="1">
      <c r="B388" s="41"/>
      <c r="C388" s="238" t="s">
        <v>583</v>
      </c>
      <c r="D388" s="238" t="s">
        <v>1041</v>
      </c>
      <c r="E388" s="239" t="s">
        <v>2077</v>
      </c>
      <c r="F388" s="240" t="s">
        <v>1956</v>
      </c>
      <c r="G388" s="241" t="s">
        <v>1948</v>
      </c>
      <c r="H388" s="242">
        <v>1</v>
      </c>
      <c r="I388" s="243"/>
      <c r="J388" s="242">
        <f>ROUND(I388*H388,1)</f>
        <v>0</v>
      </c>
      <c r="K388" s="240" t="s">
        <v>1298</v>
      </c>
      <c r="L388" s="244"/>
      <c r="M388" s="245" t="s">
        <v>20</v>
      </c>
      <c r="N388" s="246" t="s">
        <v>43</v>
      </c>
      <c r="O388" s="42"/>
      <c r="P388" s="202">
        <f>O388*H388</f>
        <v>0</v>
      </c>
      <c r="Q388" s="202">
        <v>0</v>
      </c>
      <c r="R388" s="202">
        <f>Q388*H388</f>
        <v>0</v>
      </c>
      <c r="S388" s="202">
        <v>0</v>
      </c>
      <c r="T388" s="203">
        <f>S388*H388</f>
        <v>0</v>
      </c>
      <c r="AR388" s="24" t="s">
        <v>799</v>
      </c>
      <c r="AT388" s="24" t="s">
        <v>1041</v>
      </c>
      <c r="AU388" s="24" t="s">
        <v>79</v>
      </c>
      <c r="AY388" s="24" t="s">
        <v>195</v>
      </c>
      <c r="BE388" s="204">
        <f>IF(N388="základní",J388,0)</f>
        <v>0</v>
      </c>
      <c r="BF388" s="204">
        <f>IF(N388="snížená",J388,0)</f>
        <v>0</v>
      </c>
      <c r="BG388" s="204">
        <f>IF(N388="zákl. přenesená",J388,0)</f>
        <v>0</v>
      </c>
      <c r="BH388" s="204">
        <f>IF(N388="sníž. přenesená",J388,0)</f>
        <v>0</v>
      </c>
      <c r="BI388" s="204">
        <f>IF(N388="nulová",J388,0)</f>
        <v>0</v>
      </c>
      <c r="BJ388" s="24" t="s">
        <v>79</v>
      </c>
      <c r="BK388" s="204">
        <f>ROUND(I388*H388,1)</f>
        <v>0</v>
      </c>
      <c r="BL388" s="24" t="s">
        <v>474</v>
      </c>
      <c r="BM388" s="24" t="s">
        <v>807</v>
      </c>
    </row>
    <row r="389" spans="2:65" s="1" customFormat="1" ht="13.5">
      <c r="B389" s="41"/>
      <c r="C389" s="63"/>
      <c r="D389" s="208" t="s">
        <v>202</v>
      </c>
      <c r="E389" s="63"/>
      <c r="F389" s="209" t="s">
        <v>1956</v>
      </c>
      <c r="G389" s="63"/>
      <c r="H389" s="63"/>
      <c r="I389" s="165"/>
      <c r="J389" s="63"/>
      <c r="K389" s="63"/>
      <c r="L389" s="61"/>
      <c r="M389" s="207"/>
      <c r="N389" s="42"/>
      <c r="O389" s="42"/>
      <c r="P389" s="42"/>
      <c r="Q389" s="42"/>
      <c r="R389" s="42"/>
      <c r="S389" s="42"/>
      <c r="T389" s="78"/>
      <c r="AT389" s="24" t="s">
        <v>202</v>
      </c>
      <c r="AU389" s="24" t="s">
        <v>79</v>
      </c>
    </row>
    <row r="390" spans="2:65" s="10" customFormat="1" ht="37.35" customHeight="1">
      <c r="B390" s="180"/>
      <c r="C390" s="181"/>
      <c r="D390" s="182" t="s">
        <v>71</v>
      </c>
      <c r="E390" s="183" t="s">
        <v>2078</v>
      </c>
      <c r="F390" s="183" t="s">
        <v>2079</v>
      </c>
      <c r="G390" s="181"/>
      <c r="H390" s="181"/>
      <c r="I390" s="184"/>
      <c r="J390" s="185">
        <f>BK390</f>
        <v>0</v>
      </c>
      <c r="K390" s="181"/>
      <c r="L390" s="186"/>
      <c r="M390" s="187"/>
      <c r="N390" s="188"/>
      <c r="O390" s="188"/>
      <c r="P390" s="189">
        <f>SUM(P391:P404)</f>
        <v>0</v>
      </c>
      <c r="Q390" s="188"/>
      <c r="R390" s="189">
        <f>SUM(R391:R404)</f>
        <v>0</v>
      </c>
      <c r="S390" s="188"/>
      <c r="T390" s="190">
        <f>SUM(T391:T404)</f>
        <v>0</v>
      </c>
      <c r="AR390" s="191" t="s">
        <v>86</v>
      </c>
      <c r="AT390" s="192" t="s">
        <v>71</v>
      </c>
      <c r="AU390" s="192" t="s">
        <v>72</v>
      </c>
      <c r="AY390" s="191" t="s">
        <v>195</v>
      </c>
      <c r="BK390" s="193">
        <f>SUM(BK391:BK404)</f>
        <v>0</v>
      </c>
    </row>
    <row r="391" spans="2:65" s="1" customFormat="1" ht="22.5" customHeight="1">
      <c r="B391" s="41"/>
      <c r="C391" s="194" t="s">
        <v>810</v>
      </c>
      <c r="D391" s="194" t="s">
        <v>196</v>
      </c>
      <c r="E391" s="195" t="s">
        <v>2080</v>
      </c>
      <c r="F391" s="196" t="s">
        <v>2067</v>
      </c>
      <c r="G391" s="197" t="s">
        <v>440</v>
      </c>
      <c r="H391" s="198">
        <v>290</v>
      </c>
      <c r="I391" s="199"/>
      <c r="J391" s="198">
        <f>ROUND(I391*H391,1)</f>
        <v>0</v>
      </c>
      <c r="K391" s="196" t="s">
        <v>1298</v>
      </c>
      <c r="L391" s="61"/>
      <c r="M391" s="200" t="s">
        <v>20</v>
      </c>
      <c r="N391" s="201" t="s">
        <v>43</v>
      </c>
      <c r="O391" s="42"/>
      <c r="P391" s="202">
        <f>O391*H391</f>
        <v>0</v>
      </c>
      <c r="Q391" s="202">
        <v>0</v>
      </c>
      <c r="R391" s="202">
        <f>Q391*H391</f>
        <v>0</v>
      </c>
      <c r="S391" s="202">
        <v>0</v>
      </c>
      <c r="T391" s="203">
        <f>S391*H391</f>
        <v>0</v>
      </c>
      <c r="AR391" s="24" t="s">
        <v>474</v>
      </c>
      <c r="AT391" s="24" t="s">
        <v>196</v>
      </c>
      <c r="AU391" s="24" t="s">
        <v>79</v>
      </c>
      <c r="AY391" s="24" t="s">
        <v>195</v>
      </c>
      <c r="BE391" s="204">
        <f>IF(N391="základní",J391,0)</f>
        <v>0</v>
      </c>
      <c r="BF391" s="204">
        <f>IF(N391="snížená",J391,0)</f>
        <v>0</v>
      </c>
      <c r="BG391" s="204">
        <f>IF(N391="zákl. přenesená",J391,0)</f>
        <v>0</v>
      </c>
      <c r="BH391" s="204">
        <f>IF(N391="sníž. přenesená",J391,0)</f>
        <v>0</v>
      </c>
      <c r="BI391" s="204">
        <f>IF(N391="nulová",J391,0)</f>
        <v>0</v>
      </c>
      <c r="BJ391" s="24" t="s">
        <v>79</v>
      </c>
      <c r="BK391" s="204">
        <f>ROUND(I391*H391,1)</f>
        <v>0</v>
      </c>
      <c r="BL391" s="24" t="s">
        <v>474</v>
      </c>
      <c r="BM391" s="24" t="s">
        <v>813</v>
      </c>
    </row>
    <row r="392" spans="2:65" s="1" customFormat="1" ht="13.5">
      <c r="B392" s="41"/>
      <c r="C392" s="63"/>
      <c r="D392" s="205" t="s">
        <v>202</v>
      </c>
      <c r="E392" s="63"/>
      <c r="F392" s="206" t="s">
        <v>2067</v>
      </c>
      <c r="G392" s="63"/>
      <c r="H392" s="63"/>
      <c r="I392" s="165"/>
      <c r="J392" s="63"/>
      <c r="K392" s="63"/>
      <c r="L392" s="61"/>
      <c r="M392" s="207"/>
      <c r="N392" s="42"/>
      <c r="O392" s="42"/>
      <c r="P392" s="42"/>
      <c r="Q392" s="42"/>
      <c r="R392" s="42"/>
      <c r="S392" s="42"/>
      <c r="T392" s="78"/>
      <c r="AT392" s="24" t="s">
        <v>202</v>
      </c>
      <c r="AU392" s="24" t="s">
        <v>79</v>
      </c>
    </row>
    <row r="393" spans="2:65" s="1" customFormat="1" ht="22.5" customHeight="1">
      <c r="B393" s="41"/>
      <c r="C393" s="194" t="s">
        <v>586</v>
      </c>
      <c r="D393" s="194" t="s">
        <v>196</v>
      </c>
      <c r="E393" s="195" t="s">
        <v>2081</v>
      </c>
      <c r="F393" s="196" t="s">
        <v>2069</v>
      </c>
      <c r="G393" s="197" t="s">
        <v>440</v>
      </c>
      <c r="H393" s="198">
        <v>0</v>
      </c>
      <c r="I393" s="199"/>
      <c r="J393" s="198">
        <f>ROUND(I393*H393,1)</f>
        <v>0</v>
      </c>
      <c r="K393" s="196" t="s">
        <v>1298</v>
      </c>
      <c r="L393" s="61"/>
      <c r="M393" s="200" t="s">
        <v>20</v>
      </c>
      <c r="N393" s="201" t="s">
        <v>43</v>
      </c>
      <c r="O393" s="42"/>
      <c r="P393" s="202">
        <f>O393*H393</f>
        <v>0</v>
      </c>
      <c r="Q393" s="202">
        <v>0</v>
      </c>
      <c r="R393" s="202">
        <f>Q393*H393</f>
        <v>0</v>
      </c>
      <c r="S393" s="202">
        <v>0</v>
      </c>
      <c r="T393" s="203">
        <f>S393*H393</f>
        <v>0</v>
      </c>
      <c r="AR393" s="24" t="s">
        <v>474</v>
      </c>
      <c r="AT393" s="24" t="s">
        <v>196</v>
      </c>
      <c r="AU393" s="24" t="s">
        <v>79</v>
      </c>
      <c r="AY393" s="24" t="s">
        <v>195</v>
      </c>
      <c r="BE393" s="204">
        <f>IF(N393="základní",J393,0)</f>
        <v>0</v>
      </c>
      <c r="BF393" s="204">
        <f>IF(N393="snížená",J393,0)</f>
        <v>0</v>
      </c>
      <c r="BG393" s="204">
        <f>IF(N393="zákl. přenesená",J393,0)</f>
        <v>0</v>
      </c>
      <c r="BH393" s="204">
        <f>IF(N393="sníž. přenesená",J393,0)</f>
        <v>0</v>
      </c>
      <c r="BI393" s="204">
        <f>IF(N393="nulová",J393,0)</f>
        <v>0</v>
      </c>
      <c r="BJ393" s="24" t="s">
        <v>79</v>
      </c>
      <c r="BK393" s="204">
        <f>ROUND(I393*H393,1)</f>
        <v>0</v>
      </c>
      <c r="BL393" s="24" t="s">
        <v>474</v>
      </c>
      <c r="BM393" s="24" t="s">
        <v>816</v>
      </c>
    </row>
    <row r="394" spans="2:65" s="1" customFormat="1" ht="13.5">
      <c r="B394" s="41"/>
      <c r="C394" s="63"/>
      <c r="D394" s="205" t="s">
        <v>202</v>
      </c>
      <c r="E394" s="63"/>
      <c r="F394" s="206" t="s">
        <v>2069</v>
      </c>
      <c r="G394" s="63"/>
      <c r="H394" s="63"/>
      <c r="I394" s="165"/>
      <c r="J394" s="63"/>
      <c r="K394" s="63"/>
      <c r="L394" s="61"/>
      <c r="M394" s="207"/>
      <c r="N394" s="42"/>
      <c r="O394" s="42"/>
      <c r="P394" s="42"/>
      <c r="Q394" s="42"/>
      <c r="R394" s="42"/>
      <c r="S394" s="42"/>
      <c r="T394" s="78"/>
      <c r="AT394" s="24" t="s">
        <v>202</v>
      </c>
      <c r="AU394" s="24" t="s">
        <v>79</v>
      </c>
    </row>
    <row r="395" spans="2:65" s="1" customFormat="1" ht="22.5" customHeight="1">
      <c r="B395" s="41"/>
      <c r="C395" s="194" t="s">
        <v>818</v>
      </c>
      <c r="D395" s="194" t="s">
        <v>196</v>
      </c>
      <c r="E395" s="195" t="s">
        <v>2082</v>
      </c>
      <c r="F395" s="196" t="s">
        <v>2071</v>
      </c>
      <c r="G395" s="197" t="s">
        <v>440</v>
      </c>
      <c r="H395" s="198">
        <v>380</v>
      </c>
      <c r="I395" s="199"/>
      <c r="J395" s="198">
        <f>ROUND(I395*H395,1)</f>
        <v>0</v>
      </c>
      <c r="K395" s="196" t="s">
        <v>1298</v>
      </c>
      <c r="L395" s="61"/>
      <c r="M395" s="200" t="s">
        <v>20</v>
      </c>
      <c r="N395" s="201" t="s">
        <v>43</v>
      </c>
      <c r="O395" s="42"/>
      <c r="P395" s="202">
        <f>O395*H395</f>
        <v>0</v>
      </c>
      <c r="Q395" s="202">
        <v>0</v>
      </c>
      <c r="R395" s="202">
        <f>Q395*H395</f>
        <v>0</v>
      </c>
      <c r="S395" s="202">
        <v>0</v>
      </c>
      <c r="T395" s="203">
        <f>S395*H395</f>
        <v>0</v>
      </c>
      <c r="AR395" s="24" t="s">
        <v>474</v>
      </c>
      <c r="AT395" s="24" t="s">
        <v>196</v>
      </c>
      <c r="AU395" s="24" t="s">
        <v>79</v>
      </c>
      <c r="AY395" s="24" t="s">
        <v>195</v>
      </c>
      <c r="BE395" s="204">
        <f>IF(N395="základní",J395,0)</f>
        <v>0</v>
      </c>
      <c r="BF395" s="204">
        <f>IF(N395="snížená",J395,0)</f>
        <v>0</v>
      </c>
      <c r="BG395" s="204">
        <f>IF(N395="zákl. přenesená",J395,0)</f>
        <v>0</v>
      </c>
      <c r="BH395" s="204">
        <f>IF(N395="sníž. přenesená",J395,0)</f>
        <v>0</v>
      </c>
      <c r="BI395" s="204">
        <f>IF(N395="nulová",J395,0)</f>
        <v>0</v>
      </c>
      <c r="BJ395" s="24" t="s">
        <v>79</v>
      </c>
      <c r="BK395" s="204">
        <f>ROUND(I395*H395,1)</f>
        <v>0</v>
      </c>
      <c r="BL395" s="24" t="s">
        <v>474</v>
      </c>
      <c r="BM395" s="24" t="s">
        <v>821</v>
      </c>
    </row>
    <row r="396" spans="2:65" s="1" customFormat="1" ht="13.5">
      <c r="B396" s="41"/>
      <c r="C396" s="63"/>
      <c r="D396" s="205" t="s">
        <v>202</v>
      </c>
      <c r="E396" s="63"/>
      <c r="F396" s="206" t="s">
        <v>2071</v>
      </c>
      <c r="G396" s="63"/>
      <c r="H396" s="63"/>
      <c r="I396" s="165"/>
      <c r="J396" s="63"/>
      <c r="K396" s="63"/>
      <c r="L396" s="61"/>
      <c r="M396" s="207"/>
      <c r="N396" s="42"/>
      <c r="O396" s="42"/>
      <c r="P396" s="42"/>
      <c r="Q396" s="42"/>
      <c r="R396" s="42"/>
      <c r="S396" s="42"/>
      <c r="T396" s="78"/>
      <c r="AT396" s="24" t="s">
        <v>202</v>
      </c>
      <c r="AU396" s="24" t="s">
        <v>79</v>
      </c>
    </row>
    <row r="397" spans="2:65" s="1" customFormat="1" ht="22.5" customHeight="1">
      <c r="B397" s="41"/>
      <c r="C397" s="194" t="s">
        <v>590</v>
      </c>
      <c r="D397" s="194" t="s">
        <v>196</v>
      </c>
      <c r="E397" s="195" t="s">
        <v>2083</v>
      </c>
      <c r="F397" s="196" t="s">
        <v>2073</v>
      </c>
      <c r="G397" s="197" t="s">
        <v>440</v>
      </c>
      <c r="H397" s="198">
        <v>98</v>
      </c>
      <c r="I397" s="199"/>
      <c r="J397" s="198">
        <f>ROUND(I397*H397,1)</f>
        <v>0</v>
      </c>
      <c r="K397" s="196" t="s">
        <v>1298</v>
      </c>
      <c r="L397" s="61"/>
      <c r="M397" s="200" t="s">
        <v>20</v>
      </c>
      <c r="N397" s="201" t="s">
        <v>43</v>
      </c>
      <c r="O397" s="42"/>
      <c r="P397" s="202">
        <f>O397*H397</f>
        <v>0</v>
      </c>
      <c r="Q397" s="202">
        <v>0</v>
      </c>
      <c r="R397" s="202">
        <f>Q397*H397</f>
        <v>0</v>
      </c>
      <c r="S397" s="202">
        <v>0</v>
      </c>
      <c r="T397" s="203">
        <f>S397*H397</f>
        <v>0</v>
      </c>
      <c r="AR397" s="24" t="s">
        <v>474</v>
      </c>
      <c r="AT397" s="24" t="s">
        <v>196</v>
      </c>
      <c r="AU397" s="24" t="s">
        <v>79</v>
      </c>
      <c r="AY397" s="24" t="s">
        <v>195</v>
      </c>
      <c r="BE397" s="204">
        <f>IF(N397="základní",J397,0)</f>
        <v>0</v>
      </c>
      <c r="BF397" s="204">
        <f>IF(N397="snížená",J397,0)</f>
        <v>0</v>
      </c>
      <c r="BG397" s="204">
        <f>IF(N397="zákl. přenesená",J397,0)</f>
        <v>0</v>
      </c>
      <c r="BH397" s="204">
        <f>IF(N397="sníž. přenesená",J397,0)</f>
        <v>0</v>
      </c>
      <c r="BI397" s="204">
        <f>IF(N397="nulová",J397,0)</f>
        <v>0</v>
      </c>
      <c r="BJ397" s="24" t="s">
        <v>79</v>
      </c>
      <c r="BK397" s="204">
        <f>ROUND(I397*H397,1)</f>
        <v>0</v>
      </c>
      <c r="BL397" s="24" t="s">
        <v>474</v>
      </c>
      <c r="BM397" s="24" t="s">
        <v>826</v>
      </c>
    </row>
    <row r="398" spans="2:65" s="1" customFormat="1" ht="13.5">
      <c r="B398" s="41"/>
      <c r="C398" s="63"/>
      <c r="D398" s="205" t="s">
        <v>202</v>
      </c>
      <c r="E398" s="63"/>
      <c r="F398" s="206" t="s">
        <v>2073</v>
      </c>
      <c r="G398" s="63"/>
      <c r="H398" s="63"/>
      <c r="I398" s="165"/>
      <c r="J398" s="63"/>
      <c r="K398" s="63"/>
      <c r="L398" s="61"/>
      <c r="M398" s="207"/>
      <c r="N398" s="42"/>
      <c r="O398" s="42"/>
      <c r="P398" s="42"/>
      <c r="Q398" s="42"/>
      <c r="R398" s="42"/>
      <c r="S398" s="42"/>
      <c r="T398" s="78"/>
      <c r="AT398" s="24" t="s">
        <v>202</v>
      </c>
      <c r="AU398" s="24" t="s">
        <v>79</v>
      </c>
    </row>
    <row r="399" spans="2:65" s="1" customFormat="1" ht="22.5" customHeight="1">
      <c r="B399" s="41"/>
      <c r="C399" s="194" t="s">
        <v>827</v>
      </c>
      <c r="D399" s="194" t="s">
        <v>196</v>
      </c>
      <c r="E399" s="195" t="s">
        <v>2084</v>
      </c>
      <c r="F399" s="196" t="s">
        <v>2075</v>
      </c>
      <c r="G399" s="197" t="s">
        <v>440</v>
      </c>
      <c r="H399" s="198">
        <v>16</v>
      </c>
      <c r="I399" s="199"/>
      <c r="J399" s="198">
        <f>ROUND(I399*H399,1)</f>
        <v>0</v>
      </c>
      <c r="K399" s="196" t="s">
        <v>1298</v>
      </c>
      <c r="L399" s="61"/>
      <c r="M399" s="200" t="s">
        <v>20</v>
      </c>
      <c r="N399" s="201" t="s">
        <v>43</v>
      </c>
      <c r="O399" s="42"/>
      <c r="P399" s="202">
        <f>O399*H399</f>
        <v>0</v>
      </c>
      <c r="Q399" s="202">
        <v>0</v>
      </c>
      <c r="R399" s="202">
        <f>Q399*H399</f>
        <v>0</v>
      </c>
      <c r="S399" s="202">
        <v>0</v>
      </c>
      <c r="T399" s="203">
        <f>S399*H399</f>
        <v>0</v>
      </c>
      <c r="AR399" s="24" t="s">
        <v>474</v>
      </c>
      <c r="AT399" s="24" t="s">
        <v>196</v>
      </c>
      <c r="AU399" s="24" t="s">
        <v>79</v>
      </c>
      <c r="AY399" s="24" t="s">
        <v>195</v>
      </c>
      <c r="BE399" s="204">
        <f>IF(N399="základní",J399,0)</f>
        <v>0</v>
      </c>
      <c r="BF399" s="204">
        <f>IF(N399="snížená",J399,0)</f>
        <v>0</v>
      </c>
      <c r="BG399" s="204">
        <f>IF(N399="zákl. přenesená",J399,0)</f>
        <v>0</v>
      </c>
      <c r="BH399" s="204">
        <f>IF(N399="sníž. přenesená",J399,0)</f>
        <v>0</v>
      </c>
      <c r="BI399" s="204">
        <f>IF(N399="nulová",J399,0)</f>
        <v>0</v>
      </c>
      <c r="BJ399" s="24" t="s">
        <v>79</v>
      </c>
      <c r="BK399" s="204">
        <f>ROUND(I399*H399,1)</f>
        <v>0</v>
      </c>
      <c r="BL399" s="24" t="s">
        <v>474</v>
      </c>
      <c r="BM399" s="24" t="s">
        <v>830</v>
      </c>
    </row>
    <row r="400" spans="2:65" s="1" customFormat="1" ht="13.5">
      <c r="B400" s="41"/>
      <c r="C400" s="63"/>
      <c r="D400" s="205" t="s">
        <v>202</v>
      </c>
      <c r="E400" s="63"/>
      <c r="F400" s="206" t="s">
        <v>2075</v>
      </c>
      <c r="G400" s="63"/>
      <c r="H400" s="63"/>
      <c r="I400" s="165"/>
      <c r="J400" s="63"/>
      <c r="K400" s="63"/>
      <c r="L400" s="61"/>
      <c r="M400" s="207"/>
      <c r="N400" s="42"/>
      <c r="O400" s="42"/>
      <c r="P400" s="42"/>
      <c r="Q400" s="42"/>
      <c r="R400" s="42"/>
      <c r="S400" s="42"/>
      <c r="T400" s="78"/>
      <c r="AT400" s="24" t="s">
        <v>202</v>
      </c>
      <c r="AU400" s="24" t="s">
        <v>79</v>
      </c>
    </row>
    <row r="401" spans="2:65" s="1" customFormat="1" ht="22.5" customHeight="1">
      <c r="B401" s="41"/>
      <c r="C401" s="194" t="s">
        <v>593</v>
      </c>
      <c r="D401" s="194" t="s">
        <v>196</v>
      </c>
      <c r="E401" s="195" t="s">
        <v>2085</v>
      </c>
      <c r="F401" s="196" t="s">
        <v>1954</v>
      </c>
      <c r="G401" s="197" t="s">
        <v>440</v>
      </c>
      <c r="H401" s="198">
        <v>100</v>
      </c>
      <c r="I401" s="199"/>
      <c r="J401" s="198">
        <f>ROUND(I401*H401,1)</f>
        <v>0</v>
      </c>
      <c r="K401" s="196" t="s">
        <v>1298</v>
      </c>
      <c r="L401" s="61"/>
      <c r="M401" s="200" t="s">
        <v>20</v>
      </c>
      <c r="N401" s="201" t="s">
        <v>43</v>
      </c>
      <c r="O401" s="42"/>
      <c r="P401" s="202">
        <f>O401*H401</f>
        <v>0</v>
      </c>
      <c r="Q401" s="202">
        <v>0</v>
      </c>
      <c r="R401" s="202">
        <f>Q401*H401</f>
        <v>0</v>
      </c>
      <c r="S401" s="202">
        <v>0</v>
      </c>
      <c r="T401" s="203">
        <f>S401*H401</f>
        <v>0</v>
      </c>
      <c r="AR401" s="24" t="s">
        <v>474</v>
      </c>
      <c r="AT401" s="24" t="s">
        <v>196</v>
      </c>
      <c r="AU401" s="24" t="s">
        <v>79</v>
      </c>
      <c r="AY401" s="24" t="s">
        <v>195</v>
      </c>
      <c r="BE401" s="204">
        <f>IF(N401="základní",J401,0)</f>
        <v>0</v>
      </c>
      <c r="BF401" s="204">
        <f>IF(N401="snížená",J401,0)</f>
        <v>0</v>
      </c>
      <c r="BG401" s="204">
        <f>IF(N401="zákl. přenesená",J401,0)</f>
        <v>0</v>
      </c>
      <c r="BH401" s="204">
        <f>IF(N401="sníž. přenesená",J401,0)</f>
        <v>0</v>
      </c>
      <c r="BI401" s="204">
        <f>IF(N401="nulová",J401,0)</f>
        <v>0</v>
      </c>
      <c r="BJ401" s="24" t="s">
        <v>79</v>
      </c>
      <c r="BK401" s="204">
        <f>ROUND(I401*H401,1)</f>
        <v>0</v>
      </c>
      <c r="BL401" s="24" t="s">
        <v>474</v>
      </c>
      <c r="BM401" s="24" t="s">
        <v>833</v>
      </c>
    </row>
    <row r="402" spans="2:65" s="1" customFormat="1" ht="13.5">
      <c r="B402" s="41"/>
      <c r="C402" s="63"/>
      <c r="D402" s="205" t="s">
        <v>202</v>
      </c>
      <c r="E402" s="63"/>
      <c r="F402" s="206" t="s">
        <v>1954</v>
      </c>
      <c r="G402" s="63"/>
      <c r="H402" s="63"/>
      <c r="I402" s="165"/>
      <c r="J402" s="63"/>
      <c r="K402" s="63"/>
      <c r="L402" s="61"/>
      <c r="M402" s="207"/>
      <c r="N402" s="42"/>
      <c r="O402" s="42"/>
      <c r="P402" s="42"/>
      <c r="Q402" s="42"/>
      <c r="R402" s="42"/>
      <c r="S402" s="42"/>
      <c r="T402" s="78"/>
      <c r="AT402" s="24" t="s">
        <v>202</v>
      </c>
      <c r="AU402" s="24" t="s">
        <v>79</v>
      </c>
    </row>
    <row r="403" spans="2:65" s="1" customFormat="1" ht="22.5" customHeight="1">
      <c r="B403" s="41"/>
      <c r="C403" s="194" t="s">
        <v>835</v>
      </c>
      <c r="D403" s="194" t="s">
        <v>196</v>
      </c>
      <c r="E403" s="195" t="s">
        <v>2086</v>
      </c>
      <c r="F403" s="196" t="s">
        <v>1963</v>
      </c>
      <c r="G403" s="197" t="s">
        <v>729</v>
      </c>
      <c r="H403" s="198">
        <v>1</v>
      </c>
      <c r="I403" s="199"/>
      <c r="J403" s="198">
        <f>ROUND(I403*H403,1)</f>
        <v>0</v>
      </c>
      <c r="K403" s="196" t="s">
        <v>1298</v>
      </c>
      <c r="L403" s="61"/>
      <c r="M403" s="200" t="s">
        <v>20</v>
      </c>
      <c r="N403" s="201" t="s">
        <v>43</v>
      </c>
      <c r="O403" s="42"/>
      <c r="P403" s="202">
        <f>O403*H403</f>
        <v>0</v>
      </c>
      <c r="Q403" s="202">
        <v>0</v>
      </c>
      <c r="R403" s="202">
        <f>Q403*H403</f>
        <v>0</v>
      </c>
      <c r="S403" s="202">
        <v>0</v>
      </c>
      <c r="T403" s="203">
        <f>S403*H403</f>
        <v>0</v>
      </c>
      <c r="AR403" s="24" t="s">
        <v>474</v>
      </c>
      <c r="AT403" s="24" t="s">
        <v>196</v>
      </c>
      <c r="AU403" s="24" t="s">
        <v>79</v>
      </c>
      <c r="AY403" s="24" t="s">
        <v>195</v>
      </c>
      <c r="BE403" s="204">
        <f>IF(N403="základní",J403,0)</f>
        <v>0</v>
      </c>
      <c r="BF403" s="204">
        <f>IF(N403="snížená",J403,0)</f>
        <v>0</v>
      </c>
      <c r="BG403" s="204">
        <f>IF(N403="zákl. přenesená",J403,0)</f>
        <v>0</v>
      </c>
      <c r="BH403" s="204">
        <f>IF(N403="sníž. přenesená",J403,0)</f>
        <v>0</v>
      </c>
      <c r="BI403" s="204">
        <f>IF(N403="nulová",J403,0)</f>
        <v>0</v>
      </c>
      <c r="BJ403" s="24" t="s">
        <v>79</v>
      </c>
      <c r="BK403" s="204">
        <f>ROUND(I403*H403,1)</f>
        <v>0</v>
      </c>
      <c r="BL403" s="24" t="s">
        <v>474</v>
      </c>
      <c r="BM403" s="24" t="s">
        <v>838</v>
      </c>
    </row>
    <row r="404" spans="2:65" s="1" customFormat="1" ht="13.5">
      <c r="B404" s="41"/>
      <c r="C404" s="63"/>
      <c r="D404" s="208" t="s">
        <v>202</v>
      </c>
      <c r="E404" s="63"/>
      <c r="F404" s="209" t="s">
        <v>1963</v>
      </c>
      <c r="G404" s="63"/>
      <c r="H404" s="63"/>
      <c r="I404" s="165"/>
      <c r="J404" s="63"/>
      <c r="K404" s="63"/>
      <c r="L404" s="61"/>
      <c r="M404" s="207"/>
      <c r="N404" s="42"/>
      <c r="O404" s="42"/>
      <c r="P404" s="42"/>
      <c r="Q404" s="42"/>
      <c r="R404" s="42"/>
      <c r="S404" s="42"/>
      <c r="T404" s="78"/>
      <c r="AT404" s="24" t="s">
        <v>202</v>
      </c>
      <c r="AU404" s="24" t="s">
        <v>79</v>
      </c>
    </row>
    <row r="405" spans="2:65" s="10" customFormat="1" ht="37.35" customHeight="1">
      <c r="B405" s="180"/>
      <c r="C405" s="181"/>
      <c r="D405" s="182" t="s">
        <v>71</v>
      </c>
      <c r="E405" s="183" t="s">
        <v>2087</v>
      </c>
      <c r="F405" s="183" t="s">
        <v>2088</v>
      </c>
      <c r="G405" s="181"/>
      <c r="H405" s="181"/>
      <c r="I405" s="184"/>
      <c r="J405" s="185">
        <f>BK405</f>
        <v>0</v>
      </c>
      <c r="K405" s="181"/>
      <c r="L405" s="186"/>
      <c r="M405" s="187"/>
      <c r="N405" s="188"/>
      <c r="O405" s="188"/>
      <c r="P405" s="189">
        <f>SUM(P406:P439)</f>
        <v>0</v>
      </c>
      <c r="Q405" s="188"/>
      <c r="R405" s="189">
        <f>SUM(R406:R439)</f>
        <v>0</v>
      </c>
      <c r="S405" s="188"/>
      <c r="T405" s="190">
        <f>SUM(T406:T439)</f>
        <v>0</v>
      </c>
      <c r="AR405" s="191" t="s">
        <v>86</v>
      </c>
      <c r="AT405" s="192" t="s">
        <v>71</v>
      </c>
      <c r="AU405" s="192" t="s">
        <v>72</v>
      </c>
      <c r="AY405" s="191" t="s">
        <v>195</v>
      </c>
      <c r="BK405" s="193">
        <f>SUM(BK406:BK439)</f>
        <v>0</v>
      </c>
    </row>
    <row r="406" spans="2:65" s="1" customFormat="1" ht="22.5" customHeight="1">
      <c r="B406" s="41"/>
      <c r="C406" s="238" t="s">
        <v>597</v>
      </c>
      <c r="D406" s="238" t="s">
        <v>1041</v>
      </c>
      <c r="E406" s="239" t="s">
        <v>2089</v>
      </c>
      <c r="F406" s="240" t="s">
        <v>2090</v>
      </c>
      <c r="G406" s="241" t="s">
        <v>729</v>
      </c>
      <c r="H406" s="242">
        <v>1</v>
      </c>
      <c r="I406" s="243"/>
      <c r="J406" s="242">
        <f>ROUND(I406*H406,1)</f>
        <v>0</v>
      </c>
      <c r="K406" s="240" t="s">
        <v>1298</v>
      </c>
      <c r="L406" s="244"/>
      <c r="M406" s="245" t="s">
        <v>20</v>
      </c>
      <c r="N406" s="246" t="s">
        <v>43</v>
      </c>
      <c r="O406" s="42"/>
      <c r="P406" s="202">
        <f>O406*H406</f>
        <v>0</v>
      </c>
      <c r="Q406" s="202">
        <v>0</v>
      </c>
      <c r="R406" s="202">
        <f>Q406*H406</f>
        <v>0</v>
      </c>
      <c r="S406" s="202">
        <v>0</v>
      </c>
      <c r="T406" s="203">
        <f>S406*H406</f>
        <v>0</v>
      </c>
      <c r="AR406" s="24" t="s">
        <v>799</v>
      </c>
      <c r="AT406" s="24" t="s">
        <v>1041</v>
      </c>
      <c r="AU406" s="24" t="s">
        <v>79</v>
      </c>
      <c r="AY406" s="24" t="s">
        <v>195</v>
      </c>
      <c r="BE406" s="204">
        <f>IF(N406="základní",J406,0)</f>
        <v>0</v>
      </c>
      <c r="BF406" s="204">
        <f>IF(N406="snížená",J406,0)</f>
        <v>0</v>
      </c>
      <c r="BG406" s="204">
        <f>IF(N406="zákl. přenesená",J406,0)</f>
        <v>0</v>
      </c>
      <c r="BH406" s="204">
        <f>IF(N406="sníž. přenesená",J406,0)</f>
        <v>0</v>
      </c>
      <c r="BI406" s="204">
        <f>IF(N406="nulová",J406,0)</f>
        <v>0</v>
      </c>
      <c r="BJ406" s="24" t="s">
        <v>79</v>
      </c>
      <c r="BK406" s="204">
        <f>ROUND(I406*H406,1)</f>
        <v>0</v>
      </c>
      <c r="BL406" s="24" t="s">
        <v>474</v>
      </c>
      <c r="BM406" s="24" t="s">
        <v>841</v>
      </c>
    </row>
    <row r="407" spans="2:65" s="1" customFormat="1" ht="13.5">
      <c r="B407" s="41"/>
      <c r="C407" s="63"/>
      <c r="D407" s="205" t="s">
        <v>202</v>
      </c>
      <c r="E407" s="63"/>
      <c r="F407" s="206" t="s">
        <v>2090</v>
      </c>
      <c r="G407" s="63"/>
      <c r="H407" s="63"/>
      <c r="I407" s="165"/>
      <c r="J407" s="63"/>
      <c r="K407" s="63"/>
      <c r="L407" s="61"/>
      <c r="M407" s="207"/>
      <c r="N407" s="42"/>
      <c r="O407" s="42"/>
      <c r="P407" s="42"/>
      <c r="Q407" s="42"/>
      <c r="R407" s="42"/>
      <c r="S407" s="42"/>
      <c r="T407" s="78"/>
      <c r="AT407" s="24" t="s">
        <v>202</v>
      </c>
      <c r="AU407" s="24" t="s">
        <v>79</v>
      </c>
    </row>
    <row r="408" spans="2:65" s="1" customFormat="1" ht="22.5" customHeight="1">
      <c r="B408" s="41"/>
      <c r="C408" s="238" t="s">
        <v>844</v>
      </c>
      <c r="D408" s="238" t="s">
        <v>1041</v>
      </c>
      <c r="E408" s="239" t="s">
        <v>2091</v>
      </c>
      <c r="F408" s="240" t="s">
        <v>2092</v>
      </c>
      <c r="G408" s="241" t="s">
        <v>729</v>
      </c>
      <c r="H408" s="242">
        <v>0</v>
      </c>
      <c r="I408" s="243"/>
      <c r="J408" s="242">
        <f>ROUND(I408*H408,1)</f>
        <v>0</v>
      </c>
      <c r="K408" s="240" t="s">
        <v>1298</v>
      </c>
      <c r="L408" s="244"/>
      <c r="M408" s="245" t="s">
        <v>20</v>
      </c>
      <c r="N408" s="246" t="s">
        <v>43</v>
      </c>
      <c r="O408" s="42"/>
      <c r="P408" s="202">
        <f>O408*H408</f>
        <v>0</v>
      </c>
      <c r="Q408" s="202">
        <v>0</v>
      </c>
      <c r="R408" s="202">
        <f>Q408*H408</f>
        <v>0</v>
      </c>
      <c r="S408" s="202">
        <v>0</v>
      </c>
      <c r="T408" s="203">
        <f>S408*H408</f>
        <v>0</v>
      </c>
      <c r="AR408" s="24" t="s">
        <v>799</v>
      </c>
      <c r="AT408" s="24" t="s">
        <v>1041</v>
      </c>
      <c r="AU408" s="24" t="s">
        <v>79</v>
      </c>
      <c r="AY408" s="24" t="s">
        <v>195</v>
      </c>
      <c r="BE408" s="204">
        <f>IF(N408="základní",J408,0)</f>
        <v>0</v>
      </c>
      <c r="BF408" s="204">
        <f>IF(N408="snížená",J408,0)</f>
        <v>0</v>
      </c>
      <c r="BG408" s="204">
        <f>IF(N408="zákl. přenesená",J408,0)</f>
        <v>0</v>
      </c>
      <c r="BH408" s="204">
        <f>IF(N408="sníž. přenesená",J408,0)</f>
        <v>0</v>
      </c>
      <c r="BI408" s="204">
        <f>IF(N408="nulová",J408,0)</f>
        <v>0</v>
      </c>
      <c r="BJ408" s="24" t="s">
        <v>79</v>
      </c>
      <c r="BK408" s="204">
        <f>ROUND(I408*H408,1)</f>
        <v>0</v>
      </c>
      <c r="BL408" s="24" t="s">
        <v>474</v>
      </c>
      <c r="BM408" s="24" t="s">
        <v>847</v>
      </c>
    </row>
    <row r="409" spans="2:65" s="1" customFormat="1" ht="13.5">
      <c r="B409" s="41"/>
      <c r="C409" s="63"/>
      <c r="D409" s="205" t="s">
        <v>202</v>
      </c>
      <c r="E409" s="63"/>
      <c r="F409" s="206" t="s">
        <v>2092</v>
      </c>
      <c r="G409" s="63"/>
      <c r="H409" s="63"/>
      <c r="I409" s="165"/>
      <c r="J409" s="63"/>
      <c r="K409" s="63"/>
      <c r="L409" s="61"/>
      <c r="M409" s="207"/>
      <c r="N409" s="42"/>
      <c r="O409" s="42"/>
      <c r="P409" s="42"/>
      <c r="Q409" s="42"/>
      <c r="R409" s="42"/>
      <c r="S409" s="42"/>
      <c r="T409" s="78"/>
      <c r="AT409" s="24" t="s">
        <v>202</v>
      </c>
      <c r="AU409" s="24" t="s">
        <v>79</v>
      </c>
    </row>
    <row r="410" spans="2:65" s="1" customFormat="1" ht="22.5" customHeight="1">
      <c r="B410" s="41"/>
      <c r="C410" s="238" t="s">
        <v>600</v>
      </c>
      <c r="D410" s="238" t="s">
        <v>1041</v>
      </c>
      <c r="E410" s="239" t="s">
        <v>2093</v>
      </c>
      <c r="F410" s="240" t="s">
        <v>2094</v>
      </c>
      <c r="G410" s="241" t="s">
        <v>729</v>
      </c>
      <c r="H410" s="242">
        <v>0</v>
      </c>
      <c r="I410" s="243"/>
      <c r="J410" s="242">
        <f>ROUND(I410*H410,1)</f>
        <v>0</v>
      </c>
      <c r="K410" s="240" t="s">
        <v>1298</v>
      </c>
      <c r="L410" s="244"/>
      <c r="M410" s="245" t="s">
        <v>20</v>
      </c>
      <c r="N410" s="246" t="s">
        <v>43</v>
      </c>
      <c r="O410" s="42"/>
      <c r="P410" s="202">
        <f>O410*H410</f>
        <v>0</v>
      </c>
      <c r="Q410" s="202">
        <v>0</v>
      </c>
      <c r="R410" s="202">
        <f>Q410*H410</f>
        <v>0</v>
      </c>
      <c r="S410" s="202">
        <v>0</v>
      </c>
      <c r="T410" s="203">
        <f>S410*H410</f>
        <v>0</v>
      </c>
      <c r="AR410" s="24" t="s">
        <v>799</v>
      </c>
      <c r="AT410" s="24" t="s">
        <v>1041</v>
      </c>
      <c r="AU410" s="24" t="s">
        <v>79</v>
      </c>
      <c r="AY410" s="24" t="s">
        <v>195</v>
      </c>
      <c r="BE410" s="204">
        <f>IF(N410="základní",J410,0)</f>
        <v>0</v>
      </c>
      <c r="BF410" s="204">
        <f>IF(N410="snížená",J410,0)</f>
        <v>0</v>
      </c>
      <c r="BG410" s="204">
        <f>IF(N410="zákl. přenesená",J410,0)</f>
        <v>0</v>
      </c>
      <c r="BH410" s="204">
        <f>IF(N410="sníž. přenesená",J410,0)</f>
        <v>0</v>
      </c>
      <c r="BI410" s="204">
        <f>IF(N410="nulová",J410,0)</f>
        <v>0</v>
      </c>
      <c r="BJ410" s="24" t="s">
        <v>79</v>
      </c>
      <c r="BK410" s="204">
        <f>ROUND(I410*H410,1)</f>
        <v>0</v>
      </c>
      <c r="BL410" s="24" t="s">
        <v>474</v>
      </c>
      <c r="BM410" s="24" t="s">
        <v>850</v>
      </c>
    </row>
    <row r="411" spans="2:65" s="1" customFormat="1" ht="13.5">
      <c r="B411" s="41"/>
      <c r="C411" s="63"/>
      <c r="D411" s="205" t="s">
        <v>202</v>
      </c>
      <c r="E411" s="63"/>
      <c r="F411" s="206" t="s">
        <v>2094</v>
      </c>
      <c r="G411" s="63"/>
      <c r="H411" s="63"/>
      <c r="I411" s="165"/>
      <c r="J411" s="63"/>
      <c r="K411" s="63"/>
      <c r="L411" s="61"/>
      <c r="M411" s="207"/>
      <c r="N411" s="42"/>
      <c r="O411" s="42"/>
      <c r="P411" s="42"/>
      <c r="Q411" s="42"/>
      <c r="R411" s="42"/>
      <c r="S411" s="42"/>
      <c r="T411" s="78"/>
      <c r="AT411" s="24" t="s">
        <v>202</v>
      </c>
      <c r="AU411" s="24" t="s">
        <v>79</v>
      </c>
    </row>
    <row r="412" spans="2:65" s="1" customFormat="1" ht="22.5" customHeight="1">
      <c r="B412" s="41"/>
      <c r="C412" s="238" t="s">
        <v>851</v>
      </c>
      <c r="D412" s="238" t="s">
        <v>1041</v>
      </c>
      <c r="E412" s="239" t="s">
        <v>2095</v>
      </c>
      <c r="F412" s="240" t="s">
        <v>2096</v>
      </c>
      <c r="G412" s="241" t="s">
        <v>729</v>
      </c>
      <c r="H412" s="242">
        <v>1</v>
      </c>
      <c r="I412" s="243"/>
      <c r="J412" s="242">
        <f>ROUND(I412*H412,1)</f>
        <v>0</v>
      </c>
      <c r="K412" s="240" t="s">
        <v>1298</v>
      </c>
      <c r="L412" s="244"/>
      <c r="M412" s="245" t="s">
        <v>20</v>
      </c>
      <c r="N412" s="246" t="s">
        <v>43</v>
      </c>
      <c r="O412" s="42"/>
      <c r="P412" s="202">
        <f>O412*H412</f>
        <v>0</v>
      </c>
      <c r="Q412" s="202">
        <v>0</v>
      </c>
      <c r="R412" s="202">
        <f>Q412*H412</f>
        <v>0</v>
      </c>
      <c r="S412" s="202">
        <v>0</v>
      </c>
      <c r="T412" s="203">
        <f>S412*H412</f>
        <v>0</v>
      </c>
      <c r="AR412" s="24" t="s">
        <v>799</v>
      </c>
      <c r="AT412" s="24" t="s">
        <v>1041</v>
      </c>
      <c r="AU412" s="24" t="s">
        <v>79</v>
      </c>
      <c r="AY412" s="24" t="s">
        <v>195</v>
      </c>
      <c r="BE412" s="204">
        <f>IF(N412="základní",J412,0)</f>
        <v>0</v>
      </c>
      <c r="BF412" s="204">
        <f>IF(N412="snížená",J412,0)</f>
        <v>0</v>
      </c>
      <c r="BG412" s="204">
        <f>IF(N412="zákl. přenesená",J412,0)</f>
        <v>0</v>
      </c>
      <c r="BH412" s="204">
        <f>IF(N412="sníž. přenesená",J412,0)</f>
        <v>0</v>
      </c>
      <c r="BI412" s="204">
        <f>IF(N412="nulová",J412,0)</f>
        <v>0</v>
      </c>
      <c r="BJ412" s="24" t="s">
        <v>79</v>
      </c>
      <c r="BK412" s="204">
        <f>ROUND(I412*H412,1)</f>
        <v>0</v>
      </c>
      <c r="BL412" s="24" t="s">
        <v>474</v>
      </c>
      <c r="BM412" s="24" t="s">
        <v>854</v>
      </c>
    </row>
    <row r="413" spans="2:65" s="1" customFormat="1" ht="13.5">
      <c r="B413" s="41"/>
      <c r="C413" s="63"/>
      <c r="D413" s="205" t="s">
        <v>202</v>
      </c>
      <c r="E413" s="63"/>
      <c r="F413" s="206" t="s">
        <v>2096</v>
      </c>
      <c r="G413" s="63"/>
      <c r="H413" s="63"/>
      <c r="I413" s="165"/>
      <c r="J413" s="63"/>
      <c r="K413" s="63"/>
      <c r="L413" s="61"/>
      <c r="M413" s="207"/>
      <c r="N413" s="42"/>
      <c r="O413" s="42"/>
      <c r="P413" s="42"/>
      <c r="Q413" s="42"/>
      <c r="R413" s="42"/>
      <c r="S413" s="42"/>
      <c r="T413" s="78"/>
      <c r="AT413" s="24" t="s">
        <v>202</v>
      </c>
      <c r="AU413" s="24" t="s">
        <v>79</v>
      </c>
    </row>
    <row r="414" spans="2:65" s="1" customFormat="1" ht="22.5" customHeight="1">
      <c r="B414" s="41"/>
      <c r="C414" s="238" t="s">
        <v>604</v>
      </c>
      <c r="D414" s="238" t="s">
        <v>1041</v>
      </c>
      <c r="E414" s="239" t="s">
        <v>2097</v>
      </c>
      <c r="F414" s="240" t="s">
        <v>2098</v>
      </c>
      <c r="G414" s="241" t="s">
        <v>729</v>
      </c>
      <c r="H414" s="242">
        <v>1</v>
      </c>
      <c r="I414" s="243"/>
      <c r="J414" s="242">
        <f>ROUND(I414*H414,1)</f>
        <v>0</v>
      </c>
      <c r="K414" s="240" t="s">
        <v>1298</v>
      </c>
      <c r="L414" s="244"/>
      <c r="M414" s="245" t="s">
        <v>20</v>
      </c>
      <c r="N414" s="246" t="s">
        <v>43</v>
      </c>
      <c r="O414" s="42"/>
      <c r="P414" s="202">
        <f>O414*H414</f>
        <v>0</v>
      </c>
      <c r="Q414" s="202">
        <v>0</v>
      </c>
      <c r="R414" s="202">
        <f>Q414*H414</f>
        <v>0</v>
      </c>
      <c r="S414" s="202">
        <v>0</v>
      </c>
      <c r="T414" s="203">
        <f>S414*H414</f>
        <v>0</v>
      </c>
      <c r="AR414" s="24" t="s">
        <v>799</v>
      </c>
      <c r="AT414" s="24" t="s">
        <v>1041</v>
      </c>
      <c r="AU414" s="24" t="s">
        <v>79</v>
      </c>
      <c r="AY414" s="24" t="s">
        <v>195</v>
      </c>
      <c r="BE414" s="204">
        <f>IF(N414="základní",J414,0)</f>
        <v>0</v>
      </c>
      <c r="BF414" s="204">
        <f>IF(N414="snížená",J414,0)</f>
        <v>0</v>
      </c>
      <c r="BG414" s="204">
        <f>IF(N414="zákl. přenesená",J414,0)</f>
        <v>0</v>
      </c>
      <c r="BH414" s="204">
        <f>IF(N414="sníž. přenesená",J414,0)</f>
        <v>0</v>
      </c>
      <c r="BI414" s="204">
        <f>IF(N414="nulová",J414,0)</f>
        <v>0</v>
      </c>
      <c r="BJ414" s="24" t="s">
        <v>79</v>
      </c>
      <c r="BK414" s="204">
        <f>ROUND(I414*H414,1)</f>
        <v>0</v>
      </c>
      <c r="BL414" s="24" t="s">
        <v>474</v>
      </c>
      <c r="BM414" s="24" t="s">
        <v>857</v>
      </c>
    </row>
    <row r="415" spans="2:65" s="1" customFormat="1" ht="13.5">
      <c r="B415" s="41"/>
      <c r="C415" s="63"/>
      <c r="D415" s="205" t="s">
        <v>202</v>
      </c>
      <c r="E415" s="63"/>
      <c r="F415" s="206" t="s">
        <v>2098</v>
      </c>
      <c r="G415" s="63"/>
      <c r="H415" s="63"/>
      <c r="I415" s="165"/>
      <c r="J415" s="63"/>
      <c r="K415" s="63"/>
      <c r="L415" s="61"/>
      <c r="M415" s="207"/>
      <c r="N415" s="42"/>
      <c r="O415" s="42"/>
      <c r="P415" s="42"/>
      <c r="Q415" s="42"/>
      <c r="R415" s="42"/>
      <c r="S415" s="42"/>
      <c r="T415" s="78"/>
      <c r="AT415" s="24" t="s">
        <v>202</v>
      </c>
      <c r="AU415" s="24" t="s">
        <v>79</v>
      </c>
    </row>
    <row r="416" spans="2:65" s="1" customFormat="1" ht="22.5" customHeight="1">
      <c r="B416" s="41"/>
      <c r="C416" s="238" t="s">
        <v>858</v>
      </c>
      <c r="D416" s="238" t="s">
        <v>1041</v>
      </c>
      <c r="E416" s="239" t="s">
        <v>2099</v>
      </c>
      <c r="F416" s="240" t="s">
        <v>2100</v>
      </c>
      <c r="G416" s="241" t="s">
        <v>729</v>
      </c>
      <c r="H416" s="242">
        <v>2</v>
      </c>
      <c r="I416" s="243"/>
      <c r="J416" s="242">
        <f>ROUND(I416*H416,1)</f>
        <v>0</v>
      </c>
      <c r="K416" s="240" t="s">
        <v>1298</v>
      </c>
      <c r="L416" s="244"/>
      <c r="M416" s="245" t="s">
        <v>20</v>
      </c>
      <c r="N416" s="246" t="s">
        <v>43</v>
      </c>
      <c r="O416" s="42"/>
      <c r="P416" s="202">
        <f>O416*H416</f>
        <v>0</v>
      </c>
      <c r="Q416" s="202">
        <v>0</v>
      </c>
      <c r="R416" s="202">
        <f>Q416*H416</f>
        <v>0</v>
      </c>
      <c r="S416" s="202">
        <v>0</v>
      </c>
      <c r="T416" s="203">
        <f>S416*H416</f>
        <v>0</v>
      </c>
      <c r="AR416" s="24" t="s">
        <v>799</v>
      </c>
      <c r="AT416" s="24" t="s">
        <v>1041</v>
      </c>
      <c r="AU416" s="24" t="s">
        <v>79</v>
      </c>
      <c r="AY416" s="24" t="s">
        <v>195</v>
      </c>
      <c r="BE416" s="204">
        <f>IF(N416="základní",J416,0)</f>
        <v>0</v>
      </c>
      <c r="BF416" s="204">
        <f>IF(N416="snížená",J416,0)</f>
        <v>0</v>
      </c>
      <c r="BG416" s="204">
        <f>IF(N416="zákl. přenesená",J416,0)</f>
        <v>0</v>
      </c>
      <c r="BH416" s="204">
        <f>IF(N416="sníž. přenesená",J416,0)</f>
        <v>0</v>
      </c>
      <c r="BI416" s="204">
        <f>IF(N416="nulová",J416,0)</f>
        <v>0</v>
      </c>
      <c r="BJ416" s="24" t="s">
        <v>79</v>
      </c>
      <c r="BK416" s="204">
        <f>ROUND(I416*H416,1)</f>
        <v>0</v>
      </c>
      <c r="BL416" s="24" t="s">
        <v>474</v>
      </c>
      <c r="BM416" s="24" t="s">
        <v>861</v>
      </c>
    </row>
    <row r="417" spans="2:65" s="1" customFormat="1" ht="13.5">
      <c r="B417" s="41"/>
      <c r="C417" s="63"/>
      <c r="D417" s="205" t="s">
        <v>202</v>
      </c>
      <c r="E417" s="63"/>
      <c r="F417" s="206" t="s">
        <v>2100</v>
      </c>
      <c r="G417" s="63"/>
      <c r="H417" s="63"/>
      <c r="I417" s="165"/>
      <c r="J417" s="63"/>
      <c r="K417" s="63"/>
      <c r="L417" s="61"/>
      <c r="M417" s="207"/>
      <c r="N417" s="42"/>
      <c r="O417" s="42"/>
      <c r="P417" s="42"/>
      <c r="Q417" s="42"/>
      <c r="R417" s="42"/>
      <c r="S417" s="42"/>
      <c r="T417" s="78"/>
      <c r="AT417" s="24" t="s">
        <v>202</v>
      </c>
      <c r="AU417" s="24" t="s">
        <v>79</v>
      </c>
    </row>
    <row r="418" spans="2:65" s="1" customFormat="1" ht="22.5" customHeight="1">
      <c r="B418" s="41"/>
      <c r="C418" s="238" t="s">
        <v>607</v>
      </c>
      <c r="D418" s="238" t="s">
        <v>1041</v>
      </c>
      <c r="E418" s="239" t="s">
        <v>2101</v>
      </c>
      <c r="F418" s="240" t="s">
        <v>2102</v>
      </c>
      <c r="G418" s="241" t="s">
        <v>729</v>
      </c>
      <c r="H418" s="242">
        <v>0</v>
      </c>
      <c r="I418" s="243"/>
      <c r="J418" s="242">
        <f>ROUND(I418*H418,1)</f>
        <v>0</v>
      </c>
      <c r="K418" s="240" t="s">
        <v>1298</v>
      </c>
      <c r="L418" s="244"/>
      <c r="M418" s="245" t="s">
        <v>20</v>
      </c>
      <c r="N418" s="246" t="s">
        <v>43</v>
      </c>
      <c r="O418" s="42"/>
      <c r="P418" s="202">
        <f>O418*H418</f>
        <v>0</v>
      </c>
      <c r="Q418" s="202">
        <v>0</v>
      </c>
      <c r="R418" s="202">
        <f>Q418*H418</f>
        <v>0</v>
      </c>
      <c r="S418" s="202">
        <v>0</v>
      </c>
      <c r="T418" s="203">
        <f>S418*H418</f>
        <v>0</v>
      </c>
      <c r="AR418" s="24" t="s">
        <v>799</v>
      </c>
      <c r="AT418" s="24" t="s">
        <v>1041</v>
      </c>
      <c r="AU418" s="24" t="s">
        <v>79</v>
      </c>
      <c r="AY418" s="24" t="s">
        <v>195</v>
      </c>
      <c r="BE418" s="204">
        <f>IF(N418="základní",J418,0)</f>
        <v>0</v>
      </c>
      <c r="BF418" s="204">
        <f>IF(N418="snížená",J418,0)</f>
        <v>0</v>
      </c>
      <c r="BG418" s="204">
        <f>IF(N418="zákl. přenesená",J418,0)</f>
        <v>0</v>
      </c>
      <c r="BH418" s="204">
        <f>IF(N418="sníž. přenesená",J418,0)</f>
        <v>0</v>
      </c>
      <c r="BI418" s="204">
        <f>IF(N418="nulová",J418,0)</f>
        <v>0</v>
      </c>
      <c r="BJ418" s="24" t="s">
        <v>79</v>
      </c>
      <c r="BK418" s="204">
        <f>ROUND(I418*H418,1)</f>
        <v>0</v>
      </c>
      <c r="BL418" s="24" t="s">
        <v>474</v>
      </c>
      <c r="BM418" s="24" t="s">
        <v>864</v>
      </c>
    </row>
    <row r="419" spans="2:65" s="1" customFormat="1" ht="13.5">
      <c r="B419" s="41"/>
      <c r="C419" s="63"/>
      <c r="D419" s="205" t="s">
        <v>202</v>
      </c>
      <c r="E419" s="63"/>
      <c r="F419" s="206" t="s">
        <v>2102</v>
      </c>
      <c r="G419" s="63"/>
      <c r="H419" s="63"/>
      <c r="I419" s="165"/>
      <c r="J419" s="63"/>
      <c r="K419" s="63"/>
      <c r="L419" s="61"/>
      <c r="M419" s="207"/>
      <c r="N419" s="42"/>
      <c r="O419" s="42"/>
      <c r="P419" s="42"/>
      <c r="Q419" s="42"/>
      <c r="R419" s="42"/>
      <c r="S419" s="42"/>
      <c r="T419" s="78"/>
      <c r="AT419" s="24" t="s">
        <v>202</v>
      </c>
      <c r="AU419" s="24" t="s">
        <v>79</v>
      </c>
    </row>
    <row r="420" spans="2:65" s="1" customFormat="1" ht="22.5" customHeight="1">
      <c r="B420" s="41"/>
      <c r="C420" s="238" t="s">
        <v>868</v>
      </c>
      <c r="D420" s="238" t="s">
        <v>1041</v>
      </c>
      <c r="E420" s="239" t="s">
        <v>2103</v>
      </c>
      <c r="F420" s="240" t="s">
        <v>2104</v>
      </c>
      <c r="G420" s="241" t="s">
        <v>729</v>
      </c>
      <c r="H420" s="242">
        <v>0</v>
      </c>
      <c r="I420" s="243"/>
      <c r="J420" s="242">
        <f>ROUND(I420*H420,1)</f>
        <v>0</v>
      </c>
      <c r="K420" s="240" t="s">
        <v>1298</v>
      </c>
      <c r="L420" s="244"/>
      <c r="M420" s="245" t="s">
        <v>20</v>
      </c>
      <c r="N420" s="246" t="s">
        <v>43</v>
      </c>
      <c r="O420" s="42"/>
      <c r="P420" s="202">
        <f>O420*H420</f>
        <v>0</v>
      </c>
      <c r="Q420" s="202">
        <v>0</v>
      </c>
      <c r="R420" s="202">
        <f>Q420*H420</f>
        <v>0</v>
      </c>
      <c r="S420" s="202">
        <v>0</v>
      </c>
      <c r="T420" s="203">
        <f>S420*H420</f>
        <v>0</v>
      </c>
      <c r="AR420" s="24" t="s">
        <v>799</v>
      </c>
      <c r="AT420" s="24" t="s">
        <v>1041</v>
      </c>
      <c r="AU420" s="24" t="s">
        <v>79</v>
      </c>
      <c r="AY420" s="24" t="s">
        <v>195</v>
      </c>
      <c r="BE420" s="204">
        <f>IF(N420="základní",J420,0)</f>
        <v>0</v>
      </c>
      <c r="BF420" s="204">
        <f>IF(N420="snížená",J420,0)</f>
        <v>0</v>
      </c>
      <c r="BG420" s="204">
        <f>IF(N420="zákl. přenesená",J420,0)</f>
        <v>0</v>
      </c>
      <c r="BH420" s="204">
        <f>IF(N420="sníž. přenesená",J420,0)</f>
        <v>0</v>
      </c>
      <c r="BI420" s="204">
        <f>IF(N420="nulová",J420,0)</f>
        <v>0</v>
      </c>
      <c r="BJ420" s="24" t="s">
        <v>79</v>
      </c>
      <c r="BK420" s="204">
        <f>ROUND(I420*H420,1)</f>
        <v>0</v>
      </c>
      <c r="BL420" s="24" t="s">
        <v>474</v>
      </c>
      <c r="BM420" s="24" t="s">
        <v>871</v>
      </c>
    </row>
    <row r="421" spans="2:65" s="1" customFormat="1" ht="13.5">
      <c r="B421" s="41"/>
      <c r="C421" s="63"/>
      <c r="D421" s="205" t="s">
        <v>202</v>
      </c>
      <c r="E421" s="63"/>
      <c r="F421" s="206" t="s">
        <v>2104</v>
      </c>
      <c r="G421" s="63"/>
      <c r="H421" s="63"/>
      <c r="I421" s="165"/>
      <c r="J421" s="63"/>
      <c r="K421" s="63"/>
      <c r="L421" s="61"/>
      <c r="M421" s="207"/>
      <c r="N421" s="42"/>
      <c r="O421" s="42"/>
      <c r="P421" s="42"/>
      <c r="Q421" s="42"/>
      <c r="R421" s="42"/>
      <c r="S421" s="42"/>
      <c r="T421" s="78"/>
      <c r="AT421" s="24" t="s">
        <v>202</v>
      </c>
      <c r="AU421" s="24" t="s">
        <v>79</v>
      </c>
    </row>
    <row r="422" spans="2:65" s="1" customFormat="1" ht="22.5" customHeight="1">
      <c r="B422" s="41"/>
      <c r="C422" s="238" t="s">
        <v>611</v>
      </c>
      <c r="D422" s="238" t="s">
        <v>1041</v>
      </c>
      <c r="E422" s="239" t="s">
        <v>2105</v>
      </c>
      <c r="F422" s="240" t="s">
        <v>2106</v>
      </c>
      <c r="G422" s="241" t="s">
        <v>729</v>
      </c>
      <c r="H422" s="242">
        <v>2</v>
      </c>
      <c r="I422" s="243"/>
      <c r="J422" s="242">
        <f>ROUND(I422*H422,1)</f>
        <v>0</v>
      </c>
      <c r="K422" s="240" t="s">
        <v>1298</v>
      </c>
      <c r="L422" s="244"/>
      <c r="M422" s="245" t="s">
        <v>20</v>
      </c>
      <c r="N422" s="246" t="s">
        <v>43</v>
      </c>
      <c r="O422" s="42"/>
      <c r="P422" s="202">
        <f>O422*H422</f>
        <v>0</v>
      </c>
      <c r="Q422" s="202">
        <v>0</v>
      </c>
      <c r="R422" s="202">
        <f>Q422*H422</f>
        <v>0</v>
      </c>
      <c r="S422" s="202">
        <v>0</v>
      </c>
      <c r="T422" s="203">
        <f>S422*H422</f>
        <v>0</v>
      </c>
      <c r="AR422" s="24" t="s">
        <v>799</v>
      </c>
      <c r="AT422" s="24" t="s">
        <v>1041</v>
      </c>
      <c r="AU422" s="24" t="s">
        <v>79</v>
      </c>
      <c r="AY422" s="24" t="s">
        <v>195</v>
      </c>
      <c r="BE422" s="204">
        <f>IF(N422="základní",J422,0)</f>
        <v>0</v>
      </c>
      <c r="BF422" s="204">
        <f>IF(N422="snížená",J422,0)</f>
        <v>0</v>
      </c>
      <c r="BG422" s="204">
        <f>IF(N422="zákl. přenesená",J422,0)</f>
        <v>0</v>
      </c>
      <c r="BH422" s="204">
        <f>IF(N422="sníž. přenesená",J422,0)</f>
        <v>0</v>
      </c>
      <c r="BI422" s="204">
        <f>IF(N422="nulová",J422,0)</f>
        <v>0</v>
      </c>
      <c r="BJ422" s="24" t="s">
        <v>79</v>
      </c>
      <c r="BK422" s="204">
        <f>ROUND(I422*H422,1)</f>
        <v>0</v>
      </c>
      <c r="BL422" s="24" t="s">
        <v>474</v>
      </c>
      <c r="BM422" s="24" t="s">
        <v>874</v>
      </c>
    </row>
    <row r="423" spans="2:65" s="1" customFormat="1" ht="13.5">
      <c r="B423" s="41"/>
      <c r="C423" s="63"/>
      <c r="D423" s="205" t="s">
        <v>202</v>
      </c>
      <c r="E423" s="63"/>
      <c r="F423" s="206" t="s">
        <v>2106</v>
      </c>
      <c r="G423" s="63"/>
      <c r="H423" s="63"/>
      <c r="I423" s="165"/>
      <c r="J423" s="63"/>
      <c r="K423" s="63"/>
      <c r="L423" s="61"/>
      <c r="M423" s="207"/>
      <c r="N423" s="42"/>
      <c r="O423" s="42"/>
      <c r="P423" s="42"/>
      <c r="Q423" s="42"/>
      <c r="R423" s="42"/>
      <c r="S423" s="42"/>
      <c r="T423" s="78"/>
      <c r="AT423" s="24" t="s">
        <v>202</v>
      </c>
      <c r="AU423" s="24" t="s">
        <v>79</v>
      </c>
    </row>
    <row r="424" spans="2:65" s="1" customFormat="1" ht="22.5" customHeight="1">
      <c r="B424" s="41"/>
      <c r="C424" s="238" t="s">
        <v>875</v>
      </c>
      <c r="D424" s="238" t="s">
        <v>1041</v>
      </c>
      <c r="E424" s="239" t="s">
        <v>2107</v>
      </c>
      <c r="F424" s="240" t="s">
        <v>2108</v>
      </c>
      <c r="G424" s="241" t="s">
        <v>729</v>
      </c>
      <c r="H424" s="242">
        <v>2</v>
      </c>
      <c r="I424" s="243"/>
      <c r="J424" s="242">
        <f>ROUND(I424*H424,1)</f>
        <v>0</v>
      </c>
      <c r="K424" s="240" t="s">
        <v>1298</v>
      </c>
      <c r="L424" s="244"/>
      <c r="M424" s="245" t="s">
        <v>20</v>
      </c>
      <c r="N424" s="246" t="s">
        <v>43</v>
      </c>
      <c r="O424" s="42"/>
      <c r="P424" s="202">
        <f>O424*H424</f>
        <v>0</v>
      </c>
      <c r="Q424" s="202">
        <v>0</v>
      </c>
      <c r="R424" s="202">
        <f>Q424*H424</f>
        <v>0</v>
      </c>
      <c r="S424" s="202">
        <v>0</v>
      </c>
      <c r="T424" s="203">
        <f>S424*H424</f>
        <v>0</v>
      </c>
      <c r="AR424" s="24" t="s">
        <v>799</v>
      </c>
      <c r="AT424" s="24" t="s">
        <v>1041</v>
      </c>
      <c r="AU424" s="24" t="s">
        <v>79</v>
      </c>
      <c r="AY424" s="24" t="s">
        <v>195</v>
      </c>
      <c r="BE424" s="204">
        <f>IF(N424="základní",J424,0)</f>
        <v>0</v>
      </c>
      <c r="BF424" s="204">
        <f>IF(N424="snížená",J424,0)</f>
        <v>0</v>
      </c>
      <c r="BG424" s="204">
        <f>IF(N424="zákl. přenesená",J424,0)</f>
        <v>0</v>
      </c>
      <c r="BH424" s="204">
        <f>IF(N424="sníž. přenesená",J424,0)</f>
        <v>0</v>
      </c>
      <c r="BI424" s="204">
        <f>IF(N424="nulová",J424,0)</f>
        <v>0</v>
      </c>
      <c r="BJ424" s="24" t="s">
        <v>79</v>
      </c>
      <c r="BK424" s="204">
        <f>ROUND(I424*H424,1)</f>
        <v>0</v>
      </c>
      <c r="BL424" s="24" t="s">
        <v>474</v>
      </c>
      <c r="BM424" s="24" t="s">
        <v>878</v>
      </c>
    </row>
    <row r="425" spans="2:65" s="1" customFormat="1" ht="13.5">
      <c r="B425" s="41"/>
      <c r="C425" s="63"/>
      <c r="D425" s="205" t="s">
        <v>202</v>
      </c>
      <c r="E425" s="63"/>
      <c r="F425" s="206" t="s">
        <v>2108</v>
      </c>
      <c r="G425" s="63"/>
      <c r="H425" s="63"/>
      <c r="I425" s="165"/>
      <c r="J425" s="63"/>
      <c r="K425" s="63"/>
      <c r="L425" s="61"/>
      <c r="M425" s="207"/>
      <c r="N425" s="42"/>
      <c r="O425" s="42"/>
      <c r="P425" s="42"/>
      <c r="Q425" s="42"/>
      <c r="R425" s="42"/>
      <c r="S425" s="42"/>
      <c r="T425" s="78"/>
      <c r="AT425" s="24" t="s">
        <v>202</v>
      </c>
      <c r="AU425" s="24" t="s">
        <v>79</v>
      </c>
    </row>
    <row r="426" spans="2:65" s="1" customFormat="1" ht="22.5" customHeight="1">
      <c r="B426" s="41"/>
      <c r="C426" s="238" t="s">
        <v>614</v>
      </c>
      <c r="D426" s="238" t="s">
        <v>1041</v>
      </c>
      <c r="E426" s="239" t="s">
        <v>2109</v>
      </c>
      <c r="F426" s="240" t="s">
        <v>2110</v>
      </c>
      <c r="G426" s="241" t="s">
        <v>729</v>
      </c>
      <c r="H426" s="242">
        <v>2</v>
      </c>
      <c r="I426" s="243"/>
      <c r="J426" s="242">
        <f>ROUND(I426*H426,1)</f>
        <v>0</v>
      </c>
      <c r="K426" s="240" t="s">
        <v>1298</v>
      </c>
      <c r="L426" s="244"/>
      <c r="M426" s="245" t="s">
        <v>20</v>
      </c>
      <c r="N426" s="246" t="s">
        <v>43</v>
      </c>
      <c r="O426" s="42"/>
      <c r="P426" s="202">
        <f>O426*H426</f>
        <v>0</v>
      </c>
      <c r="Q426" s="202">
        <v>0</v>
      </c>
      <c r="R426" s="202">
        <f>Q426*H426</f>
        <v>0</v>
      </c>
      <c r="S426" s="202">
        <v>0</v>
      </c>
      <c r="T426" s="203">
        <f>S426*H426</f>
        <v>0</v>
      </c>
      <c r="AR426" s="24" t="s">
        <v>799</v>
      </c>
      <c r="AT426" s="24" t="s">
        <v>1041</v>
      </c>
      <c r="AU426" s="24" t="s">
        <v>79</v>
      </c>
      <c r="AY426" s="24" t="s">
        <v>195</v>
      </c>
      <c r="BE426" s="204">
        <f>IF(N426="základní",J426,0)</f>
        <v>0</v>
      </c>
      <c r="BF426" s="204">
        <f>IF(N426="snížená",J426,0)</f>
        <v>0</v>
      </c>
      <c r="BG426" s="204">
        <f>IF(N426="zákl. přenesená",J426,0)</f>
        <v>0</v>
      </c>
      <c r="BH426" s="204">
        <f>IF(N426="sníž. přenesená",J426,0)</f>
        <v>0</v>
      </c>
      <c r="BI426" s="204">
        <f>IF(N426="nulová",J426,0)</f>
        <v>0</v>
      </c>
      <c r="BJ426" s="24" t="s">
        <v>79</v>
      </c>
      <c r="BK426" s="204">
        <f>ROUND(I426*H426,1)</f>
        <v>0</v>
      </c>
      <c r="BL426" s="24" t="s">
        <v>474</v>
      </c>
      <c r="BM426" s="24" t="s">
        <v>881</v>
      </c>
    </row>
    <row r="427" spans="2:65" s="1" customFormat="1" ht="13.5">
      <c r="B427" s="41"/>
      <c r="C427" s="63"/>
      <c r="D427" s="205" t="s">
        <v>202</v>
      </c>
      <c r="E427" s="63"/>
      <c r="F427" s="206" t="s">
        <v>2110</v>
      </c>
      <c r="G427" s="63"/>
      <c r="H427" s="63"/>
      <c r="I427" s="165"/>
      <c r="J427" s="63"/>
      <c r="K427" s="63"/>
      <c r="L427" s="61"/>
      <c r="M427" s="207"/>
      <c r="N427" s="42"/>
      <c r="O427" s="42"/>
      <c r="P427" s="42"/>
      <c r="Q427" s="42"/>
      <c r="R427" s="42"/>
      <c r="S427" s="42"/>
      <c r="T427" s="78"/>
      <c r="AT427" s="24" t="s">
        <v>202</v>
      </c>
      <c r="AU427" s="24" t="s">
        <v>79</v>
      </c>
    </row>
    <row r="428" spans="2:65" s="1" customFormat="1" ht="22.5" customHeight="1">
      <c r="B428" s="41"/>
      <c r="C428" s="238" t="s">
        <v>884</v>
      </c>
      <c r="D428" s="238" t="s">
        <v>1041</v>
      </c>
      <c r="E428" s="239" t="s">
        <v>2111</v>
      </c>
      <c r="F428" s="240" t="s">
        <v>2112</v>
      </c>
      <c r="G428" s="241" t="s">
        <v>729</v>
      </c>
      <c r="H428" s="242">
        <v>4</v>
      </c>
      <c r="I428" s="243"/>
      <c r="J428" s="242">
        <f>ROUND(I428*H428,1)</f>
        <v>0</v>
      </c>
      <c r="K428" s="240" t="s">
        <v>1298</v>
      </c>
      <c r="L428" s="244"/>
      <c r="M428" s="245" t="s">
        <v>20</v>
      </c>
      <c r="N428" s="246" t="s">
        <v>43</v>
      </c>
      <c r="O428" s="42"/>
      <c r="P428" s="202">
        <f>O428*H428</f>
        <v>0</v>
      </c>
      <c r="Q428" s="202">
        <v>0</v>
      </c>
      <c r="R428" s="202">
        <f>Q428*H428</f>
        <v>0</v>
      </c>
      <c r="S428" s="202">
        <v>0</v>
      </c>
      <c r="T428" s="203">
        <f>S428*H428</f>
        <v>0</v>
      </c>
      <c r="AR428" s="24" t="s">
        <v>799</v>
      </c>
      <c r="AT428" s="24" t="s">
        <v>1041</v>
      </c>
      <c r="AU428" s="24" t="s">
        <v>79</v>
      </c>
      <c r="AY428" s="24" t="s">
        <v>195</v>
      </c>
      <c r="BE428" s="204">
        <f>IF(N428="základní",J428,0)</f>
        <v>0</v>
      </c>
      <c r="BF428" s="204">
        <f>IF(N428="snížená",J428,0)</f>
        <v>0</v>
      </c>
      <c r="BG428" s="204">
        <f>IF(N428="zákl. přenesená",J428,0)</f>
        <v>0</v>
      </c>
      <c r="BH428" s="204">
        <f>IF(N428="sníž. přenesená",J428,0)</f>
        <v>0</v>
      </c>
      <c r="BI428" s="204">
        <f>IF(N428="nulová",J428,0)</f>
        <v>0</v>
      </c>
      <c r="BJ428" s="24" t="s">
        <v>79</v>
      </c>
      <c r="BK428" s="204">
        <f>ROUND(I428*H428,1)</f>
        <v>0</v>
      </c>
      <c r="BL428" s="24" t="s">
        <v>474</v>
      </c>
      <c r="BM428" s="24" t="s">
        <v>887</v>
      </c>
    </row>
    <row r="429" spans="2:65" s="1" customFormat="1" ht="13.5">
      <c r="B429" s="41"/>
      <c r="C429" s="63"/>
      <c r="D429" s="205" t="s">
        <v>202</v>
      </c>
      <c r="E429" s="63"/>
      <c r="F429" s="206" t="s">
        <v>2112</v>
      </c>
      <c r="G429" s="63"/>
      <c r="H429" s="63"/>
      <c r="I429" s="165"/>
      <c r="J429" s="63"/>
      <c r="K429" s="63"/>
      <c r="L429" s="61"/>
      <c r="M429" s="207"/>
      <c r="N429" s="42"/>
      <c r="O429" s="42"/>
      <c r="P429" s="42"/>
      <c r="Q429" s="42"/>
      <c r="R429" s="42"/>
      <c r="S429" s="42"/>
      <c r="T429" s="78"/>
      <c r="AT429" s="24" t="s">
        <v>202</v>
      </c>
      <c r="AU429" s="24" t="s">
        <v>79</v>
      </c>
    </row>
    <row r="430" spans="2:65" s="1" customFormat="1" ht="22.5" customHeight="1">
      <c r="B430" s="41"/>
      <c r="C430" s="238" t="s">
        <v>618</v>
      </c>
      <c r="D430" s="238" t="s">
        <v>1041</v>
      </c>
      <c r="E430" s="239" t="s">
        <v>2113</v>
      </c>
      <c r="F430" s="240" t="s">
        <v>2114</v>
      </c>
      <c r="G430" s="241" t="s">
        <v>729</v>
      </c>
      <c r="H430" s="242">
        <v>2</v>
      </c>
      <c r="I430" s="243"/>
      <c r="J430" s="242">
        <f>ROUND(I430*H430,1)</f>
        <v>0</v>
      </c>
      <c r="K430" s="240" t="s">
        <v>1298</v>
      </c>
      <c r="L430" s="244"/>
      <c r="M430" s="245" t="s">
        <v>20</v>
      </c>
      <c r="N430" s="246" t="s">
        <v>43</v>
      </c>
      <c r="O430" s="42"/>
      <c r="P430" s="202">
        <f>O430*H430</f>
        <v>0</v>
      </c>
      <c r="Q430" s="202">
        <v>0</v>
      </c>
      <c r="R430" s="202">
        <f>Q430*H430</f>
        <v>0</v>
      </c>
      <c r="S430" s="202">
        <v>0</v>
      </c>
      <c r="T430" s="203">
        <f>S430*H430</f>
        <v>0</v>
      </c>
      <c r="AR430" s="24" t="s">
        <v>799</v>
      </c>
      <c r="AT430" s="24" t="s">
        <v>1041</v>
      </c>
      <c r="AU430" s="24" t="s">
        <v>79</v>
      </c>
      <c r="AY430" s="24" t="s">
        <v>195</v>
      </c>
      <c r="BE430" s="204">
        <f>IF(N430="základní",J430,0)</f>
        <v>0</v>
      </c>
      <c r="BF430" s="204">
        <f>IF(N430="snížená",J430,0)</f>
        <v>0</v>
      </c>
      <c r="BG430" s="204">
        <f>IF(N430="zákl. přenesená",J430,0)</f>
        <v>0</v>
      </c>
      <c r="BH430" s="204">
        <f>IF(N430="sníž. přenesená",J430,0)</f>
        <v>0</v>
      </c>
      <c r="BI430" s="204">
        <f>IF(N430="nulová",J430,0)</f>
        <v>0</v>
      </c>
      <c r="BJ430" s="24" t="s">
        <v>79</v>
      </c>
      <c r="BK430" s="204">
        <f>ROUND(I430*H430,1)</f>
        <v>0</v>
      </c>
      <c r="BL430" s="24" t="s">
        <v>474</v>
      </c>
      <c r="BM430" s="24" t="s">
        <v>892</v>
      </c>
    </row>
    <row r="431" spans="2:65" s="1" customFormat="1" ht="13.5">
      <c r="B431" s="41"/>
      <c r="C431" s="63"/>
      <c r="D431" s="205" t="s">
        <v>202</v>
      </c>
      <c r="E431" s="63"/>
      <c r="F431" s="206" t="s">
        <v>2114</v>
      </c>
      <c r="G431" s="63"/>
      <c r="H431" s="63"/>
      <c r="I431" s="165"/>
      <c r="J431" s="63"/>
      <c r="K431" s="63"/>
      <c r="L431" s="61"/>
      <c r="M431" s="207"/>
      <c r="N431" s="42"/>
      <c r="O431" s="42"/>
      <c r="P431" s="42"/>
      <c r="Q431" s="42"/>
      <c r="R431" s="42"/>
      <c r="S431" s="42"/>
      <c r="T431" s="78"/>
      <c r="AT431" s="24" t="s">
        <v>202</v>
      </c>
      <c r="AU431" s="24" t="s">
        <v>79</v>
      </c>
    </row>
    <row r="432" spans="2:65" s="1" customFormat="1" ht="22.5" customHeight="1">
      <c r="B432" s="41"/>
      <c r="C432" s="238" t="s">
        <v>893</v>
      </c>
      <c r="D432" s="238" t="s">
        <v>1041</v>
      </c>
      <c r="E432" s="239" t="s">
        <v>2115</v>
      </c>
      <c r="F432" s="240" t="s">
        <v>2116</v>
      </c>
      <c r="G432" s="241" t="s">
        <v>729</v>
      </c>
      <c r="H432" s="242">
        <v>0</v>
      </c>
      <c r="I432" s="243"/>
      <c r="J432" s="242">
        <f>ROUND(I432*H432,1)</f>
        <v>0</v>
      </c>
      <c r="K432" s="240" t="s">
        <v>1298</v>
      </c>
      <c r="L432" s="244"/>
      <c r="M432" s="245" t="s">
        <v>20</v>
      </c>
      <c r="N432" s="246" t="s">
        <v>43</v>
      </c>
      <c r="O432" s="42"/>
      <c r="P432" s="202">
        <f>O432*H432</f>
        <v>0</v>
      </c>
      <c r="Q432" s="202">
        <v>0</v>
      </c>
      <c r="R432" s="202">
        <f>Q432*H432</f>
        <v>0</v>
      </c>
      <c r="S432" s="202">
        <v>0</v>
      </c>
      <c r="T432" s="203">
        <f>S432*H432</f>
        <v>0</v>
      </c>
      <c r="AR432" s="24" t="s">
        <v>799</v>
      </c>
      <c r="AT432" s="24" t="s">
        <v>1041</v>
      </c>
      <c r="AU432" s="24" t="s">
        <v>79</v>
      </c>
      <c r="AY432" s="24" t="s">
        <v>195</v>
      </c>
      <c r="BE432" s="204">
        <f>IF(N432="základní",J432,0)</f>
        <v>0</v>
      </c>
      <c r="BF432" s="204">
        <f>IF(N432="snížená",J432,0)</f>
        <v>0</v>
      </c>
      <c r="BG432" s="204">
        <f>IF(N432="zákl. přenesená",J432,0)</f>
        <v>0</v>
      </c>
      <c r="BH432" s="204">
        <f>IF(N432="sníž. přenesená",J432,0)</f>
        <v>0</v>
      </c>
      <c r="BI432" s="204">
        <f>IF(N432="nulová",J432,0)</f>
        <v>0</v>
      </c>
      <c r="BJ432" s="24" t="s">
        <v>79</v>
      </c>
      <c r="BK432" s="204">
        <f>ROUND(I432*H432,1)</f>
        <v>0</v>
      </c>
      <c r="BL432" s="24" t="s">
        <v>474</v>
      </c>
      <c r="BM432" s="24" t="s">
        <v>896</v>
      </c>
    </row>
    <row r="433" spans="2:65" s="1" customFormat="1" ht="13.5">
      <c r="B433" s="41"/>
      <c r="C433" s="63"/>
      <c r="D433" s="205" t="s">
        <v>202</v>
      </c>
      <c r="E433" s="63"/>
      <c r="F433" s="206" t="s">
        <v>2116</v>
      </c>
      <c r="G433" s="63"/>
      <c r="H433" s="63"/>
      <c r="I433" s="165"/>
      <c r="J433" s="63"/>
      <c r="K433" s="63"/>
      <c r="L433" s="61"/>
      <c r="M433" s="207"/>
      <c r="N433" s="42"/>
      <c r="O433" s="42"/>
      <c r="P433" s="42"/>
      <c r="Q433" s="42"/>
      <c r="R433" s="42"/>
      <c r="S433" s="42"/>
      <c r="T433" s="78"/>
      <c r="AT433" s="24" t="s">
        <v>202</v>
      </c>
      <c r="AU433" s="24" t="s">
        <v>79</v>
      </c>
    </row>
    <row r="434" spans="2:65" s="1" customFormat="1" ht="22.5" customHeight="1">
      <c r="B434" s="41"/>
      <c r="C434" s="238" t="s">
        <v>621</v>
      </c>
      <c r="D434" s="238" t="s">
        <v>1041</v>
      </c>
      <c r="E434" s="239" t="s">
        <v>2117</v>
      </c>
      <c r="F434" s="240" t="s">
        <v>2118</v>
      </c>
      <c r="G434" s="241" t="s">
        <v>729</v>
      </c>
      <c r="H434" s="242">
        <v>2</v>
      </c>
      <c r="I434" s="243"/>
      <c r="J434" s="242">
        <f>ROUND(I434*H434,1)</f>
        <v>0</v>
      </c>
      <c r="K434" s="240" t="s">
        <v>1298</v>
      </c>
      <c r="L434" s="244"/>
      <c r="M434" s="245" t="s">
        <v>20</v>
      </c>
      <c r="N434" s="246" t="s">
        <v>43</v>
      </c>
      <c r="O434" s="42"/>
      <c r="P434" s="202">
        <f>O434*H434</f>
        <v>0</v>
      </c>
      <c r="Q434" s="202">
        <v>0</v>
      </c>
      <c r="R434" s="202">
        <f>Q434*H434</f>
        <v>0</v>
      </c>
      <c r="S434" s="202">
        <v>0</v>
      </c>
      <c r="T434" s="203">
        <f>S434*H434</f>
        <v>0</v>
      </c>
      <c r="AR434" s="24" t="s">
        <v>799</v>
      </c>
      <c r="AT434" s="24" t="s">
        <v>1041</v>
      </c>
      <c r="AU434" s="24" t="s">
        <v>79</v>
      </c>
      <c r="AY434" s="24" t="s">
        <v>195</v>
      </c>
      <c r="BE434" s="204">
        <f>IF(N434="základní",J434,0)</f>
        <v>0</v>
      </c>
      <c r="BF434" s="204">
        <f>IF(N434="snížená",J434,0)</f>
        <v>0</v>
      </c>
      <c r="BG434" s="204">
        <f>IF(N434="zákl. přenesená",J434,0)</f>
        <v>0</v>
      </c>
      <c r="BH434" s="204">
        <f>IF(N434="sníž. přenesená",J434,0)</f>
        <v>0</v>
      </c>
      <c r="BI434" s="204">
        <f>IF(N434="nulová",J434,0)</f>
        <v>0</v>
      </c>
      <c r="BJ434" s="24" t="s">
        <v>79</v>
      </c>
      <c r="BK434" s="204">
        <f>ROUND(I434*H434,1)</f>
        <v>0</v>
      </c>
      <c r="BL434" s="24" t="s">
        <v>474</v>
      </c>
      <c r="BM434" s="24" t="s">
        <v>899</v>
      </c>
    </row>
    <row r="435" spans="2:65" s="1" customFormat="1" ht="13.5">
      <c r="B435" s="41"/>
      <c r="C435" s="63"/>
      <c r="D435" s="205" t="s">
        <v>202</v>
      </c>
      <c r="E435" s="63"/>
      <c r="F435" s="206" t="s">
        <v>2118</v>
      </c>
      <c r="G435" s="63"/>
      <c r="H435" s="63"/>
      <c r="I435" s="165"/>
      <c r="J435" s="63"/>
      <c r="K435" s="63"/>
      <c r="L435" s="61"/>
      <c r="M435" s="207"/>
      <c r="N435" s="42"/>
      <c r="O435" s="42"/>
      <c r="P435" s="42"/>
      <c r="Q435" s="42"/>
      <c r="R435" s="42"/>
      <c r="S435" s="42"/>
      <c r="T435" s="78"/>
      <c r="AT435" s="24" t="s">
        <v>202</v>
      </c>
      <c r="AU435" s="24" t="s">
        <v>79</v>
      </c>
    </row>
    <row r="436" spans="2:65" s="1" customFormat="1" ht="22.5" customHeight="1">
      <c r="B436" s="41"/>
      <c r="C436" s="238" t="s">
        <v>900</v>
      </c>
      <c r="D436" s="238" t="s">
        <v>1041</v>
      </c>
      <c r="E436" s="239" t="s">
        <v>2119</v>
      </c>
      <c r="F436" s="240" t="s">
        <v>2120</v>
      </c>
      <c r="G436" s="241" t="s">
        <v>440</v>
      </c>
      <c r="H436" s="242">
        <v>40</v>
      </c>
      <c r="I436" s="243"/>
      <c r="J436" s="242">
        <f>ROUND(I436*H436,1)</f>
        <v>0</v>
      </c>
      <c r="K436" s="240" t="s">
        <v>1298</v>
      </c>
      <c r="L436" s="244"/>
      <c r="M436" s="245" t="s">
        <v>20</v>
      </c>
      <c r="N436" s="246" t="s">
        <v>43</v>
      </c>
      <c r="O436" s="42"/>
      <c r="P436" s="202">
        <f>O436*H436</f>
        <v>0</v>
      </c>
      <c r="Q436" s="202">
        <v>0</v>
      </c>
      <c r="R436" s="202">
        <f>Q436*H436</f>
        <v>0</v>
      </c>
      <c r="S436" s="202">
        <v>0</v>
      </c>
      <c r="T436" s="203">
        <f>S436*H436</f>
        <v>0</v>
      </c>
      <c r="AR436" s="24" t="s">
        <v>799</v>
      </c>
      <c r="AT436" s="24" t="s">
        <v>1041</v>
      </c>
      <c r="AU436" s="24" t="s">
        <v>79</v>
      </c>
      <c r="AY436" s="24" t="s">
        <v>195</v>
      </c>
      <c r="BE436" s="204">
        <f>IF(N436="základní",J436,0)</f>
        <v>0</v>
      </c>
      <c r="BF436" s="204">
        <f>IF(N436="snížená",J436,0)</f>
        <v>0</v>
      </c>
      <c r="BG436" s="204">
        <f>IF(N436="zákl. přenesená",J436,0)</f>
        <v>0</v>
      </c>
      <c r="BH436" s="204">
        <f>IF(N436="sníž. přenesená",J436,0)</f>
        <v>0</v>
      </c>
      <c r="BI436" s="204">
        <f>IF(N436="nulová",J436,0)</f>
        <v>0</v>
      </c>
      <c r="BJ436" s="24" t="s">
        <v>79</v>
      </c>
      <c r="BK436" s="204">
        <f>ROUND(I436*H436,1)</f>
        <v>0</v>
      </c>
      <c r="BL436" s="24" t="s">
        <v>474</v>
      </c>
      <c r="BM436" s="24" t="s">
        <v>904</v>
      </c>
    </row>
    <row r="437" spans="2:65" s="1" customFormat="1" ht="13.5">
      <c r="B437" s="41"/>
      <c r="C437" s="63"/>
      <c r="D437" s="205" t="s">
        <v>202</v>
      </c>
      <c r="E437" s="63"/>
      <c r="F437" s="206" t="s">
        <v>2120</v>
      </c>
      <c r="G437" s="63"/>
      <c r="H437" s="63"/>
      <c r="I437" s="165"/>
      <c r="J437" s="63"/>
      <c r="K437" s="63"/>
      <c r="L437" s="61"/>
      <c r="M437" s="207"/>
      <c r="N437" s="42"/>
      <c r="O437" s="42"/>
      <c r="P437" s="42"/>
      <c r="Q437" s="42"/>
      <c r="R437" s="42"/>
      <c r="S437" s="42"/>
      <c r="T437" s="78"/>
      <c r="AT437" s="24" t="s">
        <v>202</v>
      </c>
      <c r="AU437" s="24" t="s">
        <v>79</v>
      </c>
    </row>
    <row r="438" spans="2:65" s="1" customFormat="1" ht="22.5" customHeight="1">
      <c r="B438" s="41"/>
      <c r="C438" s="238" t="s">
        <v>625</v>
      </c>
      <c r="D438" s="238" t="s">
        <v>1041</v>
      </c>
      <c r="E438" s="239" t="s">
        <v>2121</v>
      </c>
      <c r="F438" s="240" t="s">
        <v>2122</v>
      </c>
      <c r="G438" s="241" t="s">
        <v>1948</v>
      </c>
      <c r="H438" s="242">
        <v>1</v>
      </c>
      <c r="I438" s="243"/>
      <c r="J438" s="242">
        <f>ROUND(I438*H438,1)</f>
        <v>0</v>
      </c>
      <c r="K438" s="240" t="s">
        <v>1298</v>
      </c>
      <c r="L438" s="244"/>
      <c r="M438" s="245" t="s">
        <v>20</v>
      </c>
      <c r="N438" s="246" t="s">
        <v>43</v>
      </c>
      <c r="O438" s="42"/>
      <c r="P438" s="202">
        <f>O438*H438</f>
        <v>0</v>
      </c>
      <c r="Q438" s="202">
        <v>0</v>
      </c>
      <c r="R438" s="202">
        <f>Q438*H438</f>
        <v>0</v>
      </c>
      <c r="S438" s="202">
        <v>0</v>
      </c>
      <c r="T438" s="203">
        <f>S438*H438</f>
        <v>0</v>
      </c>
      <c r="AR438" s="24" t="s">
        <v>799</v>
      </c>
      <c r="AT438" s="24" t="s">
        <v>1041</v>
      </c>
      <c r="AU438" s="24" t="s">
        <v>79</v>
      </c>
      <c r="AY438" s="24" t="s">
        <v>195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24" t="s">
        <v>79</v>
      </c>
      <c r="BK438" s="204">
        <f>ROUND(I438*H438,1)</f>
        <v>0</v>
      </c>
      <c r="BL438" s="24" t="s">
        <v>474</v>
      </c>
      <c r="BM438" s="24" t="s">
        <v>909</v>
      </c>
    </row>
    <row r="439" spans="2:65" s="1" customFormat="1" ht="13.5">
      <c r="B439" s="41"/>
      <c r="C439" s="63"/>
      <c r="D439" s="208" t="s">
        <v>202</v>
      </c>
      <c r="E439" s="63"/>
      <c r="F439" s="209" t="s">
        <v>2122</v>
      </c>
      <c r="G439" s="63"/>
      <c r="H439" s="63"/>
      <c r="I439" s="165"/>
      <c r="J439" s="63"/>
      <c r="K439" s="63"/>
      <c r="L439" s="61"/>
      <c r="M439" s="207"/>
      <c r="N439" s="42"/>
      <c r="O439" s="42"/>
      <c r="P439" s="42"/>
      <c r="Q439" s="42"/>
      <c r="R439" s="42"/>
      <c r="S439" s="42"/>
      <c r="T439" s="78"/>
      <c r="AT439" s="24" t="s">
        <v>202</v>
      </c>
      <c r="AU439" s="24" t="s">
        <v>79</v>
      </c>
    </row>
    <row r="440" spans="2:65" s="10" customFormat="1" ht="37.35" customHeight="1">
      <c r="B440" s="180"/>
      <c r="C440" s="181"/>
      <c r="D440" s="182" t="s">
        <v>71</v>
      </c>
      <c r="E440" s="183" t="s">
        <v>2123</v>
      </c>
      <c r="F440" s="183" t="s">
        <v>2124</v>
      </c>
      <c r="G440" s="181"/>
      <c r="H440" s="181"/>
      <c r="I440" s="184"/>
      <c r="J440" s="185">
        <f>BK440</f>
        <v>0</v>
      </c>
      <c r="K440" s="181"/>
      <c r="L440" s="186"/>
      <c r="M440" s="187"/>
      <c r="N440" s="188"/>
      <c r="O440" s="188"/>
      <c r="P440" s="189">
        <f>SUM(P441:P458)</f>
        <v>0</v>
      </c>
      <c r="Q440" s="188"/>
      <c r="R440" s="189">
        <f>SUM(R441:R458)</f>
        <v>0</v>
      </c>
      <c r="S440" s="188"/>
      <c r="T440" s="190">
        <f>SUM(T441:T458)</f>
        <v>0</v>
      </c>
      <c r="AR440" s="191" t="s">
        <v>86</v>
      </c>
      <c r="AT440" s="192" t="s">
        <v>71</v>
      </c>
      <c r="AU440" s="192" t="s">
        <v>72</v>
      </c>
      <c r="AY440" s="191" t="s">
        <v>195</v>
      </c>
      <c r="BK440" s="193">
        <f>SUM(BK441:BK458)</f>
        <v>0</v>
      </c>
    </row>
    <row r="441" spans="2:65" s="1" customFormat="1" ht="22.5" customHeight="1">
      <c r="B441" s="41"/>
      <c r="C441" s="194" t="s">
        <v>1524</v>
      </c>
      <c r="D441" s="194" t="s">
        <v>196</v>
      </c>
      <c r="E441" s="195" t="s">
        <v>2125</v>
      </c>
      <c r="F441" s="196" t="s">
        <v>2027</v>
      </c>
      <c r="G441" s="197" t="s">
        <v>729</v>
      </c>
      <c r="H441" s="198">
        <v>1</v>
      </c>
      <c r="I441" s="199"/>
      <c r="J441" s="198">
        <f>ROUND(I441*H441,1)</f>
        <v>0</v>
      </c>
      <c r="K441" s="196" t="s">
        <v>1298</v>
      </c>
      <c r="L441" s="61"/>
      <c r="M441" s="200" t="s">
        <v>20</v>
      </c>
      <c r="N441" s="201" t="s">
        <v>43</v>
      </c>
      <c r="O441" s="42"/>
      <c r="P441" s="202">
        <f>O441*H441</f>
        <v>0</v>
      </c>
      <c r="Q441" s="202">
        <v>0</v>
      </c>
      <c r="R441" s="202">
        <f>Q441*H441</f>
        <v>0</v>
      </c>
      <c r="S441" s="202">
        <v>0</v>
      </c>
      <c r="T441" s="203">
        <f>S441*H441</f>
        <v>0</v>
      </c>
      <c r="AR441" s="24" t="s">
        <v>474</v>
      </c>
      <c r="AT441" s="24" t="s">
        <v>196</v>
      </c>
      <c r="AU441" s="24" t="s">
        <v>79</v>
      </c>
      <c r="AY441" s="24" t="s">
        <v>195</v>
      </c>
      <c r="BE441" s="204">
        <f>IF(N441="základní",J441,0)</f>
        <v>0</v>
      </c>
      <c r="BF441" s="204">
        <f>IF(N441="snížená",J441,0)</f>
        <v>0</v>
      </c>
      <c r="BG441" s="204">
        <f>IF(N441="zákl. přenesená",J441,0)</f>
        <v>0</v>
      </c>
      <c r="BH441" s="204">
        <f>IF(N441="sníž. přenesená",J441,0)</f>
        <v>0</v>
      </c>
      <c r="BI441" s="204">
        <f>IF(N441="nulová",J441,0)</f>
        <v>0</v>
      </c>
      <c r="BJ441" s="24" t="s">
        <v>79</v>
      </c>
      <c r="BK441" s="204">
        <f>ROUND(I441*H441,1)</f>
        <v>0</v>
      </c>
      <c r="BL441" s="24" t="s">
        <v>474</v>
      </c>
      <c r="BM441" s="24" t="s">
        <v>1526</v>
      </c>
    </row>
    <row r="442" spans="2:65" s="1" customFormat="1" ht="13.5">
      <c r="B442" s="41"/>
      <c r="C442" s="63"/>
      <c r="D442" s="205" t="s">
        <v>202</v>
      </c>
      <c r="E442" s="63"/>
      <c r="F442" s="206" t="s">
        <v>2027</v>
      </c>
      <c r="G442" s="63"/>
      <c r="H442" s="63"/>
      <c r="I442" s="165"/>
      <c r="J442" s="63"/>
      <c r="K442" s="63"/>
      <c r="L442" s="61"/>
      <c r="M442" s="207"/>
      <c r="N442" s="42"/>
      <c r="O442" s="42"/>
      <c r="P442" s="42"/>
      <c r="Q442" s="42"/>
      <c r="R442" s="42"/>
      <c r="S442" s="42"/>
      <c r="T442" s="78"/>
      <c r="AT442" s="24" t="s">
        <v>202</v>
      </c>
      <c r="AU442" s="24" t="s">
        <v>79</v>
      </c>
    </row>
    <row r="443" spans="2:65" s="1" customFormat="1" ht="22.5" customHeight="1">
      <c r="B443" s="41"/>
      <c r="C443" s="194" t="s">
        <v>628</v>
      </c>
      <c r="D443" s="194" t="s">
        <v>196</v>
      </c>
      <c r="E443" s="195" t="s">
        <v>2126</v>
      </c>
      <c r="F443" s="196" t="s">
        <v>2029</v>
      </c>
      <c r="G443" s="197" t="s">
        <v>729</v>
      </c>
      <c r="H443" s="198">
        <v>1</v>
      </c>
      <c r="I443" s="199"/>
      <c r="J443" s="198">
        <f>ROUND(I443*H443,1)</f>
        <v>0</v>
      </c>
      <c r="K443" s="196" t="s">
        <v>1298</v>
      </c>
      <c r="L443" s="61"/>
      <c r="M443" s="200" t="s">
        <v>20</v>
      </c>
      <c r="N443" s="201" t="s">
        <v>43</v>
      </c>
      <c r="O443" s="42"/>
      <c r="P443" s="202">
        <f>O443*H443</f>
        <v>0</v>
      </c>
      <c r="Q443" s="202">
        <v>0</v>
      </c>
      <c r="R443" s="202">
        <f>Q443*H443</f>
        <v>0</v>
      </c>
      <c r="S443" s="202">
        <v>0</v>
      </c>
      <c r="T443" s="203">
        <f>S443*H443</f>
        <v>0</v>
      </c>
      <c r="AR443" s="24" t="s">
        <v>474</v>
      </c>
      <c r="AT443" s="24" t="s">
        <v>196</v>
      </c>
      <c r="AU443" s="24" t="s">
        <v>79</v>
      </c>
      <c r="AY443" s="24" t="s">
        <v>195</v>
      </c>
      <c r="BE443" s="204">
        <f>IF(N443="základní",J443,0)</f>
        <v>0</v>
      </c>
      <c r="BF443" s="204">
        <f>IF(N443="snížená",J443,0)</f>
        <v>0</v>
      </c>
      <c r="BG443" s="204">
        <f>IF(N443="zákl. přenesená",J443,0)</f>
        <v>0</v>
      </c>
      <c r="BH443" s="204">
        <f>IF(N443="sníž. přenesená",J443,0)</f>
        <v>0</v>
      </c>
      <c r="BI443" s="204">
        <f>IF(N443="nulová",J443,0)</f>
        <v>0</v>
      </c>
      <c r="BJ443" s="24" t="s">
        <v>79</v>
      </c>
      <c r="BK443" s="204">
        <f>ROUND(I443*H443,1)</f>
        <v>0</v>
      </c>
      <c r="BL443" s="24" t="s">
        <v>474</v>
      </c>
      <c r="BM443" s="24" t="s">
        <v>912</v>
      </c>
    </row>
    <row r="444" spans="2:65" s="1" customFormat="1" ht="13.5">
      <c r="B444" s="41"/>
      <c r="C444" s="63"/>
      <c r="D444" s="205" t="s">
        <v>202</v>
      </c>
      <c r="E444" s="63"/>
      <c r="F444" s="206" t="s">
        <v>2029</v>
      </c>
      <c r="G444" s="63"/>
      <c r="H444" s="63"/>
      <c r="I444" s="165"/>
      <c r="J444" s="63"/>
      <c r="K444" s="63"/>
      <c r="L444" s="61"/>
      <c r="M444" s="207"/>
      <c r="N444" s="42"/>
      <c r="O444" s="42"/>
      <c r="P444" s="42"/>
      <c r="Q444" s="42"/>
      <c r="R444" s="42"/>
      <c r="S444" s="42"/>
      <c r="T444" s="78"/>
      <c r="AT444" s="24" t="s">
        <v>202</v>
      </c>
      <c r="AU444" s="24" t="s">
        <v>79</v>
      </c>
    </row>
    <row r="445" spans="2:65" s="1" customFormat="1" ht="22.5" customHeight="1">
      <c r="B445" s="41"/>
      <c r="C445" s="194" t="s">
        <v>913</v>
      </c>
      <c r="D445" s="194" t="s">
        <v>196</v>
      </c>
      <c r="E445" s="195" t="s">
        <v>2127</v>
      </c>
      <c r="F445" s="196" t="s">
        <v>2031</v>
      </c>
      <c r="G445" s="197" t="s">
        <v>729</v>
      </c>
      <c r="H445" s="198">
        <v>1</v>
      </c>
      <c r="I445" s="199"/>
      <c r="J445" s="198">
        <f>ROUND(I445*H445,1)</f>
        <v>0</v>
      </c>
      <c r="K445" s="196" t="s">
        <v>1298</v>
      </c>
      <c r="L445" s="61"/>
      <c r="M445" s="200" t="s">
        <v>20</v>
      </c>
      <c r="N445" s="201" t="s">
        <v>43</v>
      </c>
      <c r="O445" s="42"/>
      <c r="P445" s="202">
        <f>O445*H445</f>
        <v>0</v>
      </c>
      <c r="Q445" s="202">
        <v>0</v>
      </c>
      <c r="R445" s="202">
        <f>Q445*H445</f>
        <v>0</v>
      </c>
      <c r="S445" s="202">
        <v>0</v>
      </c>
      <c r="T445" s="203">
        <f>S445*H445</f>
        <v>0</v>
      </c>
      <c r="AR445" s="24" t="s">
        <v>474</v>
      </c>
      <c r="AT445" s="24" t="s">
        <v>196</v>
      </c>
      <c r="AU445" s="24" t="s">
        <v>79</v>
      </c>
      <c r="AY445" s="24" t="s">
        <v>195</v>
      </c>
      <c r="BE445" s="204">
        <f>IF(N445="základní",J445,0)</f>
        <v>0</v>
      </c>
      <c r="BF445" s="204">
        <f>IF(N445="snížená",J445,0)</f>
        <v>0</v>
      </c>
      <c r="BG445" s="204">
        <f>IF(N445="zákl. přenesená",J445,0)</f>
        <v>0</v>
      </c>
      <c r="BH445" s="204">
        <f>IF(N445="sníž. přenesená",J445,0)</f>
        <v>0</v>
      </c>
      <c r="BI445" s="204">
        <f>IF(N445="nulová",J445,0)</f>
        <v>0</v>
      </c>
      <c r="BJ445" s="24" t="s">
        <v>79</v>
      </c>
      <c r="BK445" s="204">
        <f>ROUND(I445*H445,1)</f>
        <v>0</v>
      </c>
      <c r="BL445" s="24" t="s">
        <v>474</v>
      </c>
      <c r="BM445" s="24" t="s">
        <v>916</v>
      </c>
    </row>
    <row r="446" spans="2:65" s="1" customFormat="1" ht="13.5">
      <c r="B446" s="41"/>
      <c r="C446" s="63"/>
      <c r="D446" s="205" t="s">
        <v>202</v>
      </c>
      <c r="E446" s="63"/>
      <c r="F446" s="206" t="s">
        <v>2031</v>
      </c>
      <c r="G446" s="63"/>
      <c r="H446" s="63"/>
      <c r="I446" s="165"/>
      <c r="J446" s="63"/>
      <c r="K446" s="63"/>
      <c r="L446" s="61"/>
      <c r="M446" s="207"/>
      <c r="N446" s="42"/>
      <c r="O446" s="42"/>
      <c r="P446" s="42"/>
      <c r="Q446" s="42"/>
      <c r="R446" s="42"/>
      <c r="S446" s="42"/>
      <c r="T446" s="78"/>
      <c r="AT446" s="24" t="s">
        <v>202</v>
      </c>
      <c r="AU446" s="24" t="s">
        <v>79</v>
      </c>
    </row>
    <row r="447" spans="2:65" s="1" customFormat="1" ht="22.5" customHeight="1">
      <c r="B447" s="41"/>
      <c r="C447" s="194" t="s">
        <v>632</v>
      </c>
      <c r="D447" s="194" t="s">
        <v>196</v>
      </c>
      <c r="E447" s="195" t="s">
        <v>2128</v>
      </c>
      <c r="F447" s="196" t="s">
        <v>2129</v>
      </c>
      <c r="G447" s="197" t="s">
        <v>729</v>
      </c>
      <c r="H447" s="198">
        <v>2</v>
      </c>
      <c r="I447" s="199"/>
      <c r="J447" s="198">
        <f>ROUND(I447*H447,1)</f>
        <v>0</v>
      </c>
      <c r="K447" s="196" t="s">
        <v>1298</v>
      </c>
      <c r="L447" s="61"/>
      <c r="M447" s="200" t="s">
        <v>20</v>
      </c>
      <c r="N447" s="201" t="s">
        <v>43</v>
      </c>
      <c r="O447" s="42"/>
      <c r="P447" s="202">
        <f>O447*H447</f>
        <v>0</v>
      </c>
      <c r="Q447" s="202">
        <v>0</v>
      </c>
      <c r="R447" s="202">
        <f>Q447*H447</f>
        <v>0</v>
      </c>
      <c r="S447" s="202">
        <v>0</v>
      </c>
      <c r="T447" s="203">
        <f>S447*H447</f>
        <v>0</v>
      </c>
      <c r="AR447" s="24" t="s">
        <v>474</v>
      </c>
      <c r="AT447" s="24" t="s">
        <v>196</v>
      </c>
      <c r="AU447" s="24" t="s">
        <v>79</v>
      </c>
      <c r="AY447" s="24" t="s">
        <v>195</v>
      </c>
      <c r="BE447" s="204">
        <f>IF(N447="základní",J447,0)</f>
        <v>0</v>
      </c>
      <c r="BF447" s="204">
        <f>IF(N447="snížená",J447,0)</f>
        <v>0</v>
      </c>
      <c r="BG447" s="204">
        <f>IF(N447="zákl. přenesená",J447,0)</f>
        <v>0</v>
      </c>
      <c r="BH447" s="204">
        <f>IF(N447="sníž. přenesená",J447,0)</f>
        <v>0</v>
      </c>
      <c r="BI447" s="204">
        <f>IF(N447="nulová",J447,0)</f>
        <v>0</v>
      </c>
      <c r="BJ447" s="24" t="s">
        <v>79</v>
      </c>
      <c r="BK447" s="204">
        <f>ROUND(I447*H447,1)</f>
        <v>0</v>
      </c>
      <c r="BL447" s="24" t="s">
        <v>474</v>
      </c>
      <c r="BM447" s="24" t="s">
        <v>919</v>
      </c>
    </row>
    <row r="448" spans="2:65" s="1" customFormat="1" ht="13.5">
      <c r="B448" s="41"/>
      <c r="C448" s="63"/>
      <c r="D448" s="205" t="s">
        <v>202</v>
      </c>
      <c r="E448" s="63"/>
      <c r="F448" s="206" t="s">
        <v>2129</v>
      </c>
      <c r="G448" s="63"/>
      <c r="H448" s="63"/>
      <c r="I448" s="165"/>
      <c r="J448" s="63"/>
      <c r="K448" s="63"/>
      <c r="L448" s="61"/>
      <c r="M448" s="207"/>
      <c r="N448" s="42"/>
      <c r="O448" s="42"/>
      <c r="P448" s="42"/>
      <c r="Q448" s="42"/>
      <c r="R448" s="42"/>
      <c r="S448" s="42"/>
      <c r="T448" s="78"/>
      <c r="AT448" s="24" t="s">
        <v>202</v>
      </c>
      <c r="AU448" s="24" t="s">
        <v>79</v>
      </c>
    </row>
    <row r="449" spans="2:65" s="1" customFormat="1" ht="22.5" customHeight="1">
      <c r="B449" s="41"/>
      <c r="C449" s="194" t="s">
        <v>920</v>
      </c>
      <c r="D449" s="194" t="s">
        <v>196</v>
      </c>
      <c r="E449" s="195" t="s">
        <v>2130</v>
      </c>
      <c r="F449" s="196" t="s">
        <v>2131</v>
      </c>
      <c r="G449" s="197" t="s">
        <v>729</v>
      </c>
      <c r="H449" s="198">
        <v>2</v>
      </c>
      <c r="I449" s="199"/>
      <c r="J449" s="198">
        <f>ROUND(I449*H449,1)</f>
        <v>0</v>
      </c>
      <c r="K449" s="196" t="s">
        <v>1298</v>
      </c>
      <c r="L449" s="61"/>
      <c r="M449" s="200" t="s">
        <v>20</v>
      </c>
      <c r="N449" s="201" t="s">
        <v>43</v>
      </c>
      <c r="O449" s="42"/>
      <c r="P449" s="202">
        <f>O449*H449</f>
        <v>0</v>
      </c>
      <c r="Q449" s="202">
        <v>0</v>
      </c>
      <c r="R449" s="202">
        <f>Q449*H449</f>
        <v>0</v>
      </c>
      <c r="S449" s="202">
        <v>0</v>
      </c>
      <c r="T449" s="203">
        <f>S449*H449</f>
        <v>0</v>
      </c>
      <c r="AR449" s="24" t="s">
        <v>474</v>
      </c>
      <c r="AT449" s="24" t="s">
        <v>196</v>
      </c>
      <c r="AU449" s="24" t="s">
        <v>79</v>
      </c>
      <c r="AY449" s="24" t="s">
        <v>195</v>
      </c>
      <c r="BE449" s="204">
        <f>IF(N449="základní",J449,0)</f>
        <v>0</v>
      </c>
      <c r="BF449" s="204">
        <f>IF(N449="snížená",J449,0)</f>
        <v>0</v>
      </c>
      <c r="BG449" s="204">
        <f>IF(N449="zákl. přenesená",J449,0)</f>
        <v>0</v>
      </c>
      <c r="BH449" s="204">
        <f>IF(N449="sníž. přenesená",J449,0)</f>
        <v>0</v>
      </c>
      <c r="BI449" s="204">
        <f>IF(N449="nulová",J449,0)</f>
        <v>0</v>
      </c>
      <c r="BJ449" s="24" t="s">
        <v>79</v>
      </c>
      <c r="BK449" s="204">
        <f>ROUND(I449*H449,1)</f>
        <v>0</v>
      </c>
      <c r="BL449" s="24" t="s">
        <v>474</v>
      </c>
      <c r="BM449" s="24" t="s">
        <v>923</v>
      </c>
    </row>
    <row r="450" spans="2:65" s="1" customFormat="1" ht="13.5">
      <c r="B450" s="41"/>
      <c r="C450" s="63"/>
      <c r="D450" s="205" t="s">
        <v>202</v>
      </c>
      <c r="E450" s="63"/>
      <c r="F450" s="206" t="s">
        <v>2131</v>
      </c>
      <c r="G450" s="63"/>
      <c r="H450" s="63"/>
      <c r="I450" s="165"/>
      <c r="J450" s="63"/>
      <c r="K450" s="63"/>
      <c r="L450" s="61"/>
      <c r="M450" s="207"/>
      <c r="N450" s="42"/>
      <c r="O450" s="42"/>
      <c r="P450" s="42"/>
      <c r="Q450" s="42"/>
      <c r="R450" s="42"/>
      <c r="S450" s="42"/>
      <c r="T450" s="78"/>
      <c r="AT450" s="24" t="s">
        <v>202</v>
      </c>
      <c r="AU450" s="24" t="s">
        <v>79</v>
      </c>
    </row>
    <row r="451" spans="2:65" s="1" customFormat="1" ht="22.5" customHeight="1">
      <c r="B451" s="41"/>
      <c r="C451" s="194" t="s">
        <v>635</v>
      </c>
      <c r="D451" s="194" t="s">
        <v>196</v>
      </c>
      <c r="E451" s="195" t="s">
        <v>2132</v>
      </c>
      <c r="F451" s="196" t="s">
        <v>2133</v>
      </c>
      <c r="G451" s="197" t="s">
        <v>729</v>
      </c>
      <c r="H451" s="198">
        <v>2</v>
      </c>
      <c r="I451" s="199"/>
      <c r="J451" s="198">
        <f>ROUND(I451*H451,1)</f>
        <v>0</v>
      </c>
      <c r="K451" s="196" t="s">
        <v>1298</v>
      </c>
      <c r="L451" s="61"/>
      <c r="M451" s="200" t="s">
        <v>20</v>
      </c>
      <c r="N451" s="201" t="s">
        <v>43</v>
      </c>
      <c r="O451" s="42"/>
      <c r="P451" s="202">
        <f>O451*H451</f>
        <v>0</v>
      </c>
      <c r="Q451" s="202">
        <v>0</v>
      </c>
      <c r="R451" s="202">
        <f>Q451*H451</f>
        <v>0</v>
      </c>
      <c r="S451" s="202">
        <v>0</v>
      </c>
      <c r="T451" s="203">
        <f>S451*H451</f>
        <v>0</v>
      </c>
      <c r="AR451" s="24" t="s">
        <v>474</v>
      </c>
      <c r="AT451" s="24" t="s">
        <v>196</v>
      </c>
      <c r="AU451" s="24" t="s">
        <v>79</v>
      </c>
      <c r="AY451" s="24" t="s">
        <v>195</v>
      </c>
      <c r="BE451" s="204">
        <f>IF(N451="základní",J451,0)</f>
        <v>0</v>
      </c>
      <c r="BF451" s="204">
        <f>IF(N451="snížená",J451,0)</f>
        <v>0</v>
      </c>
      <c r="BG451" s="204">
        <f>IF(N451="zákl. přenesená",J451,0)</f>
        <v>0</v>
      </c>
      <c r="BH451" s="204">
        <f>IF(N451="sníž. přenesená",J451,0)</f>
        <v>0</v>
      </c>
      <c r="BI451" s="204">
        <f>IF(N451="nulová",J451,0)</f>
        <v>0</v>
      </c>
      <c r="BJ451" s="24" t="s">
        <v>79</v>
      </c>
      <c r="BK451" s="204">
        <f>ROUND(I451*H451,1)</f>
        <v>0</v>
      </c>
      <c r="BL451" s="24" t="s">
        <v>474</v>
      </c>
      <c r="BM451" s="24" t="s">
        <v>934</v>
      </c>
    </row>
    <row r="452" spans="2:65" s="1" customFormat="1" ht="13.5">
      <c r="B452" s="41"/>
      <c r="C452" s="63"/>
      <c r="D452" s="205" t="s">
        <v>202</v>
      </c>
      <c r="E452" s="63"/>
      <c r="F452" s="206" t="s">
        <v>2133</v>
      </c>
      <c r="G452" s="63"/>
      <c r="H452" s="63"/>
      <c r="I452" s="165"/>
      <c r="J452" s="63"/>
      <c r="K452" s="63"/>
      <c r="L452" s="61"/>
      <c r="M452" s="207"/>
      <c r="N452" s="42"/>
      <c r="O452" s="42"/>
      <c r="P452" s="42"/>
      <c r="Q452" s="42"/>
      <c r="R452" s="42"/>
      <c r="S452" s="42"/>
      <c r="T452" s="78"/>
      <c r="AT452" s="24" t="s">
        <v>202</v>
      </c>
      <c r="AU452" s="24" t="s">
        <v>79</v>
      </c>
    </row>
    <row r="453" spans="2:65" s="1" customFormat="1" ht="22.5" customHeight="1">
      <c r="B453" s="41"/>
      <c r="C453" s="194" t="s">
        <v>937</v>
      </c>
      <c r="D453" s="194" t="s">
        <v>196</v>
      </c>
      <c r="E453" s="195" t="s">
        <v>2134</v>
      </c>
      <c r="F453" s="196" t="s">
        <v>2135</v>
      </c>
      <c r="G453" s="197" t="s">
        <v>440</v>
      </c>
      <c r="H453" s="198">
        <v>40</v>
      </c>
      <c r="I453" s="199"/>
      <c r="J453" s="198">
        <f>ROUND(I453*H453,1)</f>
        <v>0</v>
      </c>
      <c r="K453" s="196" t="s">
        <v>1298</v>
      </c>
      <c r="L453" s="61"/>
      <c r="M453" s="200" t="s">
        <v>20</v>
      </c>
      <c r="N453" s="201" t="s">
        <v>43</v>
      </c>
      <c r="O453" s="42"/>
      <c r="P453" s="202">
        <f>O453*H453</f>
        <v>0</v>
      </c>
      <c r="Q453" s="202">
        <v>0</v>
      </c>
      <c r="R453" s="202">
        <f>Q453*H453</f>
        <v>0</v>
      </c>
      <c r="S453" s="202">
        <v>0</v>
      </c>
      <c r="T453" s="203">
        <f>S453*H453</f>
        <v>0</v>
      </c>
      <c r="AR453" s="24" t="s">
        <v>474</v>
      </c>
      <c r="AT453" s="24" t="s">
        <v>196</v>
      </c>
      <c r="AU453" s="24" t="s">
        <v>79</v>
      </c>
      <c r="AY453" s="24" t="s">
        <v>195</v>
      </c>
      <c r="BE453" s="204">
        <f>IF(N453="základní",J453,0)</f>
        <v>0</v>
      </c>
      <c r="BF453" s="204">
        <f>IF(N453="snížená",J453,0)</f>
        <v>0</v>
      </c>
      <c r="BG453" s="204">
        <f>IF(N453="zákl. přenesená",J453,0)</f>
        <v>0</v>
      </c>
      <c r="BH453" s="204">
        <f>IF(N453="sníž. přenesená",J453,0)</f>
        <v>0</v>
      </c>
      <c r="BI453" s="204">
        <f>IF(N453="nulová",J453,0)</f>
        <v>0</v>
      </c>
      <c r="BJ453" s="24" t="s">
        <v>79</v>
      </c>
      <c r="BK453" s="204">
        <f>ROUND(I453*H453,1)</f>
        <v>0</v>
      </c>
      <c r="BL453" s="24" t="s">
        <v>474</v>
      </c>
      <c r="BM453" s="24" t="s">
        <v>940</v>
      </c>
    </row>
    <row r="454" spans="2:65" s="1" customFormat="1" ht="13.5">
      <c r="B454" s="41"/>
      <c r="C454" s="63"/>
      <c r="D454" s="205" t="s">
        <v>202</v>
      </c>
      <c r="E454" s="63"/>
      <c r="F454" s="206" t="s">
        <v>2135</v>
      </c>
      <c r="G454" s="63"/>
      <c r="H454" s="63"/>
      <c r="I454" s="165"/>
      <c r="J454" s="63"/>
      <c r="K454" s="63"/>
      <c r="L454" s="61"/>
      <c r="M454" s="207"/>
      <c r="N454" s="42"/>
      <c r="O454" s="42"/>
      <c r="P454" s="42"/>
      <c r="Q454" s="42"/>
      <c r="R454" s="42"/>
      <c r="S454" s="42"/>
      <c r="T454" s="78"/>
      <c r="AT454" s="24" t="s">
        <v>202</v>
      </c>
      <c r="AU454" s="24" t="s">
        <v>79</v>
      </c>
    </row>
    <row r="455" spans="2:65" s="1" customFormat="1" ht="22.5" customHeight="1">
      <c r="B455" s="41"/>
      <c r="C455" s="194" t="s">
        <v>639</v>
      </c>
      <c r="D455" s="194" t="s">
        <v>196</v>
      </c>
      <c r="E455" s="195" t="s">
        <v>2136</v>
      </c>
      <c r="F455" s="196" t="s">
        <v>1945</v>
      </c>
      <c r="G455" s="197" t="s">
        <v>729</v>
      </c>
      <c r="H455" s="198">
        <v>1</v>
      </c>
      <c r="I455" s="199"/>
      <c r="J455" s="198">
        <f>ROUND(I455*H455,1)</f>
        <v>0</v>
      </c>
      <c r="K455" s="196" t="s">
        <v>1298</v>
      </c>
      <c r="L455" s="61"/>
      <c r="M455" s="200" t="s">
        <v>20</v>
      </c>
      <c r="N455" s="201" t="s">
        <v>43</v>
      </c>
      <c r="O455" s="42"/>
      <c r="P455" s="202">
        <f>O455*H455</f>
        <v>0</v>
      </c>
      <c r="Q455" s="202">
        <v>0</v>
      </c>
      <c r="R455" s="202">
        <f>Q455*H455</f>
        <v>0</v>
      </c>
      <c r="S455" s="202">
        <v>0</v>
      </c>
      <c r="T455" s="203">
        <f>S455*H455</f>
        <v>0</v>
      </c>
      <c r="AR455" s="24" t="s">
        <v>474</v>
      </c>
      <c r="AT455" s="24" t="s">
        <v>196</v>
      </c>
      <c r="AU455" s="24" t="s">
        <v>79</v>
      </c>
      <c r="AY455" s="24" t="s">
        <v>195</v>
      </c>
      <c r="BE455" s="204">
        <f>IF(N455="základní",J455,0)</f>
        <v>0</v>
      </c>
      <c r="BF455" s="204">
        <f>IF(N455="snížená",J455,0)</f>
        <v>0</v>
      </c>
      <c r="BG455" s="204">
        <f>IF(N455="zákl. přenesená",J455,0)</f>
        <v>0</v>
      </c>
      <c r="BH455" s="204">
        <f>IF(N455="sníž. přenesená",J455,0)</f>
        <v>0</v>
      </c>
      <c r="BI455" s="204">
        <f>IF(N455="nulová",J455,0)</f>
        <v>0</v>
      </c>
      <c r="BJ455" s="24" t="s">
        <v>79</v>
      </c>
      <c r="BK455" s="204">
        <f>ROUND(I455*H455,1)</f>
        <v>0</v>
      </c>
      <c r="BL455" s="24" t="s">
        <v>474</v>
      </c>
      <c r="BM455" s="24" t="s">
        <v>943</v>
      </c>
    </row>
    <row r="456" spans="2:65" s="1" customFormat="1" ht="13.5">
      <c r="B456" s="41"/>
      <c r="C456" s="63"/>
      <c r="D456" s="205" t="s">
        <v>202</v>
      </c>
      <c r="E456" s="63"/>
      <c r="F456" s="206" t="s">
        <v>1945</v>
      </c>
      <c r="G456" s="63"/>
      <c r="H456" s="63"/>
      <c r="I456" s="165"/>
      <c r="J456" s="63"/>
      <c r="K456" s="63"/>
      <c r="L456" s="61"/>
      <c r="M456" s="207"/>
      <c r="N456" s="42"/>
      <c r="O456" s="42"/>
      <c r="P456" s="42"/>
      <c r="Q456" s="42"/>
      <c r="R456" s="42"/>
      <c r="S456" s="42"/>
      <c r="T456" s="78"/>
      <c r="AT456" s="24" t="s">
        <v>202</v>
      </c>
      <c r="AU456" s="24" t="s">
        <v>79</v>
      </c>
    </row>
    <row r="457" spans="2:65" s="1" customFormat="1" ht="22.5" customHeight="1">
      <c r="B457" s="41"/>
      <c r="C457" s="194" t="s">
        <v>944</v>
      </c>
      <c r="D457" s="194" t="s">
        <v>196</v>
      </c>
      <c r="E457" s="195" t="s">
        <v>2137</v>
      </c>
      <c r="F457" s="196" t="s">
        <v>1947</v>
      </c>
      <c r="G457" s="197" t="s">
        <v>1948</v>
      </c>
      <c r="H457" s="198">
        <v>1</v>
      </c>
      <c r="I457" s="199"/>
      <c r="J457" s="198">
        <f>ROUND(I457*H457,1)</f>
        <v>0</v>
      </c>
      <c r="K457" s="196" t="s">
        <v>1298</v>
      </c>
      <c r="L457" s="61"/>
      <c r="M457" s="200" t="s">
        <v>20</v>
      </c>
      <c r="N457" s="201" t="s">
        <v>43</v>
      </c>
      <c r="O457" s="42"/>
      <c r="P457" s="202">
        <f>O457*H457</f>
        <v>0</v>
      </c>
      <c r="Q457" s="202">
        <v>0</v>
      </c>
      <c r="R457" s="202">
        <f>Q457*H457</f>
        <v>0</v>
      </c>
      <c r="S457" s="202">
        <v>0</v>
      </c>
      <c r="T457" s="203">
        <f>S457*H457</f>
        <v>0</v>
      </c>
      <c r="AR457" s="24" t="s">
        <v>474</v>
      </c>
      <c r="AT457" s="24" t="s">
        <v>196</v>
      </c>
      <c r="AU457" s="24" t="s">
        <v>79</v>
      </c>
      <c r="AY457" s="24" t="s">
        <v>195</v>
      </c>
      <c r="BE457" s="204">
        <f>IF(N457="základní",J457,0)</f>
        <v>0</v>
      </c>
      <c r="BF457" s="204">
        <f>IF(N457="snížená",J457,0)</f>
        <v>0</v>
      </c>
      <c r="BG457" s="204">
        <f>IF(N457="zákl. přenesená",J457,0)</f>
        <v>0</v>
      </c>
      <c r="BH457" s="204">
        <f>IF(N457="sníž. přenesená",J457,0)</f>
        <v>0</v>
      </c>
      <c r="BI457" s="204">
        <f>IF(N457="nulová",J457,0)</f>
        <v>0</v>
      </c>
      <c r="BJ457" s="24" t="s">
        <v>79</v>
      </c>
      <c r="BK457" s="204">
        <f>ROUND(I457*H457,1)</f>
        <v>0</v>
      </c>
      <c r="BL457" s="24" t="s">
        <v>474</v>
      </c>
      <c r="BM457" s="24" t="s">
        <v>947</v>
      </c>
    </row>
    <row r="458" spans="2:65" s="1" customFormat="1" ht="13.5">
      <c r="B458" s="41"/>
      <c r="C458" s="63"/>
      <c r="D458" s="208" t="s">
        <v>202</v>
      </c>
      <c r="E458" s="63"/>
      <c r="F458" s="209" t="s">
        <v>1947</v>
      </c>
      <c r="G458" s="63"/>
      <c r="H458" s="63"/>
      <c r="I458" s="165"/>
      <c r="J458" s="63"/>
      <c r="K458" s="63"/>
      <c r="L458" s="61"/>
      <c r="M458" s="207"/>
      <c r="N458" s="42"/>
      <c r="O458" s="42"/>
      <c r="P458" s="42"/>
      <c r="Q458" s="42"/>
      <c r="R458" s="42"/>
      <c r="S458" s="42"/>
      <c r="T458" s="78"/>
      <c r="AT458" s="24" t="s">
        <v>202</v>
      </c>
      <c r="AU458" s="24" t="s">
        <v>79</v>
      </c>
    </row>
    <row r="459" spans="2:65" s="10" customFormat="1" ht="37.35" customHeight="1">
      <c r="B459" s="180"/>
      <c r="C459" s="181"/>
      <c r="D459" s="182" t="s">
        <v>71</v>
      </c>
      <c r="E459" s="183" t="s">
        <v>2138</v>
      </c>
      <c r="F459" s="183" t="s">
        <v>2139</v>
      </c>
      <c r="G459" s="181"/>
      <c r="H459" s="181"/>
      <c r="I459" s="184"/>
      <c r="J459" s="185">
        <f>BK459</f>
        <v>0</v>
      </c>
      <c r="K459" s="181"/>
      <c r="L459" s="186"/>
      <c r="M459" s="187"/>
      <c r="N459" s="188"/>
      <c r="O459" s="188"/>
      <c r="P459" s="189">
        <f>SUM(P460:P493)</f>
        <v>0</v>
      </c>
      <c r="Q459" s="188"/>
      <c r="R459" s="189">
        <f>SUM(R460:R493)</f>
        <v>0</v>
      </c>
      <c r="S459" s="188"/>
      <c r="T459" s="190">
        <f>SUM(T460:T493)</f>
        <v>0</v>
      </c>
      <c r="AR459" s="191" t="s">
        <v>86</v>
      </c>
      <c r="AT459" s="192" t="s">
        <v>71</v>
      </c>
      <c r="AU459" s="192" t="s">
        <v>72</v>
      </c>
      <c r="AY459" s="191" t="s">
        <v>195</v>
      </c>
      <c r="BK459" s="193">
        <f>SUM(BK460:BK493)</f>
        <v>0</v>
      </c>
    </row>
    <row r="460" spans="2:65" s="1" customFormat="1" ht="44.25" customHeight="1">
      <c r="B460" s="41"/>
      <c r="C460" s="238" t="s">
        <v>642</v>
      </c>
      <c r="D460" s="238" t="s">
        <v>1041</v>
      </c>
      <c r="E460" s="239" t="s">
        <v>2140</v>
      </c>
      <c r="F460" s="240" t="s">
        <v>2141</v>
      </c>
      <c r="G460" s="241" t="s">
        <v>729</v>
      </c>
      <c r="H460" s="242">
        <v>2</v>
      </c>
      <c r="I460" s="243"/>
      <c r="J460" s="242">
        <f>ROUND(I460*H460,1)</f>
        <v>0</v>
      </c>
      <c r="K460" s="240" t="s">
        <v>1298</v>
      </c>
      <c r="L460" s="244"/>
      <c r="M460" s="245" t="s">
        <v>20</v>
      </c>
      <c r="N460" s="246" t="s">
        <v>43</v>
      </c>
      <c r="O460" s="42"/>
      <c r="P460" s="202">
        <f>O460*H460</f>
        <v>0</v>
      </c>
      <c r="Q460" s="202">
        <v>0</v>
      </c>
      <c r="R460" s="202">
        <f>Q460*H460</f>
        <v>0</v>
      </c>
      <c r="S460" s="202">
        <v>0</v>
      </c>
      <c r="T460" s="203">
        <f>S460*H460</f>
        <v>0</v>
      </c>
      <c r="AR460" s="24" t="s">
        <v>799</v>
      </c>
      <c r="AT460" s="24" t="s">
        <v>1041</v>
      </c>
      <c r="AU460" s="24" t="s">
        <v>79</v>
      </c>
      <c r="AY460" s="24" t="s">
        <v>195</v>
      </c>
      <c r="BE460" s="204">
        <f>IF(N460="základní",J460,0)</f>
        <v>0</v>
      </c>
      <c r="BF460" s="204">
        <f>IF(N460="snížená",J460,0)</f>
        <v>0</v>
      </c>
      <c r="BG460" s="204">
        <f>IF(N460="zákl. přenesená",J460,0)</f>
        <v>0</v>
      </c>
      <c r="BH460" s="204">
        <f>IF(N460="sníž. přenesená",J460,0)</f>
        <v>0</v>
      </c>
      <c r="BI460" s="204">
        <f>IF(N460="nulová",J460,0)</f>
        <v>0</v>
      </c>
      <c r="BJ460" s="24" t="s">
        <v>79</v>
      </c>
      <c r="BK460" s="204">
        <f>ROUND(I460*H460,1)</f>
        <v>0</v>
      </c>
      <c r="BL460" s="24" t="s">
        <v>474</v>
      </c>
      <c r="BM460" s="24" t="s">
        <v>950</v>
      </c>
    </row>
    <row r="461" spans="2:65" s="1" customFormat="1" ht="27">
      <c r="B461" s="41"/>
      <c r="C461" s="63"/>
      <c r="D461" s="205" t="s">
        <v>202</v>
      </c>
      <c r="E461" s="63"/>
      <c r="F461" s="206" t="s">
        <v>2141</v>
      </c>
      <c r="G461" s="63"/>
      <c r="H461" s="63"/>
      <c r="I461" s="165"/>
      <c r="J461" s="63"/>
      <c r="K461" s="63"/>
      <c r="L461" s="61"/>
      <c r="M461" s="207"/>
      <c r="N461" s="42"/>
      <c r="O461" s="42"/>
      <c r="P461" s="42"/>
      <c r="Q461" s="42"/>
      <c r="R461" s="42"/>
      <c r="S461" s="42"/>
      <c r="T461" s="78"/>
      <c r="AT461" s="24" t="s">
        <v>202</v>
      </c>
      <c r="AU461" s="24" t="s">
        <v>79</v>
      </c>
    </row>
    <row r="462" spans="2:65" s="1" customFormat="1" ht="22.5" customHeight="1">
      <c r="B462" s="41"/>
      <c r="C462" s="238" t="s">
        <v>951</v>
      </c>
      <c r="D462" s="238" t="s">
        <v>1041</v>
      </c>
      <c r="E462" s="239" t="s">
        <v>2142</v>
      </c>
      <c r="F462" s="240" t="s">
        <v>2143</v>
      </c>
      <c r="G462" s="241" t="s">
        <v>729</v>
      </c>
      <c r="H462" s="242">
        <v>1</v>
      </c>
      <c r="I462" s="243"/>
      <c r="J462" s="242">
        <f>ROUND(I462*H462,1)</f>
        <v>0</v>
      </c>
      <c r="K462" s="240" t="s">
        <v>1298</v>
      </c>
      <c r="L462" s="244"/>
      <c r="M462" s="245" t="s">
        <v>20</v>
      </c>
      <c r="N462" s="246" t="s">
        <v>43</v>
      </c>
      <c r="O462" s="42"/>
      <c r="P462" s="202">
        <f>O462*H462</f>
        <v>0</v>
      </c>
      <c r="Q462" s="202">
        <v>0</v>
      </c>
      <c r="R462" s="202">
        <f>Q462*H462</f>
        <v>0</v>
      </c>
      <c r="S462" s="202">
        <v>0</v>
      </c>
      <c r="T462" s="203">
        <f>S462*H462</f>
        <v>0</v>
      </c>
      <c r="AR462" s="24" t="s">
        <v>799</v>
      </c>
      <c r="AT462" s="24" t="s">
        <v>1041</v>
      </c>
      <c r="AU462" s="24" t="s">
        <v>79</v>
      </c>
      <c r="AY462" s="24" t="s">
        <v>195</v>
      </c>
      <c r="BE462" s="204">
        <f>IF(N462="základní",J462,0)</f>
        <v>0</v>
      </c>
      <c r="BF462" s="204">
        <f>IF(N462="snížená",J462,0)</f>
        <v>0</v>
      </c>
      <c r="BG462" s="204">
        <f>IF(N462="zákl. přenesená",J462,0)</f>
        <v>0</v>
      </c>
      <c r="BH462" s="204">
        <f>IF(N462="sníž. přenesená",J462,0)</f>
        <v>0</v>
      </c>
      <c r="BI462" s="204">
        <f>IF(N462="nulová",J462,0)</f>
        <v>0</v>
      </c>
      <c r="BJ462" s="24" t="s">
        <v>79</v>
      </c>
      <c r="BK462" s="204">
        <f>ROUND(I462*H462,1)</f>
        <v>0</v>
      </c>
      <c r="BL462" s="24" t="s">
        <v>474</v>
      </c>
      <c r="BM462" s="24" t="s">
        <v>954</v>
      </c>
    </row>
    <row r="463" spans="2:65" s="1" customFormat="1" ht="13.5">
      <c r="B463" s="41"/>
      <c r="C463" s="63"/>
      <c r="D463" s="205" t="s">
        <v>202</v>
      </c>
      <c r="E463" s="63"/>
      <c r="F463" s="206" t="s">
        <v>2143</v>
      </c>
      <c r="G463" s="63"/>
      <c r="H463" s="63"/>
      <c r="I463" s="165"/>
      <c r="J463" s="63"/>
      <c r="K463" s="63"/>
      <c r="L463" s="61"/>
      <c r="M463" s="207"/>
      <c r="N463" s="42"/>
      <c r="O463" s="42"/>
      <c r="P463" s="42"/>
      <c r="Q463" s="42"/>
      <c r="R463" s="42"/>
      <c r="S463" s="42"/>
      <c r="T463" s="78"/>
      <c r="AT463" s="24" t="s">
        <v>202</v>
      </c>
      <c r="AU463" s="24" t="s">
        <v>79</v>
      </c>
    </row>
    <row r="464" spans="2:65" s="1" customFormat="1" ht="22.5" customHeight="1">
      <c r="B464" s="41"/>
      <c r="C464" s="238" t="s">
        <v>646</v>
      </c>
      <c r="D464" s="238" t="s">
        <v>1041</v>
      </c>
      <c r="E464" s="239" t="s">
        <v>2144</v>
      </c>
      <c r="F464" s="240" t="s">
        <v>2145</v>
      </c>
      <c r="G464" s="241" t="s">
        <v>729</v>
      </c>
      <c r="H464" s="242">
        <v>1</v>
      </c>
      <c r="I464" s="243"/>
      <c r="J464" s="242">
        <f>ROUND(I464*H464,1)</f>
        <v>0</v>
      </c>
      <c r="K464" s="240" t="s">
        <v>1298</v>
      </c>
      <c r="L464" s="244"/>
      <c r="M464" s="245" t="s">
        <v>20</v>
      </c>
      <c r="N464" s="246" t="s">
        <v>43</v>
      </c>
      <c r="O464" s="42"/>
      <c r="P464" s="202">
        <f>O464*H464</f>
        <v>0</v>
      </c>
      <c r="Q464" s="202">
        <v>0</v>
      </c>
      <c r="R464" s="202">
        <f>Q464*H464</f>
        <v>0</v>
      </c>
      <c r="S464" s="202">
        <v>0</v>
      </c>
      <c r="T464" s="203">
        <f>S464*H464</f>
        <v>0</v>
      </c>
      <c r="AR464" s="24" t="s">
        <v>799</v>
      </c>
      <c r="AT464" s="24" t="s">
        <v>1041</v>
      </c>
      <c r="AU464" s="24" t="s">
        <v>79</v>
      </c>
      <c r="AY464" s="24" t="s">
        <v>195</v>
      </c>
      <c r="BE464" s="204">
        <f>IF(N464="základní",J464,0)</f>
        <v>0</v>
      </c>
      <c r="BF464" s="204">
        <f>IF(N464="snížená",J464,0)</f>
        <v>0</v>
      </c>
      <c r="BG464" s="204">
        <f>IF(N464="zákl. přenesená",J464,0)</f>
        <v>0</v>
      </c>
      <c r="BH464" s="204">
        <f>IF(N464="sníž. přenesená",J464,0)</f>
        <v>0</v>
      </c>
      <c r="BI464" s="204">
        <f>IF(N464="nulová",J464,0)</f>
        <v>0</v>
      </c>
      <c r="BJ464" s="24" t="s">
        <v>79</v>
      </c>
      <c r="BK464" s="204">
        <f>ROUND(I464*H464,1)</f>
        <v>0</v>
      </c>
      <c r="BL464" s="24" t="s">
        <v>474</v>
      </c>
      <c r="BM464" s="24" t="s">
        <v>957</v>
      </c>
    </row>
    <row r="465" spans="2:65" s="1" customFormat="1" ht="13.5">
      <c r="B465" s="41"/>
      <c r="C465" s="63"/>
      <c r="D465" s="205" t="s">
        <v>202</v>
      </c>
      <c r="E465" s="63"/>
      <c r="F465" s="206" t="s">
        <v>2145</v>
      </c>
      <c r="G465" s="63"/>
      <c r="H465" s="63"/>
      <c r="I465" s="165"/>
      <c r="J465" s="63"/>
      <c r="K465" s="63"/>
      <c r="L465" s="61"/>
      <c r="M465" s="207"/>
      <c r="N465" s="42"/>
      <c r="O465" s="42"/>
      <c r="P465" s="42"/>
      <c r="Q465" s="42"/>
      <c r="R465" s="42"/>
      <c r="S465" s="42"/>
      <c r="T465" s="78"/>
      <c r="AT465" s="24" t="s">
        <v>202</v>
      </c>
      <c r="AU465" s="24" t="s">
        <v>79</v>
      </c>
    </row>
    <row r="466" spans="2:65" s="1" customFormat="1" ht="22.5" customHeight="1">
      <c r="B466" s="41"/>
      <c r="C466" s="238" t="s">
        <v>958</v>
      </c>
      <c r="D466" s="238" t="s">
        <v>1041</v>
      </c>
      <c r="E466" s="239" t="s">
        <v>2146</v>
      </c>
      <c r="F466" s="240" t="s">
        <v>2147</v>
      </c>
      <c r="G466" s="241" t="s">
        <v>729</v>
      </c>
      <c r="H466" s="242">
        <v>1</v>
      </c>
      <c r="I466" s="243"/>
      <c r="J466" s="242">
        <f>ROUND(I466*H466,1)</f>
        <v>0</v>
      </c>
      <c r="K466" s="240" t="s">
        <v>1298</v>
      </c>
      <c r="L466" s="244"/>
      <c r="M466" s="245" t="s">
        <v>20</v>
      </c>
      <c r="N466" s="246" t="s">
        <v>43</v>
      </c>
      <c r="O466" s="42"/>
      <c r="P466" s="202">
        <f>O466*H466</f>
        <v>0</v>
      </c>
      <c r="Q466" s="202">
        <v>0</v>
      </c>
      <c r="R466" s="202">
        <f>Q466*H466</f>
        <v>0</v>
      </c>
      <c r="S466" s="202">
        <v>0</v>
      </c>
      <c r="T466" s="203">
        <f>S466*H466</f>
        <v>0</v>
      </c>
      <c r="AR466" s="24" t="s">
        <v>799</v>
      </c>
      <c r="AT466" s="24" t="s">
        <v>1041</v>
      </c>
      <c r="AU466" s="24" t="s">
        <v>79</v>
      </c>
      <c r="AY466" s="24" t="s">
        <v>195</v>
      </c>
      <c r="BE466" s="204">
        <f>IF(N466="základní",J466,0)</f>
        <v>0</v>
      </c>
      <c r="BF466" s="204">
        <f>IF(N466="snížená",J466,0)</f>
        <v>0</v>
      </c>
      <c r="BG466" s="204">
        <f>IF(N466="zákl. přenesená",J466,0)</f>
        <v>0</v>
      </c>
      <c r="BH466" s="204">
        <f>IF(N466="sníž. přenesená",J466,0)</f>
        <v>0</v>
      </c>
      <c r="BI466" s="204">
        <f>IF(N466="nulová",J466,0)</f>
        <v>0</v>
      </c>
      <c r="BJ466" s="24" t="s">
        <v>79</v>
      </c>
      <c r="BK466" s="204">
        <f>ROUND(I466*H466,1)</f>
        <v>0</v>
      </c>
      <c r="BL466" s="24" t="s">
        <v>474</v>
      </c>
      <c r="BM466" s="24" t="s">
        <v>961</v>
      </c>
    </row>
    <row r="467" spans="2:65" s="1" customFormat="1" ht="13.5">
      <c r="B467" s="41"/>
      <c r="C467" s="63"/>
      <c r="D467" s="205" t="s">
        <v>202</v>
      </c>
      <c r="E467" s="63"/>
      <c r="F467" s="206" t="s">
        <v>2147</v>
      </c>
      <c r="G467" s="63"/>
      <c r="H467" s="63"/>
      <c r="I467" s="165"/>
      <c r="J467" s="63"/>
      <c r="K467" s="63"/>
      <c r="L467" s="61"/>
      <c r="M467" s="207"/>
      <c r="N467" s="42"/>
      <c r="O467" s="42"/>
      <c r="P467" s="42"/>
      <c r="Q467" s="42"/>
      <c r="R467" s="42"/>
      <c r="S467" s="42"/>
      <c r="T467" s="78"/>
      <c r="AT467" s="24" t="s">
        <v>202</v>
      </c>
      <c r="AU467" s="24" t="s">
        <v>79</v>
      </c>
    </row>
    <row r="468" spans="2:65" s="1" customFormat="1" ht="22.5" customHeight="1">
      <c r="B468" s="41"/>
      <c r="C468" s="238" t="s">
        <v>649</v>
      </c>
      <c r="D468" s="238" t="s">
        <v>1041</v>
      </c>
      <c r="E468" s="239" t="s">
        <v>2148</v>
      </c>
      <c r="F468" s="240" t="s">
        <v>2149</v>
      </c>
      <c r="G468" s="241" t="s">
        <v>729</v>
      </c>
      <c r="H468" s="242">
        <v>1</v>
      </c>
      <c r="I468" s="243"/>
      <c r="J468" s="242">
        <f>ROUND(I468*H468,1)</f>
        <v>0</v>
      </c>
      <c r="K468" s="240" t="s">
        <v>1298</v>
      </c>
      <c r="L468" s="244"/>
      <c r="M468" s="245" t="s">
        <v>20</v>
      </c>
      <c r="N468" s="246" t="s">
        <v>43</v>
      </c>
      <c r="O468" s="42"/>
      <c r="P468" s="202">
        <f>O468*H468</f>
        <v>0</v>
      </c>
      <c r="Q468" s="202">
        <v>0</v>
      </c>
      <c r="R468" s="202">
        <f>Q468*H468</f>
        <v>0</v>
      </c>
      <c r="S468" s="202">
        <v>0</v>
      </c>
      <c r="T468" s="203">
        <f>S468*H468</f>
        <v>0</v>
      </c>
      <c r="AR468" s="24" t="s">
        <v>799</v>
      </c>
      <c r="AT468" s="24" t="s">
        <v>1041</v>
      </c>
      <c r="AU468" s="24" t="s">
        <v>79</v>
      </c>
      <c r="AY468" s="24" t="s">
        <v>195</v>
      </c>
      <c r="BE468" s="204">
        <f>IF(N468="základní",J468,0)</f>
        <v>0</v>
      </c>
      <c r="BF468" s="204">
        <f>IF(N468="snížená",J468,0)</f>
        <v>0</v>
      </c>
      <c r="BG468" s="204">
        <f>IF(N468="zákl. přenesená",J468,0)</f>
        <v>0</v>
      </c>
      <c r="BH468" s="204">
        <f>IF(N468="sníž. přenesená",J468,0)</f>
        <v>0</v>
      </c>
      <c r="BI468" s="204">
        <f>IF(N468="nulová",J468,0)</f>
        <v>0</v>
      </c>
      <c r="BJ468" s="24" t="s">
        <v>79</v>
      </c>
      <c r="BK468" s="204">
        <f>ROUND(I468*H468,1)</f>
        <v>0</v>
      </c>
      <c r="BL468" s="24" t="s">
        <v>474</v>
      </c>
      <c r="BM468" s="24" t="s">
        <v>964</v>
      </c>
    </row>
    <row r="469" spans="2:65" s="1" customFormat="1" ht="13.5">
      <c r="B469" s="41"/>
      <c r="C469" s="63"/>
      <c r="D469" s="205" t="s">
        <v>202</v>
      </c>
      <c r="E469" s="63"/>
      <c r="F469" s="206" t="s">
        <v>2149</v>
      </c>
      <c r="G469" s="63"/>
      <c r="H469" s="63"/>
      <c r="I469" s="165"/>
      <c r="J469" s="63"/>
      <c r="K469" s="63"/>
      <c r="L469" s="61"/>
      <c r="M469" s="207"/>
      <c r="N469" s="42"/>
      <c r="O469" s="42"/>
      <c r="P469" s="42"/>
      <c r="Q469" s="42"/>
      <c r="R469" s="42"/>
      <c r="S469" s="42"/>
      <c r="T469" s="78"/>
      <c r="AT469" s="24" t="s">
        <v>202</v>
      </c>
      <c r="AU469" s="24" t="s">
        <v>79</v>
      </c>
    </row>
    <row r="470" spans="2:65" s="1" customFormat="1" ht="22.5" customHeight="1">
      <c r="B470" s="41"/>
      <c r="C470" s="238" t="s">
        <v>967</v>
      </c>
      <c r="D470" s="238" t="s">
        <v>1041</v>
      </c>
      <c r="E470" s="239" t="s">
        <v>2150</v>
      </c>
      <c r="F470" s="240" t="s">
        <v>2151</v>
      </c>
      <c r="G470" s="241" t="s">
        <v>729</v>
      </c>
      <c r="H470" s="242">
        <v>1</v>
      </c>
      <c r="I470" s="243"/>
      <c r="J470" s="242">
        <f>ROUND(I470*H470,1)</f>
        <v>0</v>
      </c>
      <c r="K470" s="240" t="s">
        <v>1298</v>
      </c>
      <c r="L470" s="244"/>
      <c r="M470" s="245" t="s">
        <v>20</v>
      </c>
      <c r="N470" s="246" t="s">
        <v>43</v>
      </c>
      <c r="O470" s="42"/>
      <c r="P470" s="202">
        <f>O470*H470</f>
        <v>0</v>
      </c>
      <c r="Q470" s="202">
        <v>0</v>
      </c>
      <c r="R470" s="202">
        <f>Q470*H470</f>
        <v>0</v>
      </c>
      <c r="S470" s="202">
        <v>0</v>
      </c>
      <c r="T470" s="203">
        <f>S470*H470</f>
        <v>0</v>
      </c>
      <c r="AR470" s="24" t="s">
        <v>799</v>
      </c>
      <c r="AT470" s="24" t="s">
        <v>1041</v>
      </c>
      <c r="AU470" s="24" t="s">
        <v>79</v>
      </c>
      <c r="AY470" s="24" t="s">
        <v>195</v>
      </c>
      <c r="BE470" s="204">
        <f>IF(N470="základní",J470,0)</f>
        <v>0</v>
      </c>
      <c r="BF470" s="204">
        <f>IF(N470="snížená",J470,0)</f>
        <v>0</v>
      </c>
      <c r="BG470" s="204">
        <f>IF(N470="zákl. přenesená",J470,0)</f>
        <v>0</v>
      </c>
      <c r="BH470" s="204">
        <f>IF(N470="sníž. přenesená",J470,0)</f>
        <v>0</v>
      </c>
      <c r="BI470" s="204">
        <f>IF(N470="nulová",J470,0)</f>
        <v>0</v>
      </c>
      <c r="BJ470" s="24" t="s">
        <v>79</v>
      </c>
      <c r="BK470" s="204">
        <f>ROUND(I470*H470,1)</f>
        <v>0</v>
      </c>
      <c r="BL470" s="24" t="s">
        <v>474</v>
      </c>
      <c r="BM470" s="24" t="s">
        <v>970</v>
      </c>
    </row>
    <row r="471" spans="2:65" s="1" customFormat="1" ht="13.5">
      <c r="B471" s="41"/>
      <c r="C471" s="63"/>
      <c r="D471" s="205" t="s">
        <v>202</v>
      </c>
      <c r="E471" s="63"/>
      <c r="F471" s="206" t="s">
        <v>2151</v>
      </c>
      <c r="G471" s="63"/>
      <c r="H471" s="63"/>
      <c r="I471" s="165"/>
      <c r="J471" s="63"/>
      <c r="K471" s="63"/>
      <c r="L471" s="61"/>
      <c r="M471" s="207"/>
      <c r="N471" s="42"/>
      <c r="O471" s="42"/>
      <c r="P471" s="42"/>
      <c r="Q471" s="42"/>
      <c r="R471" s="42"/>
      <c r="S471" s="42"/>
      <c r="T471" s="78"/>
      <c r="AT471" s="24" t="s">
        <v>202</v>
      </c>
      <c r="AU471" s="24" t="s">
        <v>79</v>
      </c>
    </row>
    <row r="472" spans="2:65" s="1" customFormat="1" ht="22.5" customHeight="1">
      <c r="B472" s="41"/>
      <c r="C472" s="238" t="s">
        <v>653</v>
      </c>
      <c r="D472" s="238" t="s">
        <v>1041</v>
      </c>
      <c r="E472" s="239" t="s">
        <v>2152</v>
      </c>
      <c r="F472" s="240" t="s">
        <v>2153</v>
      </c>
      <c r="G472" s="241" t="s">
        <v>729</v>
      </c>
      <c r="H472" s="242">
        <v>2</v>
      </c>
      <c r="I472" s="243"/>
      <c r="J472" s="242">
        <f>ROUND(I472*H472,1)</f>
        <v>0</v>
      </c>
      <c r="K472" s="240" t="s">
        <v>1298</v>
      </c>
      <c r="L472" s="244"/>
      <c r="M472" s="245" t="s">
        <v>20</v>
      </c>
      <c r="N472" s="246" t="s">
        <v>43</v>
      </c>
      <c r="O472" s="42"/>
      <c r="P472" s="202">
        <f>O472*H472</f>
        <v>0</v>
      </c>
      <c r="Q472" s="202">
        <v>0</v>
      </c>
      <c r="R472" s="202">
        <f>Q472*H472</f>
        <v>0</v>
      </c>
      <c r="S472" s="202">
        <v>0</v>
      </c>
      <c r="T472" s="203">
        <f>S472*H472</f>
        <v>0</v>
      </c>
      <c r="AR472" s="24" t="s">
        <v>799</v>
      </c>
      <c r="AT472" s="24" t="s">
        <v>1041</v>
      </c>
      <c r="AU472" s="24" t="s">
        <v>79</v>
      </c>
      <c r="AY472" s="24" t="s">
        <v>195</v>
      </c>
      <c r="BE472" s="204">
        <f>IF(N472="základní",J472,0)</f>
        <v>0</v>
      </c>
      <c r="BF472" s="204">
        <f>IF(N472="snížená",J472,0)</f>
        <v>0</v>
      </c>
      <c r="BG472" s="204">
        <f>IF(N472="zákl. přenesená",J472,0)</f>
        <v>0</v>
      </c>
      <c r="BH472" s="204">
        <f>IF(N472="sníž. přenesená",J472,0)</f>
        <v>0</v>
      </c>
      <c r="BI472" s="204">
        <f>IF(N472="nulová",J472,0)</f>
        <v>0</v>
      </c>
      <c r="BJ472" s="24" t="s">
        <v>79</v>
      </c>
      <c r="BK472" s="204">
        <f>ROUND(I472*H472,1)</f>
        <v>0</v>
      </c>
      <c r="BL472" s="24" t="s">
        <v>474</v>
      </c>
      <c r="BM472" s="24" t="s">
        <v>973</v>
      </c>
    </row>
    <row r="473" spans="2:65" s="1" customFormat="1" ht="13.5">
      <c r="B473" s="41"/>
      <c r="C473" s="63"/>
      <c r="D473" s="205" t="s">
        <v>202</v>
      </c>
      <c r="E473" s="63"/>
      <c r="F473" s="206" t="s">
        <v>2153</v>
      </c>
      <c r="G473" s="63"/>
      <c r="H473" s="63"/>
      <c r="I473" s="165"/>
      <c r="J473" s="63"/>
      <c r="K473" s="63"/>
      <c r="L473" s="61"/>
      <c r="M473" s="207"/>
      <c r="N473" s="42"/>
      <c r="O473" s="42"/>
      <c r="P473" s="42"/>
      <c r="Q473" s="42"/>
      <c r="R473" s="42"/>
      <c r="S473" s="42"/>
      <c r="T473" s="78"/>
      <c r="AT473" s="24" t="s">
        <v>202</v>
      </c>
      <c r="AU473" s="24" t="s">
        <v>79</v>
      </c>
    </row>
    <row r="474" spans="2:65" s="1" customFormat="1" ht="44.25" customHeight="1">
      <c r="B474" s="41"/>
      <c r="C474" s="238" t="s">
        <v>974</v>
      </c>
      <c r="D474" s="238" t="s">
        <v>1041</v>
      </c>
      <c r="E474" s="239" t="s">
        <v>2154</v>
      </c>
      <c r="F474" s="240" t="s">
        <v>2155</v>
      </c>
      <c r="G474" s="241" t="s">
        <v>729</v>
      </c>
      <c r="H474" s="242">
        <v>21</v>
      </c>
      <c r="I474" s="243"/>
      <c r="J474" s="242">
        <f>ROUND(I474*H474,1)</f>
        <v>0</v>
      </c>
      <c r="K474" s="240" t="s">
        <v>1298</v>
      </c>
      <c r="L474" s="244"/>
      <c r="M474" s="245" t="s">
        <v>20</v>
      </c>
      <c r="N474" s="246" t="s">
        <v>43</v>
      </c>
      <c r="O474" s="42"/>
      <c r="P474" s="202">
        <f>O474*H474</f>
        <v>0</v>
      </c>
      <c r="Q474" s="202">
        <v>0</v>
      </c>
      <c r="R474" s="202">
        <f>Q474*H474</f>
        <v>0</v>
      </c>
      <c r="S474" s="202">
        <v>0</v>
      </c>
      <c r="T474" s="203">
        <f>S474*H474</f>
        <v>0</v>
      </c>
      <c r="AR474" s="24" t="s">
        <v>799</v>
      </c>
      <c r="AT474" s="24" t="s">
        <v>1041</v>
      </c>
      <c r="AU474" s="24" t="s">
        <v>79</v>
      </c>
      <c r="AY474" s="24" t="s">
        <v>195</v>
      </c>
      <c r="BE474" s="204">
        <f>IF(N474="základní",J474,0)</f>
        <v>0</v>
      </c>
      <c r="BF474" s="204">
        <f>IF(N474="snížená",J474,0)</f>
        <v>0</v>
      </c>
      <c r="BG474" s="204">
        <f>IF(N474="zákl. přenesená",J474,0)</f>
        <v>0</v>
      </c>
      <c r="BH474" s="204">
        <f>IF(N474="sníž. přenesená",J474,0)</f>
        <v>0</v>
      </c>
      <c r="BI474" s="204">
        <f>IF(N474="nulová",J474,0)</f>
        <v>0</v>
      </c>
      <c r="BJ474" s="24" t="s">
        <v>79</v>
      </c>
      <c r="BK474" s="204">
        <f>ROUND(I474*H474,1)</f>
        <v>0</v>
      </c>
      <c r="BL474" s="24" t="s">
        <v>474</v>
      </c>
      <c r="BM474" s="24" t="s">
        <v>977</v>
      </c>
    </row>
    <row r="475" spans="2:65" s="1" customFormat="1" ht="27">
      <c r="B475" s="41"/>
      <c r="C475" s="63"/>
      <c r="D475" s="205" t="s">
        <v>202</v>
      </c>
      <c r="E475" s="63"/>
      <c r="F475" s="206" t="s">
        <v>2155</v>
      </c>
      <c r="G475" s="63"/>
      <c r="H475" s="63"/>
      <c r="I475" s="165"/>
      <c r="J475" s="63"/>
      <c r="K475" s="63"/>
      <c r="L475" s="61"/>
      <c r="M475" s="207"/>
      <c r="N475" s="42"/>
      <c r="O475" s="42"/>
      <c r="P475" s="42"/>
      <c r="Q475" s="42"/>
      <c r="R475" s="42"/>
      <c r="S475" s="42"/>
      <c r="T475" s="78"/>
      <c r="AT475" s="24" t="s">
        <v>202</v>
      </c>
      <c r="AU475" s="24" t="s">
        <v>79</v>
      </c>
    </row>
    <row r="476" spans="2:65" s="1" customFormat="1" ht="22.5" customHeight="1">
      <c r="B476" s="41"/>
      <c r="C476" s="238" t="s">
        <v>657</v>
      </c>
      <c r="D476" s="238" t="s">
        <v>1041</v>
      </c>
      <c r="E476" s="239" t="s">
        <v>2156</v>
      </c>
      <c r="F476" s="240" t="s">
        <v>2157</v>
      </c>
      <c r="G476" s="241" t="s">
        <v>729</v>
      </c>
      <c r="H476" s="242">
        <v>21</v>
      </c>
      <c r="I476" s="243"/>
      <c r="J476" s="242">
        <f>ROUND(I476*H476,1)</f>
        <v>0</v>
      </c>
      <c r="K476" s="240" t="s">
        <v>1298</v>
      </c>
      <c r="L476" s="244"/>
      <c r="M476" s="245" t="s">
        <v>20</v>
      </c>
      <c r="N476" s="246" t="s">
        <v>43</v>
      </c>
      <c r="O476" s="42"/>
      <c r="P476" s="202">
        <f>O476*H476</f>
        <v>0</v>
      </c>
      <c r="Q476" s="202">
        <v>0</v>
      </c>
      <c r="R476" s="202">
        <f>Q476*H476</f>
        <v>0</v>
      </c>
      <c r="S476" s="202">
        <v>0</v>
      </c>
      <c r="T476" s="203">
        <f>S476*H476</f>
        <v>0</v>
      </c>
      <c r="AR476" s="24" t="s">
        <v>799</v>
      </c>
      <c r="AT476" s="24" t="s">
        <v>1041</v>
      </c>
      <c r="AU476" s="24" t="s">
        <v>79</v>
      </c>
      <c r="AY476" s="24" t="s">
        <v>195</v>
      </c>
      <c r="BE476" s="204">
        <f>IF(N476="základní",J476,0)</f>
        <v>0</v>
      </c>
      <c r="BF476" s="204">
        <f>IF(N476="snížená",J476,0)</f>
        <v>0</v>
      </c>
      <c r="BG476" s="204">
        <f>IF(N476="zákl. přenesená",J476,0)</f>
        <v>0</v>
      </c>
      <c r="BH476" s="204">
        <f>IF(N476="sníž. přenesená",J476,0)</f>
        <v>0</v>
      </c>
      <c r="BI476" s="204">
        <f>IF(N476="nulová",J476,0)</f>
        <v>0</v>
      </c>
      <c r="BJ476" s="24" t="s">
        <v>79</v>
      </c>
      <c r="BK476" s="204">
        <f>ROUND(I476*H476,1)</f>
        <v>0</v>
      </c>
      <c r="BL476" s="24" t="s">
        <v>474</v>
      </c>
      <c r="BM476" s="24" t="s">
        <v>982</v>
      </c>
    </row>
    <row r="477" spans="2:65" s="1" customFormat="1" ht="13.5">
      <c r="B477" s="41"/>
      <c r="C477" s="63"/>
      <c r="D477" s="205" t="s">
        <v>202</v>
      </c>
      <c r="E477" s="63"/>
      <c r="F477" s="206" t="s">
        <v>2157</v>
      </c>
      <c r="G477" s="63"/>
      <c r="H477" s="63"/>
      <c r="I477" s="165"/>
      <c r="J477" s="63"/>
      <c r="K477" s="63"/>
      <c r="L477" s="61"/>
      <c r="M477" s="207"/>
      <c r="N477" s="42"/>
      <c r="O477" s="42"/>
      <c r="P477" s="42"/>
      <c r="Q477" s="42"/>
      <c r="R477" s="42"/>
      <c r="S477" s="42"/>
      <c r="T477" s="78"/>
      <c r="AT477" s="24" t="s">
        <v>202</v>
      </c>
      <c r="AU477" s="24" t="s">
        <v>79</v>
      </c>
    </row>
    <row r="478" spans="2:65" s="1" customFormat="1" ht="44.25" customHeight="1">
      <c r="B478" s="41"/>
      <c r="C478" s="238" t="s">
        <v>983</v>
      </c>
      <c r="D478" s="238" t="s">
        <v>1041</v>
      </c>
      <c r="E478" s="239" t="s">
        <v>2158</v>
      </c>
      <c r="F478" s="240" t="s">
        <v>2159</v>
      </c>
      <c r="G478" s="241" t="s">
        <v>729</v>
      </c>
      <c r="H478" s="242">
        <v>21</v>
      </c>
      <c r="I478" s="243"/>
      <c r="J478" s="242">
        <f>ROUND(I478*H478,1)</f>
        <v>0</v>
      </c>
      <c r="K478" s="240" t="s">
        <v>1298</v>
      </c>
      <c r="L478" s="244"/>
      <c r="M478" s="245" t="s">
        <v>20</v>
      </c>
      <c r="N478" s="246" t="s">
        <v>43</v>
      </c>
      <c r="O478" s="42"/>
      <c r="P478" s="202">
        <f>O478*H478</f>
        <v>0</v>
      </c>
      <c r="Q478" s="202">
        <v>0</v>
      </c>
      <c r="R478" s="202">
        <f>Q478*H478</f>
        <v>0</v>
      </c>
      <c r="S478" s="202">
        <v>0</v>
      </c>
      <c r="T478" s="203">
        <f>S478*H478</f>
        <v>0</v>
      </c>
      <c r="AR478" s="24" t="s">
        <v>799</v>
      </c>
      <c r="AT478" s="24" t="s">
        <v>1041</v>
      </c>
      <c r="AU478" s="24" t="s">
        <v>79</v>
      </c>
      <c r="AY478" s="24" t="s">
        <v>195</v>
      </c>
      <c r="BE478" s="204">
        <f>IF(N478="základní",J478,0)</f>
        <v>0</v>
      </c>
      <c r="BF478" s="204">
        <f>IF(N478="snížená",J478,0)</f>
        <v>0</v>
      </c>
      <c r="BG478" s="204">
        <f>IF(N478="zákl. přenesená",J478,0)</f>
        <v>0</v>
      </c>
      <c r="BH478" s="204">
        <f>IF(N478="sníž. přenesená",J478,0)</f>
        <v>0</v>
      </c>
      <c r="BI478" s="204">
        <f>IF(N478="nulová",J478,0)</f>
        <v>0</v>
      </c>
      <c r="BJ478" s="24" t="s">
        <v>79</v>
      </c>
      <c r="BK478" s="204">
        <f>ROUND(I478*H478,1)</f>
        <v>0</v>
      </c>
      <c r="BL478" s="24" t="s">
        <v>474</v>
      </c>
      <c r="BM478" s="24" t="s">
        <v>986</v>
      </c>
    </row>
    <row r="479" spans="2:65" s="1" customFormat="1" ht="27">
      <c r="B479" s="41"/>
      <c r="C479" s="63"/>
      <c r="D479" s="205" t="s">
        <v>202</v>
      </c>
      <c r="E479" s="63"/>
      <c r="F479" s="206" t="s">
        <v>2159</v>
      </c>
      <c r="G479" s="63"/>
      <c r="H479" s="63"/>
      <c r="I479" s="165"/>
      <c r="J479" s="63"/>
      <c r="K479" s="63"/>
      <c r="L479" s="61"/>
      <c r="M479" s="207"/>
      <c r="N479" s="42"/>
      <c r="O479" s="42"/>
      <c r="P479" s="42"/>
      <c r="Q479" s="42"/>
      <c r="R479" s="42"/>
      <c r="S479" s="42"/>
      <c r="T479" s="78"/>
      <c r="AT479" s="24" t="s">
        <v>202</v>
      </c>
      <c r="AU479" s="24" t="s">
        <v>79</v>
      </c>
    </row>
    <row r="480" spans="2:65" s="1" customFormat="1" ht="22.5" customHeight="1">
      <c r="B480" s="41"/>
      <c r="C480" s="238" t="s">
        <v>661</v>
      </c>
      <c r="D480" s="238" t="s">
        <v>1041</v>
      </c>
      <c r="E480" s="239" t="s">
        <v>2160</v>
      </c>
      <c r="F480" s="240" t="s">
        <v>2157</v>
      </c>
      <c r="G480" s="241" t="s">
        <v>729</v>
      </c>
      <c r="H480" s="242">
        <v>21</v>
      </c>
      <c r="I480" s="243"/>
      <c r="J480" s="242">
        <f>ROUND(I480*H480,1)</f>
        <v>0</v>
      </c>
      <c r="K480" s="240" t="s">
        <v>1298</v>
      </c>
      <c r="L480" s="244"/>
      <c r="M480" s="245" t="s">
        <v>20</v>
      </c>
      <c r="N480" s="246" t="s">
        <v>43</v>
      </c>
      <c r="O480" s="42"/>
      <c r="P480" s="202">
        <f>O480*H480</f>
        <v>0</v>
      </c>
      <c r="Q480" s="202">
        <v>0</v>
      </c>
      <c r="R480" s="202">
        <f>Q480*H480</f>
        <v>0</v>
      </c>
      <c r="S480" s="202">
        <v>0</v>
      </c>
      <c r="T480" s="203">
        <f>S480*H480</f>
        <v>0</v>
      </c>
      <c r="AR480" s="24" t="s">
        <v>799</v>
      </c>
      <c r="AT480" s="24" t="s">
        <v>1041</v>
      </c>
      <c r="AU480" s="24" t="s">
        <v>79</v>
      </c>
      <c r="AY480" s="24" t="s">
        <v>195</v>
      </c>
      <c r="BE480" s="204">
        <f>IF(N480="základní",J480,0)</f>
        <v>0</v>
      </c>
      <c r="BF480" s="204">
        <f>IF(N480="snížená",J480,0)</f>
        <v>0</v>
      </c>
      <c r="BG480" s="204">
        <f>IF(N480="zákl. přenesená",J480,0)</f>
        <v>0</v>
      </c>
      <c r="BH480" s="204">
        <f>IF(N480="sníž. přenesená",J480,0)</f>
        <v>0</v>
      </c>
      <c r="BI480" s="204">
        <f>IF(N480="nulová",J480,0)</f>
        <v>0</v>
      </c>
      <c r="BJ480" s="24" t="s">
        <v>79</v>
      </c>
      <c r="BK480" s="204">
        <f>ROUND(I480*H480,1)</f>
        <v>0</v>
      </c>
      <c r="BL480" s="24" t="s">
        <v>474</v>
      </c>
      <c r="BM480" s="24" t="s">
        <v>991</v>
      </c>
    </row>
    <row r="481" spans="2:65" s="1" customFormat="1" ht="13.5">
      <c r="B481" s="41"/>
      <c r="C481" s="63"/>
      <c r="D481" s="205" t="s">
        <v>202</v>
      </c>
      <c r="E481" s="63"/>
      <c r="F481" s="206" t="s">
        <v>2157</v>
      </c>
      <c r="G481" s="63"/>
      <c r="H481" s="63"/>
      <c r="I481" s="165"/>
      <c r="J481" s="63"/>
      <c r="K481" s="63"/>
      <c r="L481" s="61"/>
      <c r="M481" s="207"/>
      <c r="N481" s="42"/>
      <c r="O481" s="42"/>
      <c r="P481" s="42"/>
      <c r="Q481" s="42"/>
      <c r="R481" s="42"/>
      <c r="S481" s="42"/>
      <c r="T481" s="78"/>
      <c r="AT481" s="24" t="s">
        <v>202</v>
      </c>
      <c r="AU481" s="24" t="s">
        <v>79</v>
      </c>
    </row>
    <row r="482" spans="2:65" s="1" customFormat="1" ht="22.5" customHeight="1">
      <c r="B482" s="41"/>
      <c r="C482" s="238" t="s">
        <v>994</v>
      </c>
      <c r="D482" s="238" t="s">
        <v>1041</v>
      </c>
      <c r="E482" s="239" t="s">
        <v>2161</v>
      </c>
      <c r="F482" s="240" t="s">
        <v>2162</v>
      </c>
      <c r="G482" s="241" t="s">
        <v>729</v>
      </c>
      <c r="H482" s="242">
        <v>1</v>
      </c>
      <c r="I482" s="243"/>
      <c r="J482" s="242">
        <f>ROUND(I482*H482,1)</f>
        <v>0</v>
      </c>
      <c r="K482" s="240" t="s">
        <v>1298</v>
      </c>
      <c r="L482" s="244"/>
      <c r="M482" s="245" t="s">
        <v>20</v>
      </c>
      <c r="N482" s="246" t="s">
        <v>43</v>
      </c>
      <c r="O482" s="42"/>
      <c r="P482" s="202">
        <f>O482*H482</f>
        <v>0</v>
      </c>
      <c r="Q482" s="202">
        <v>0</v>
      </c>
      <c r="R482" s="202">
        <f>Q482*H482</f>
        <v>0</v>
      </c>
      <c r="S482" s="202">
        <v>0</v>
      </c>
      <c r="T482" s="203">
        <f>S482*H482</f>
        <v>0</v>
      </c>
      <c r="AR482" s="24" t="s">
        <v>799</v>
      </c>
      <c r="AT482" s="24" t="s">
        <v>1041</v>
      </c>
      <c r="AU482" s="24" t="s">
        <v>79</v>
      </c>
      <c r="AY482" s="24" t="s">
        <v>195</v>
      </c>
      <c r="BE482" s="204">
        <f>IF(N482="základní",J482,0)</f>
        <v>0</v>
      </c>
      <c r="BF482" s="204">
        <f>IF(N482="snížená",J482,0)</f>
        <v>0</v>
      </c>
      <c r="BG482" s="204">
        <f>IF(N482="zákl. přenesená",J482,0)</f>
        <v>0</v>
      </c>
      <c r="BH482" s="204">
        <f>IF(N482="sníž. přenesená",J482,0)</f>
        <v>0</v>
      </c>
      <c r="BI482" s="204">
        <f>IF(N482="nulová",J482,0)</f>
        <v>0</v>
      </c>
      <c r="BJ482" s="24" t="s">
        <v>79</v>
      </c>
      <c r="BK482" s="204">
        <f>ROUND(I482*H482,1)</f>
        <v>0</v>
      </c>
      <c r="BL482" s="24" t="s">
        <v>474</v>
      </c>
      <c r="BM482" s="24" t="s">
        <v>997</v>
      </c>
    </row>
    <row r="483" spans="2:65" s="1" customFormat="1" ht="13.5">
      <c r="B483" s="41"/>
      <c r="C483" s="63"/>
      <c r="D483" s="205" t="s">
        <v>202</v>
      </c>
      <c r="E483" s="63"/>
      <c r="F483" s="206" t="s">
        <v>2162</v>
      </c>
      <c r="G483" s="63"/>
      <c r="H483" s="63"/>
      <c r="I483" s="165"/>
      <c r="J483" s="63"/>
      <c r="K483" s="63"/>
      <c r="L483" s="61"/>
      <c r="M483" s="207"/>
      <c r="N483" s="42"/>
      <c r="O483" s="42"/>
      <c r="P483" s="42"/>
      <c r="Q483" s="42"/>
      <c r="R483" s="42"/>
      <c r="S483" s="42"/>
      <c r="T483" s="78"/>
      <c r="AT483" s="24" t="s">
        <v>202</v>
      </c>
      <c r="AU483" s="24" t="s">
        <v>79</v>
      </c>
    </row>
    <row r="484" spans="2:65" s="1" customFormat="1" ht="22.5" customHeight="1">
      <c r="B484" s="41"/>
      <c r="C484" s="238" t="s">
        <v>664</v>
      </c>
      <c r="D484" s="238" t="s">
        <v>1041</v>
      </c>
      <c r="E484" s="239" t="s">
        <v>2163</v>
      </c>
      <c r="F484" s="240" t="s">
        <v>2164</v>
      </c>
      <c r="G484" s="241" t="s">
        <v>729</v>
      </c>
      <c r="H484" s="242">
        <v>2</v>
      </c>
      <c r="I484" s="243"/>
      <c r="J484" s="242">
        <f>ROUND(I484*H484,1)</f>
        <v>0</v>
      </c>
      <c r="K484" s="240" t="s">
        <v>1298</v>
      </c>
      <c r="L484" s="244"/>
      <c r="M484" s="245" t="s">
        <v>20</v>
      </c>
      <c r="N484" s="246" t="s">
        <v>43</v>
      </c>
      <c r="O484" s="42"/>
      <c r="P484" s="202">
        <f>O484*H484</f>
        <v>0</v>
      </c>
      <c r="Q484" s="202">
        <v>0</v>
      </c>
      <c r="R484" s="202">
        <f>Q484*H484</f>
        <v>0</v>
      </c>
      <c r="S484" s="202">
        <v>0</v>
      </c>
      <c r="T484" s="203">
        <f>S484*H484</f>
        <v>0</v>
      </c>
      <c r="AR484" s="24" t="s">
        <v>799</v>
      </c>
      <c r="AT484" s="24" t="s">
        <v>1041</v>
      </c>
      <c r="AU484" s="24" t="s">
        <v>79</v>
      </c>
      <c r="AY484" s="24" t="s">
        <v>195</v>
      </c>
      <c r="BE484" s="204">
        <f>IF(N484="základní",J484,0)</f>
        <v>0</v>
      </c>
      <c r="BF484" s="204">
        <f>IF(N484="snížená",J484,0)</f>
        <v>0</v>
      </c>
      <c r="BG484" s="204">
        <f>IF(N484="zákl. přenesená",J484,0)</f>
        <v>0</v>
      </c>
      <c r="BH484" s="204">
        <f>IF(N484="sníž. přenesená",J484,0)</f>
        <v>0</v>
      </c>
      <c r="BI484" s="204">
        <f>IF(N484="nulová",J484,0)</f>
        <v>0</v>
      </c>
      <c r="BJ484" s="24" t="s">
        <v>79</v>
      </c>
      <c r="BK484" s="204">
        <f>ROUND(I484*H484,1)</f>
        <v>0</v>
      </c>
      <c r="BL484" s="24" t="s">
        <v>474</v>
      </c>
      <c r="BM484" s="24" t="s">
        <v>1002</v>
      </c>
    </row>
    <row r="485" spans="2:65" s="1" customFormat="1" ht="13.5">
      <c r="B485" s="41"/>
      <c r="C485" s="63"/>
      <c r="D485" s="205" t="s">
        <v>202</v>
      </c>
      <c r="E485" s="63"/>
      <c r="F485" s="206" t="s">
        <v>2164</v>
      </c>
      <c r="G485" s="63"/>
      <c r="H485" s="63"/>
      <c r="I485" s="165"/>
      <c r="J485" s="63"/>
      <c r="K485" s="63"/>
      <c r="L485" s="61"/>
      <c r="M485" s="207"/>
      <c r="N485" s="42"/>
      <c r="O485" s="42"/>
      <c r="P485" s="42"/>
      <c r="Q485" s="42"/>
      <c r="R485" s="42"/>
      <c r="S485" s="42"/>
      <c r="T485" s="78"/>
      <c r="AT485" s="24" t="s">
        <v>202</v>
      </c>
      <c r="AU485" s="24" t="s">
        <v>79</v>
      </c>
    </row>
    <row r="486" spans="2:65" s="1" customFormat="1" ht="44.25" customHeight="1">
      <c r="B486" s="41"/>
      <c r="C486" s="238" t="s">
        <v>1003</v>
      </c>
      <c r="D486" s="238" t="s">
        <v>1041</v>
      </c>
      <c r="E486" s="239" t="s">
        <v>2165</v>
      </c>
      <c r="F486" s="240" t="s">
        <v>2166</v>
      </c>
      <c r="G486" s="241" t="s">
        <v>729</v>
      </c>
      <c r="H486" s="242">
        <v>4</v>
      </c>
      <c r="I486" s="243"/>
      <c r="J486" s="242">
        <f>ROUND(I486*H486,1)</f>
        <v>0</v>
      </c>
      <c r="K486" s="240" t="s">
        <v>1298</v>
      </c>
      <c r="L486" s="244"/>
      <c r="M486" s="245" t="s">
        <v>20</v>
      </c>
      <c r="N486" s="246" t="s">
        <v>43</v>
      </c>
      <c r="O486" s="42"/>
      <c r="P486" s="202">
        <f>O486*H486</f>
        <v>0</v>
      </c>
      <c r="Q486" s="202">
        <v>0</v>
      </c>
      <c r="R486" s="202">
        <f>Q486*H486</f>
        <v>0</v>
      </c>
      <c r="S486" s="202">
        <v>0</v>
      </c>
      <c r="T486" s="203">
        <f>S486*H486</f>
        <v>0</v>
      </c>
      <c r="AR486" s="24" t="s">
        <v>799</v>
      </c>
      <c r="AT486" s="24" t="s">
        <v>1041</v>
      </c>
      <c r="AU486" s="24" t="s">
        <v>79</v>
      </c>
      <c r="AY486" s="24" t="s">
        <v>195</v>
      </c>
      <c r="BE486" s="204">
        <f>IF(N486="základní",J486,0)</f>
        <v>0</v>
      </c>
      <c r="BF486" s="204">
        <f>IF(N486="snížená",J486,0)</f>
        <v>0</v>
      </c>
      <c r="BG486" s="204">
        <f>IF(N486="zákl. přenesená",J486,0)</f>
        <v>0</v>
      </c>
      <c r="BH486" s="204">
        <f>IF(N486="sníž. přenesená",J486,0)</f>
        <v>0</v>
      </c>
      <c r="BI486" s="204">
        <f>IF(N486="nulová",J486,0)</f>
        <v>0</v>
      </c>
      <c r="BJ486" s="24" t="s">
        <v>79</v>
      </c>
      <c r="BK486" s="204">
        <f>ROUND(I486*H486,1)</f>
        <v>0</v>
      </c>
      <c r="BL486" s="24" t="s">
        <v>474</v>
      </c>
      <c r="BM486" s="24" t="s">
        <v>1006</v>
      </c>
    </row>
    <row r="487" spans="2:65" s="1" customFormat="1" ht="27">
      <c r="B487" s="41"/>
      <c r="C487" s="63"/>
      <c r="D487" s="205" t="s">
        <v>202</v>
      </c>
      <c r="E487" s="63"/>
      <c r="F487" s="206" t="s">
        <v>2166</v>
      </c>
      <c r="G487" s="63"/>
      <c r="H487" s="63"/>
      <c r="I487" s="165"/>
      <c r="J487" s="63"/>
      <c r="K487" s="63"/>
      <c r="L487" s="61"/>
      <c r="M487" s="207"/>
      <c r="N487" s="42"/>
      <c r="O487" s="42"/>
      <c r="P487" s="42"/>
      <c r="Q487" s="42"/>
      <c r="R487" s="42"/>
      <c r="S487" s="42"/>
      <c r="T487" s="78"/>
      <c r="AT487" s="24" t="s">
        <v>202</v>
      </c>
      <c r="AU487" s="24" t="s">
        <v>79</v>
      </c>
    </row>
    <row r="488" spans="2:65" s="1" customFormat="1" ht="31.5" customHeight="1">
      <c r="B488" s="41"/>
      <c r="C488" s="238" t="s">
        <v>668</v>
      </c>
      <c r="D488" s="238" t="s">
        <v>1041</v>
      </c>
      <c r="E488" s="239" t="s">
        <v>2167</v>
      </c>
      <c r="F488" s="240" t="s">
        <v>2168</v>
      </c>
      <c r="G488" s="241" t="s">
        <v>729</v>
      </c>
      <c r="H488" s="242">
        <v>1</v>
      </c>
      <c r="I488" s="243"/>
      <c r="J488" s="242">
        <f>ROUND(I488*H488,1)</f>
        <v>0</v>
      </c>
      <c r="K488" s="240" t="s">
        <v>1298</v>
      </c>
      <c r="L488" s="244"/>
      <c r="M488" s="245" t="s">
        <v>20</v>
      </c>
      <c r="N488" s="246" t="s">
        <v>43</v>
      </c>
      <c r="O488" s="42"/>
      <c r="P488" s="202">
        <f>O488*H488</f>
        <v>0</v>
      </c>
      <c r="Q488" s="202">
        <v>0</v>
      </c>
      <c r="R488" s="202">
        <f>Q488*H488</f>
        <v>0</v>
      </c>
      <c r="S488" s="202">
        <v>0</v>
      </c>
      <c r="T488" s="203">
        <f>S488*H488</f>
        <v>0</v>
      </c>
      <c r="AR488" s="24" t="s">
        <v>799</v>
      </c>
      <c r="AT488" s="24" t="s">
        <v>1041</v>
      </c>
      <c r="AU488" s="24" t="s">
        <v>79</v>
      </c>
      <c r="AY488" s="24" t="s">
        <v>195</v>
      </c>
      <c r="BE488" s="204">
        <f>IF(N488="základní",J488,0)</f>
        <v>0</v>
      </c>
      <c r="BF488" s="204">
        <f>IF(N488="snížená",J488,0)</f>
        <v>0</v>
      </c>
      <c r="BG488" s="204">
        <f>IF(N488="zákl. přenesená",J488,0)</f>
        <v>0</v>
      </c>
      <c r="BH488" s="204">
        <f>IF(N488="sníž. přenesená",J488,0)</f>
        <v>0</v>
      </c>
      <c r="BI488" s="204">
        <f>IF(N488="nulová",J488,0)</f>
        <v>0</v>
      </c>
      <c r="BJ488" s="24" t="s">
        <v>79</v>
      </c>
      <c r="BK488" s="204">
        <f>ROUND(I488*H488,1)</f>
        <v>0</v>
      </c>
      <c r="BL488" s="24" t="s">
        <v>474</v>
      </c>
      <c r="BM488" s="24" t="s">
        <v>1009</v>
      </c>
    </row>
    <row r="489" spans="2:65" s="1" customFormat="1" ht="27">
      <c r="B489" s="41"/>
      <c r="C489" s="63"/>
      <c r="D489" s="205" t="s">
        <v>202</v>
      </c>
      <c r="E489" s="63"/>
      <c r="F489" s="206" t="s">
        <v>2168</v>
      </c>
      <c r="G489" s="63"/>
      <c r="H489" s="63"/>
      <c r="I489" s="165"/>
      <c r="J489" s="63"/>
      <c r="K489" s="63"/>
      <c r="L489" s="61"/>
      <c r="M489" s="207"/>
      <c r="N489" s="42"/>
      <c r="O489" s="42"/>
      <c r="P489" s="42"/>
      <c r="Q489" s="42"/>
      <c r="R489" s="42"/>
      <c r="S489" s="42"/>
      <c r="T489" s="78"/>
      <c r="AT489" s="24" t="s">
        <v>202</v>
      </c>
      <c r="AU489" s="24" t="s">
        <v>79</v>
      </c>
    </row>
    <row r="490" spans="2:65" s="1" customFormat="1" ht="31.5" customHeight="1">
      <c r="B490" s="41"/>
      <c r="C490" s="238" t="s">
        <v>1010</v>
      </c>
      <c r="D490" s="238" t="s">
        <v>1041</v>
      </c>
      <c r="E490" s="239" t="s">
        <v>2169</v>
      </c>
      <c r="F490" s="240" t="s">
        <v>2170</v>
      </c>
      <c r="G490" s="241" t="s">
        <v>729</v>
      </c>
      <c r="H490" s="242">
        <v>2</v>
      </c>
      <c r="I490" s="243"/>
      <c r="J490" s="242">
        <f>ROUND(I490*H490,1)</f>
        <v>0</v>
      </c>
      <c r="K490" s="240" t="s">
        <v>1298</v>
      </c>
      <c r="L490" s="244"/>
      <c r="M490" s="245" t="s">
        <v>20</v>
      </c>
      <c r="N490" s="246" t="s">
        <v>43</v>
      </c>
      <c r="O490" s="42"/>
      <c r="P490" s="202">
        <f>O490*H490</f>
        <v>0</v>
      </c>
      <c r="Q490" s="202">
        <v>0</v>
      </c>
      <c r="R490" s="202">
        <f>Q490*H490</f>
        <v>0</v>
      </c>
      <c r="S490" s="202">
        <v>0</v>
      </c>
      <c r="T490" s="203">
        <f>S490*H490</f>
        <v>0</v>
      </c>
      <c r="AR490" s="24" t="s">
        <v>799</v>
      </c>
      <c r="AT490" s="24" t="s">
        <v>1041</v>
      </c>
      <c r="AU490" s="24" t="s">
        <v>79</v>
      </c>
      <c r="AY490" s="24" t="s">
        <v>195</v>
      </c>
      <c r="BE490" s="204">
        <f>IF(N490="základní",J490,0)</f>
        <v>0</v>
      </c>
      <c r="BF490" s="204">
        <f>IF(N490="snížená",J490,0)</f>
        <v>0</v>
      </c>
      <c r="BG490" s="204">
        <f>IF(N490="zákl. přenesená",J490,0)</f>
        <v>0</v>
      </c>
      <c r="BH490" s="204">
        <f>IF(N490="sníž. přenesená",J490,0)</f>
        <v>0</v>
      </c>
      <c r="BI490" s="204">
        <f>IF(N490="nulová",J490,0)</f>
        <v>0</v>
      </c>
      <c r="BJ490" s="24" t="s">
        <v>79</v>
      </c>
      <c r="BK490" s="204">
        <f>ROUND(I490*H490,1)</f>
        <v>0</v>
      </c>
      <c r="BL490" s="24" t="s">
        <v>474</v>
      </c>
      <c r="BM490" s="24" t="s">
        <v>1013</v>
      </c>
    </row>
    <row r="491" spans="2:65" s="1" customFormat="1" ht="27">
      <c r="B491" s="41"/>
      <c r="C491" s="63"/>
      <c r="D491" s="205" t="s">
        <v>202</v>
      </c>
      <c r="E491" s="63"/>
      <c r="F491" s="206" t="s">
        <v>2170</v>
      </c>
      <c r="G491" s="63"/>
      <c r="H491" s="63"/>
      <c r="I491" s="165"/>
      <c r="J491" s="63"/>
      <c r="K491" s="63"/>
      <c r="L491" s="61"/>
      <c r="M491" s="207"/>
      <c r="N491" s="42"/>
      <c r="O491" s="42"/>
      <c r="P491" s="42"/>
      <c r="Q491" s="42"/>
      <c r="R491" s="42"/>
      <c r="S491" s="42"/>
      <c r="T491" s="78"/>
      <c r="AT491" s="24" t="s">
        <v>202</v>
      </c>
      <c r="AU491" s="24" t="s">
        <v>79</v>
      </c>
    </row>
    <row r="492" spans="2:65" s="1" customFormat="1" ht="22.5" customHeight="1">
      <c r="B492" s="41"/>
      <c r="C492" s="238" t="s">
        <v>671</v>
      </c>
      <c r="D492" s="238" t="s">
        <v>1041</v>
      </c>
      <c r="E492" s="239" t="s">
        <v>2171</v>
      </c>
      <c r="F492" s="240" t="s">
        <v>2122</v>
      </c>
      <c r="G492" s="241" t="s">
        <v>1948</v>
      </c>
      <c r="H492" s="242">
        <v>1</v>
      </c>
      <c r="I492" s="243"/>
      <c r="J492" s="242">
        <f>ROUND(I492*H492,1)</f>
        <v>0</v>
      </c>
      <c r="K492" s="240" t="s">
        <v>1298</v>
      </c>
      <c r="L492" s="244"/>
      <c r="M492" s="245" t="s">
        <v>20</v>
      </c>
      <c r="N492" s="246" t="s">
        <v>43</v>
      </c>
      <c r="O492" s="42"/>
      <c r="P492" s="202">
        <f>O492*H492</f>
        <v>0</v>
      </c>
      <c r="Q492" s="202">
        <v>0</v>
      </c>
      <c r="R492" s="202">
        <f>Q492*H492</f>
        <v>0</v>
      </c>
      <c r="S492" s="202">
        <v>0</v>
      </c>
      <c r="T492" s="203">
        <f>S492*H492</f>
        <v>0</v>
      </c>
      <c r="AR492" s="24" t="s">
        <v>799</v>
      </c>
      <c r="AT492" s="24" t="s">
        <v>1041</v>
      </c>
      <c r="AU492" s="24" t="s">
        <v>79</v>
      </c>
      <c r="AY492" s="24" t="s">
        <v>195</v>
      </c>
      <c r="BE492" s="204">
        <f>IF(N492="základní",J492,0)</f>
        <v>0</v>
      </c>
      <c r="BF492" s="204">
        <f>IF(N492="snížená",J492,0)</f>
        <v>0</v>
      </c>
      <c r="BG492" s="204">
        <f>IF(N492="zákl. přenesená",J492,0)</f>
        <v>0</v>
      </c>
      <c r="BH492" s="204">
        <f>IF(N492="sníž. přenesená",J492,0)</f>
        <v>0</v>
      </c>
      <c r="BI492" s="204">
        <f>IF(N492="nulová",J492,0)</f>
        <v>0</v>
      </c>
      <c r="BJ492" s="24" t="s">
        <v>79</v>
      </c>
      <c r="BK492" s="204">
        <f>ROUND(I492*H492,1)</f>
        <v>0</v>
      </c>
      <c r="BL492" s="24" t="s">
        <v>474</v>
      </c>
      <c r="BM492" s="24" t="s">
        <v>1016</v>
      </c>
    </row>
    <row r="493" spans="2:65" s="1" customFormat="1" ht="13.5">
      <c r="B493" s="41"/>
      <c r="C493" s="63"/>
      <c r="D493" s="208" t="s">
        <v>202</v>
      </c>
      <c r="E493" s="63"/>
      <c r="F493" s="209" t="s">
        <v>2122</v>
      </c>
      <c r="G493" s="63"/>
      <c r="H493" s="63"/>
      <c r="I493" s="165"/>
      <c r="J493" s="63"/>
      <c r="K493" s="63"/>
      <c r="L493" s="61"/>
      <c r="M493" s="207"/>
      <c r="N493" s="42"/>
      <c r="O493" s="42"/>
      <c r="P493" s="42"/>
      <c r="Q493" s="42"/>
      <c r="R493" s="42"/>
      <c r="S493" s="42"/>
      <c r="T493" s="78"/>
      <c r="AT493" s="24" t="s">
        <v>202</v>
      </c>
      <c r="AU493" s="24" t="s">
        <v>79</v>
      </c>
    </row>
    <row r="494" spans="2:65" s="10" customFormat="1" ht="37.35" customHeight="1">
      <c r="B494" s="180"/>
      <c r="C494" s="181"/>
      <c r="D494" s="182" t="s">
        <v>71</v>
      </c>
      <c r="E494" s="183" t="s">
        <v>2172</v>
      </c>
      <c r="F494" s="183" t="s">
        <v>2173</v>
      </c>
      <c r="G494" s="181"/>
      <c r="H494" s="181"/>
      <c r="I494" s="184"/>
      <c r="J494" s="185">
        <f>BK494</f>
        <v>0</v>
      </c>
      <c r="K494" s="181"/>
      <c r="L494" s="186"/>
      <c r="M494" s="187"/>
      <c r="N494" s="188"/>
      <c r="O494" s="188"/>
      <c r="P494" s="189">
        <f>SUM(P495:P520)</f>
        <v>0</v>
      </c>
      <c r="Q494" s="188"/>
      <c r="R494" s="189">
        <f>SUM(R495:R520)</f>
        <v>0</v>
      </c>
      <c r="S494" s="188"/>
      <c r="T494" s="190">
        <f>SUM(T495:T520)</f>
        <v>0</v>
      </c>
      <c r="AR494" s="191" t="s">
        <v>86</v>
      </c>
      <c r="AT494" s="192" t="s">
        <v>71</v>
      </c>
      <c r="AU494" s="192" t="s">
        <v>72</v>
      </c>
      <c r="AY494" s="191" t="s">
        <v>195</v>
      </c>
      <c r="BK494" s="193">
        <f>SUM(BK495:BK520)</f>
        <v>0</v>
      </c>
    </row>
    <row r="495" spans="2:65" s="1" customFormat="1" ht="22.5" customHeight="1">
      <c r="B495" s="41"/>
      <c r="C495" s="194" t="s">
        <v>1017</v>
      </c>
      <c r="D495" s="194" t="s">
        <v>196</v>
      </c>
      <c r="E495" s="195" t="s">
        <v>2174</v>
      </c>
      <c r="F495" s="196" t="s">
        <v>2029</v>
      </c>
      <c r="G495" s="197" t="s">
        <v>729</v>
      </c>
      <c r="H495" s="198">
        <v>2</v>
      </c>
      <c r="I495" s="199"/>
      <c r="J495" s="198">
        <f>ROUND(I495*H495,1)</f>
        <v>0</v>
      </c>
      <c r="K495" s="196" t="s">
        <v>1298</v>
      </c>
      <c r="L495" s="61"/>
      <c r="M495" s="200" t="s">
        <v>20</v>
      </c>
      <c r="N495" s="201" t="s">
        <v>43</v>
      </c>
      <c r="O495" s="42"/>
      <c r="P495" s="202">
        <f>O495*H495</f>
        <v>0</v>
      </c>
      <c r="Q495" s="202">
        <v>0</v>
      </c>
      <c r="R495" s="202">
        <f>Q495*H495</f>
        <v>0</v>
      </c>
      <c r="S495" s="202">
        <v>0</v>
      </c>
      <c r="T495" s="203">
        <f>S495*H495</f>
        <v>0</v>
      </c>
      <c r="AR495" s="24" t="s">
        <v>474</v>
      </c>
      <c r="AT495" s="24" t="s">
        <v>196</v>
      </c>
      <c r="AU495" s="24" t="s">
        <v>79</v>
      </c>
      <c r="AY495" s="24" t="s">
        <v>195</v>
      </c>
      <c r="BE495" s="204">
        <f>IF(N495="základní",J495,0)</f>
        <v>0</v>
      </c>
      <c r="BF495" s="204">
        <f>IF(N495="snížená",J495,0)</f>
        <v>0</v>
      </c>
      <c r="BG495" s="204">
        <f>IF(N495="zákl. přenesená",J495,0)</f>
        <v>0</v>
      </c>
      <c r="BH495" s="204">
        <f>IF(N495="sníž. přenesená",J495,0)</f>
        <v>0</v>
      </c>
      <c r="BI495" s="204">
        <f>IF(N495="nulová",J495,0)</f>
        <v>0</v>
      </c>
      <c r="BJ495" s="24" t="s">
        <v>79</v>
      </c>
      <c r="BK495" s="204">
        <f>ROUND(I495*H495,1)</f>
        <v>0</v>
      </c>
      <c r="BL495" s="24" t="s">
        <v>474</v>
      </c>
      <c r="BM495" s="24" t="s">
        <v>1020</v>
      </c>
    </row>
    <row r="496" spans="2:65" s="1" customFormat="1" ht="13.5">
      <c r="B496" s="41"/>
      <c r="C496" s="63"/>
      <c r="D496" s="205" t="s">
        <v>202</v>
      </c>
      <c r="E496" s="63"/>
      <c r="F496" s="206" t="s">
        <v>2029</v>
      </c>
      <c r="G496" s="63"/>
      <c r="H496" s="63"/>
      <c r="I496" s="165"/>
      <c r="J496" s="63"/>
      <c r="K496" s="63"/>
      <c r="L496" s="61"/>
      <c r="M496" s="207"/>
      <c r="N496" s="42"/>
      <c r="O496" s="42"/>
      <c r="P496" s="42"/>
      <c r="Q496" s="42"/>
      <c r="R496" s="42"/>
      <c r="S496" s="42"/>
      <c r="T496" s="78"/>
      <c r="AT496" s="24" t="s">
        <v>202</v>
      </c>
      <c r="AU496" s="24" t="s">
        <v>79</v>
      </c>
    </row>
    <row r="497" spans="2:65" s="1" customFormat="1" ht="22.5" customHeight="1">
      <c r="B497" s="41"/>
      <c r="C497" s="194" t="s">
        <v>675</v>
      </c>
      <c r="D497" s="194" t="s">
        <v>196</v>
      </c>
      <c r="E497" s="195" t="s">
        <v>2175</v>
      </c>
      <c r="F497" s="196" t="s">
        <v>2045</v>
      </c>
      <c r="G497" s="197" t="s">
        <v>729</v>
      </c>
      <c r="H497" s="198">
        <v>2</v>
      </c>
      <c r="I497" s="199"/>
      <c r="J497" s="198">
        <f>ROUND(I497*H497,1)</f>
        <v>0</v>
      </c>
      <c r="K497" s="196" t="s">
        <v>1298</v>
      </c>
      <c r="L497" s="61"/>
      <c r="M497" s="200" t="s">
        <v>20</v>
      </c>
      <c r="N497" s="201" t="s">
        <v>43</v>
      </c>
      <c r="O497" s="42"/>
      <c r="P497" s="202">
        <f>O497*H497</f>
        <v>0</v>
      </c>
      <c r="Q497" s="202">
        <v>0</v>
      </c>
      <c r="R497" s="202">
        <f>Q497*H497</f>
        <v>0</v>
      </c>
      <c r="S497" s="202">
        <v>0</v>
      </c>
      <c r="T497" s="203">
        <f>S497*H497</f>
        <v>0</v>
      </c>
      <c r="AR497" s="24" t="s">
        <v>474</v>
      </c>
      <c r="AT497" s="24" t="s">
        <v>196</v>
      </c>
      <c r="AU497" s="24" t="s">
        <v>79</v>
      </c>
      <c r="AY497" s="24" t="s">
        <v>195</v>
      </c>
      <c r="BE497" s="204">
        <f>IF(N497="základní",J497,0)</f>
        <v>0</v>
      </c>
      <c r="BF497" s="204">
        <f>IF(N497="snížená",J497,0)</f>
        <v>0</v>
      </c>
      <c r="BG497" s="204">
        <f>IF(N497="zákl. přenesená",J497,0)</f>
        <v>0</v>
      </c>
      <c r="BH497" s="204">
        <f>IF(N497="sníž. přenesená",J497,0)</f>
        <v>0</v>
      </c>
      <c r="BI497" s="204">
        <f>IF(N497="nulová",J497,0)</f>
        <v>0</v>
      </c>
      <c r="BJ497" s="24" t="s">
        <v>79</v>
      </c>
      <c r="BK497" s="204">
        <f>ROUND(I497*H497,1)</f>
        <v>0</v>
      </c>
      <c r="BL497" s="24" t="s">
        <v>474</v>
      </c>
      <c r="BM497" s="24" t="s">
        <v>1023</v>
      </c>
    </row>
    <row r="498" spans="2:65" s="1" customFormat="1" ht="13.5">
      <c r="B498" s="41"/>
      <c r="C498" s="63"/>
      <c r="D498" s="205" t="s">
        <v>202</v>
      </c>
      <c r="E498" s="63"/>
      <c r="F498" s="206" t="s">
        <v>2045</v>
      </c>
      <c r="G498" s="63"/>
      <c r="H498" s="63"/>
      <c r="I498" s="165"/>
      <c r="J498" s="63"/>
      <c r="K498" s="63"/>
      <c r="L498" s="61"/>
      <c r="M498" s="207"/>
      <c r="N498" s="42"/>
      <c r="O498" s="42"/>
      <c r="P498" s="42"/>
      <c r="Q498" s="42"/>
      <c r="R498" s="42"/>
      <c r="S498" s="42"/>
      <c r="T498" s="78"/>
      <c r="AT498" s="24" t="s">
        <v>202</v>
      </c>
      <c r="AU498" s="24" t="s">
        <v>79</v>
      </c>
    </row>
    <row r="499" spans="2:65" s="1" customFormat="1" ht="22.5" customHeight="1">
      <c r="B499" s="41"/>
      <c r="C499" s="194" t="s">
        <v>1024</v>
      </c>
      <c r="D499" s="194" t="s">
        <v>196</v>
      </c>
      <c r="E499" s="195" t="s">
        <v>2176</v>
      </c>
      <c r="F499" s="196" t="s">
        <v>2177</v>
      </c>
      <c r="G499" s="197" t="s">
        <v>729</v>
      </c>
      <c r="H499" s="198">
        <v>21</v>
      </c>
      <c r="I499" s="199"/>
      <c r="J499" s="198">
        <f>ROUND(I499*H499,1)</f>
        <v>0</v>
      </c>
      <c r="K499" s="196" t="s">
        <v>1298</v>
      </c>
      <c r="L499" s="61"/>
      <c r="M499" s="200" t="s">
        <v>20</v>
      </c>
      <c r="N499" s="201" t="s">
        <v>43</v>
      </c>
      <c r="O499" s="42"/>
      <c r="P499" s="202">
        <f>O499*H499</f>
        <v>0</v>
      </c>
      <c r="Q499" s="202">
        <v>0</v>
      </c>
      <c r="R499" s="202">
        <f>Q499*H499</f>
        <v>0</v>
      </c>
      <c r="S499" s="202">
        <v>0</v>
      </c>
      <c r="T499" s="203">
        <f>S499*H499</f>
        <v>0</v>
      </c>
      <c r="AR499" s="24" t="s">
        <v>474</v>
      </c>
      <c r="AT499" s="24" t="s">
        <v>196</v>
      </c>
      <c r="AU499" s="24" t="s">
        <v>79</v>
      </c>
      <c r="AY499" s="24" t="s">
        <v>195</v>
      </c>
      <c r="BE499" s="204">
        <f>IF(N499="základní",J499,0)</f>
        <v>0</v>
      </c>
      <c r="BF499" s="204">
        <f>IF(N499="snížená",J499,0)</f>
        <v>0</v>
      </c>
      <c r="BG499" s="204">
        <f>IF(N499="zákl. přenesená",J499,0)</f>
        <v>0</v>
      </c>
      <c r="BH499" s="204">
        <f>IF(N499="sníž. přenesená",J499,0)</f>
        <v>0</v>
      </c>
      <c r="BI499" s="204">
        <f>IF(N499="nulová",J499,0)</f>
        <v>0</v>
      </c>
      <c r="BJ499" s="24" t="s">
        <v>79</v>
      </c>
      <c r="BK499" s="204">
        <f>ROUND(I499*H499,1)</f>
        <v>0</v>
      </c>
      <c r="BL499" s="24" t="s">
        <v>474</v>
      </c>
      <c r="BM499" s="24" t="s">
        <v>1027</v>
      </c>
    </row>
    <row r="500" spans="2:65" s="1" customFormat="1" ht="13.5">
      <c r="B500" s="41"/>
      <c r="C500" s="63"/>
      <c r="D500" s="205" t="s">
        <v>202</v>
      </c>
      <c r="E500" s="63"/>
      <c r="F500" s="206" t="s">
        <v>2177</v>
      </c>
      <c r="G500" s="63"/>
      <c r="H500" s="63"/>
      <c r="I500" s="165"/>
      <c r="J500" s="63"/>
      <c r="K500" s="63"/>
      <c r="L500" s="61"/>
      <c r="M500" s="207"/>
      <c r="N500" s="42"/>
      <c r="O500" s="42"/>
      <c r="P500" s="42"/>
      <c r="Q500" s="42"/>
      <c r="R500" s="42"/>
      <c r="S500" s="42"/>
      <c r="T500" s="78"/>
      <c r="AT500" s="24" t="s">
        <v>202</v>
      </c>
      <c r="AU500" s="24" t="s">
        <v>79</v>
      </c>
    </row>
    <row r="501" spans="2:65" s="1" customFormat="1" ht="22.5" customHeight="1">
      <c r="B501" s="41"/>
      <c r="C501" s="194" t="s">
        <v>678</v>
      </c>
      <c r="D501" s="194" t="s">
        <v>196</v>
      </c>
      <c r="E501" s="195" t="s">
        <v>2178</v>
      </c>
      <c r="F501" s="196" t="s">
        <v>2179</v>
      </c>
      <c r="G501" s="197" t="s">
        <v>729</v>
      </c>
      <c r="H501" s="198">
        <v>21</v>
      </c>
      <c r="I501" s="199"/>
      <c r="J501" s="198">
        <f>ROUND(I501*H501,1)</f>
        <v>0</v>
      </c>
      <c r="K501" s="196" t="s">
        <v>1298</v>
      </c>
      <c r="L501" s="61"/>
      <c r="M501" s="200" t="s">
        <v>20</v>
      </c>
      <c r="N501" s="201" t="s">
        <v>43</v>
      </c>
      <c r="O501" s="42"/>
      <c r="P501" s="202">
        <f>O501*H501</f>
        <v>0</v>
      </c>
      <c r="Q501" s="202">
        <v>0</v>
      </c>
      <c r="R501" s="202">
        <f>Q501*H501</f>
        <v>0</v>
      </c>
      <c r="S501" s="202">
        <v>0</v>
      </c>
      <c r="T501" s="203">
        <f>S501*H501</f>
        <v>0</v>
      </c>
      <c r="AR501" s="24" t="s">
        <v>474</v>
      </c>
      <c r="AT501" s="24" t="s">
        <v>196</v>
      </c>
      <c r="AU501" s="24" t="s">
        <v>79</v>
      </c>
      <c r="AY501" s="24" t="s">
        <v>195</v>
      </c>
      <c r="BE501" s="204">
        <f>IF(N501="základní",J501,0)</f>
        <v>0</v>
      </c>
      <c r="BF501" s="204">
        <f>IF(N501="snížená",J501,0)</f>
        <v>0</v>
      </c>
      <c r="BG501" s="204">
        <f>IF(N501="zákl. přenesená",J501,0)</f>
        <v>0</v>
      </c>
      <c r="BH501" s="204">
        <f>IF(N501="sníž. přenesená",J501,0)</f>
        <v>0</v>
      </c>
      <c r="BI501" s="204">
        <f>IF(N501="nulová",J501,0)</f>
        <v>0</v>
      </c>
      <c r="BJ501" s="24" t="s">
        <v>79</v>
      </c>
      <c r="BK501" s="204">
        <f>ROUND(I501*H501,1)</f>
        <v>0</v>
      </c>
      <c r="BL501" s="24" t="s">
        <v>474</v>
      </c>
      <c r="BM501" s="24" t="s">
        <v>1030</v>
      </c>
    </row>
    <row r="502" spans="2:65" s="1" customFormat="1" ht="13.5">
      <c r="B502" s="41"/>
      <c r="C502" s="63"/>
      <c r="D502" s="205" t="s">
        <v>202</v>
      </c>
      <c r="E502" s="63"/>
      <c r="F502" s="206" t="s">
        <v>2179</v>
      </c>
      <c r="G502" s="63"/>
      <c r="H502" s="63"/>
      <c r="I502" s="165"/>
      <c r="J502" s="63"/>
      <c r="K502" s="63"/>
      <c r="L502" s="61"/>
      <c r="M502" s="207"/>
      <c r="N502" s="42"/>
      <c r="O502" s="42"/>
      <c r="P502" s="42"/>
      <c r="Q502" s="42"/>
      <c r="R502" s="42"/>
      <c r="S502" s="42"/>
      <c r="T502" s="78"/>
      <c r="AT502" s="24" t="s">
        <v>202</v>
      </c>
      <c r="AU502" s="24" t="s">
        <v>79</v>
      </c>
    </row>
    <row r="503" spans="2:65" s="1" customFormat="1" ht="22.5" customHeight="1">
      <c r="B503" s="41"/>
      <c r="C503" s="194" t="s">
        <v>1031</v>
      </c>
      <c r="D503" s="194" t="s">
        <v>196</v>
      </c>
      <c r="E503" s="195" t="s">
        <v>2180</v>
      </c>
      <c r="F503" s="196" t="s">
        <v>2053</v>
      </c>
      <c r="G503" s="197" t="s">
        <v>729</v>
      </c>
      <c r="H503" s="198">
        <v>1</v>
      </c>
      <c r="I503" s="199"/>
      <c r="J503" s="198">
        <f>ROUND(I503*H503,1)</f>
        <v>0</v>
      </c>
      <c r="K503" s="196" t="s">
        <v>1298</v>
      </c>
      <c r="L503" s="61"/>
      <c r="M503" s="200" t="s">
        <v>20</v>
      </c>
      <c r="N503" s="201" t="s">
        <v>43</v>
      </c>
      <c r="O503" s="42"/>
      <c r="P503" s="202">
        <f>O503*H503</f>
        <v>0</v>
      </c>
      <c r="Q503" s="202">
        <v>0</v>
      </c>
      <c r="R503" s="202">
        <f>Q503*H503</f>
        <v>0</v>
      </c>
      <c r="S503" s="202">
        <v>0</v>
      </c>
      <c r="T503" s="203">
        <f>S503*H503</f>
        <v>0</v>
      </c>
      <c r="AR503" s="24" t="s">
        <v>474</v>
      </c>
      <c r="AT503" s="24" t="s">
        <v>196</v>
      </c>
      <c r="AU503" s="24" t="s">
        <v>79</v>
      </c>
      <c r="AY503" s="24" t="s">
        <v>195</v>
      </c>
      <c r="BE503" s="204">
        <f>IF(N503="základní",J503,0)</f>
        <v>0</v>
      </c>
      <c r="BF503" s="204">
        <f>IF(N503="snížená",J503,0)</f>
        <v>0</v>
      </c>
      <c r="BG503" s="204">
        <f>IF(N503="zákl. přenesená",J503,0)</f>
        <v>0</v>
      </c>
      <c r="BH503" s="204">
        <f>IF(N503="sníž. přenesená",J503,0)</f>
        <v>0</v>
      </c>
      <c r="BI503" s="204">
        <f>IF(N503="nulová",J503,0)</f>
        <v>0</v>
      </c>
      <c r="BJ503" s="24" t="s">
        <v>79</v>
      </c>
      <c r="BK503" s="204">
        <f>ROUND(I503*H503,1)</f>
        <v>0</v>
      </c>
      <c r="BL503" s="24" t="s">
        <v>474</v>
      </c>
      <c r="BM503" s="24" t="s">
        <v>1034</v>
      </c>
    </row>
    <row r="504" spans="2:65" s="1" customFormat="1" ht="13.5">
      <c r="B504" s="41"/>
      <c r="C504" s="63"/>
      <c r="D504" s="205" t="s">
        <v>202</v>
      </c>
      <c r="E504" s="63"/>
      <c r="F504" s="206" t="s">
        <v>2053</v>
      </c>
      <c r="G504" s="63"/>
      <c r="H504" s="63"/>
      <c r="I504" s="165"/>
      <c r="J504" s="63"/>
      <c r="K504" s="63"/>
      <c r="L504" s="61"/>
      <c r="M504" s="207"/>
      <c r="N504" s="42"/>
      <c r="O504" s="42"/>
      <c r="P504" s="42"/>
      <c r="Q504" s="42"/>
      <c r="R504" s="42"/>
      <c r="S504" s="42"/>
      <c r="T504" s="78"/>
      <c r="AT504" s="24" t="s">
        <v>202</v>
      </c>
      <c r="AU504" s="24" t="s">
        <v>79</v>
      </c>
    </row>
    <row r="505" spans="2:65" s="1" customFormat="1" ht="22.5" customHeight="1">
      <c r="B505" s="41"/>
      <c r="C505" s="194" t="s">
        <v>682</v>
      </c>
      <c r="D505" s="194" t="s">
        <v>196</v>
      </c>
      <c r="E505" s="195" t="s">
        <v>2181</v>
      </c>
      <c r="F505" s="196" t="s">
        <v>2182</v>
      </c>
      <c r="G505" s="197" t="s">
        <v>729</v>
      </c>
      <c r="H505" s="198">
        <v>2</v>
      </c>
      <c r="I505" s="199"/>
      <c r="J505" s="198">
        <f>ROUND(I505*H505,1)</f>
        <v>0</v>
      </c>
      <c r="K505" s="196" t="s">
        <v>1298</v>
      </c>
      <c r="L505" s="61"/>
      <c r="M505" s="200" t="s">
        <v>20</v>
      </c>
      <c r="N505" s="201" t="s">
        <v>43</v>
      </c>
      <c r="O505" s="42"/>
      <c r="P505" s="202">
        <f>O505*H505</f>
        <v>0</v>
      </c>
      <c r="Q505" s="202">
        <v>0</v>
      </c>
      <c r="R505" s="202">
        <f>Q505*H505</f>
        <v>0</v>
      </c>
      <c r="S505" s="202">
        <v>0</v>
      </c>
      <c r="T505" s="203">
        <f>S505*H505</f>
        <v>0</v>
      </c>
      <c r="AR505" s="24" t="s">
        <v>474</v>
      </c>
      <c r="AT505" s="24" t="s">
        <v>196</v>
      </c>
      <c r="AU505" s="24" t="s">
        <v>79</v>
      </c>
      <c r="AY505" s="24" t="s">
        <v>195</v>
      </c>
      <c r="BE505" s="204">
        <f>IF(N505="základní",J505,0)</f>
        <v>0</v>
      </c>
      <c r="BF505" s="204">
        <f>IF(N505="snížená",J505,0)</f>
        <v>0</v>
      </c>
      <c r="BG505" s="204">
        <f>IF(N505="zákl. přenesená",J505,0)</f>
        <v>0</v>
      </c>
      <c r="BH505" s="204">
        <f>IF(N505="sníž. přenesená",J505,0)</f>
        <v>0</v>
      </c>
      <c r="BI505" s="204">
        <f>IF(N505="nulová",J505,0)</f>
        <v>0</v>
      </c>
      <c r="BJ505" s="24" t="s">
        <v>79</v>
      </c>
      <c r="BK505" s="204">
        <f>ROUND(I505*H505,1)</f>
        <v>0</v>
      </c>
      <c r="BL505" s="24" t="s">
        <v>474</v>
      </c>
      <c r="BM505" s="24" t="s">
        <v>1558</v>
      </c>
    </row>
    <row r="506" spans="2:65" s="1" customFormat="1" ht="13.5">
      <c r="B506" s="41"/>
      <c r="C506" s="63"/>
      <c r="D506" s="205" t="s">
        <v>202</v>
      </c>
      <c r="E506" s="63"/>
      <c r="F506" s="206" t="s">
        <v>2182</v>
      </c>
      <c r="G506" s="63"/>
      <c r="H506" s="63"/>
      <c r="I506" s="165"/>
      <c r="J506" s="63"/>
      <c r="K506" s="63"/>
      <c r="L506" s="61"/>
      <c r="M506" s="207"/>
      <c r="N506" s="42"/>
      <c r="O506" s="42"/>
      <c r="P506" s="42"/>
      <c r="Q506" s="42"/>
      <c r="R506" s="42"/>
      <c r="S506" s="42"/>
      <c r="T506" s="78"/>
      <c r="AT506" s="24" t="s">
        <v>202</v>
      </c>
      <c r="AU506" s="24" t="s">
        <v>79</v>
      </c>
    </row>
    <row r="507" spans="2:65" s="1" customFormat="1" ht="22.5" customHeight="1">
      <c r="B507" s="41"/>
      <c r="C507" s="194" t="s">
        <v>928</v>
      </c>
      <c r="D507" s="194" t="s">
        <v>196</v>
      </c>
      <c r="E507" s="195" t="s">
        <v>2183</v>
      </c>
      <c r="F507" s="196" t="s">
        <v>2184</v>
      </c>
      <c r="G507" s="197" t="s">
        <v>729</v>
      </c>
      <c r="H507" s="198">
        <v>1</v>
      </c>
      <c r="I507" s="199"/>
      <c r="J507" s="198">
        <f>ROUND(I507*H507,1)</f>
        <v>0</v>
      </c>
      <c r="K507" s="196" t="s">
        <v>1298</v>
      </c>
      <c r="L507" s="61"/>
      <c r="M507" s="200" t="s">
        <v>20</v>
      </c>
      <c r="N507" s="201" t="s">
        <v>43</v>
      </c>
      <c r="O507" s="42"/>
      <c r="P507" s="202">
        <f>O507*H507</f>
        <v>0</v>
      </c>
      <c r="Q507" s="202">
        <v>0</v>
      </c>
      <c r="R507" s="202">
        <f>Q507*H507</f>
        <v>0</v>
      </c>
      <c r="S507" s="202">
        <v>0</v>
      </c>
      <c r="T507" s="203">
        <f>S507*H507</f>
        <v>0</v>
      </c>
      <c r="AR507" s="24" t="s">
        <v>474</v>
      </c>
      <c r="AT507" s="24" t="s">
        <v>196</v>
      </c>
      <c r="AU507" s="24" t="s">
        <v>79</v>
      </c>
      <c r="AY507" s="24" t="s">
        <v>195</v>
      </c>
      <c r="BE507" s="204">
        <f>IF(N507="základní",J507,0)</f>
        <v>0</v>
      </c>
      <c r="BF507" s="204">
        <f>IF(N507="snížená",J507,0)</f>
        <v>0</v>
      </c>
      <c r="BG507" s="204">
        <f>IF(N507="zákl. přenesená",J507,0)</f>
        <v>0</v>
      </c>
      <c r="BH507" s="204">
        <f>IF(N507="sníž. přenesená",J507,0)</f>
        <v>0</v>
      </c>
      <c r="BI507" s="204">
        <f>IF(N507="nulová",J507,0)</f>
        <v>0</v>
      </c>
      <c r="BJ507" s="24" t="s">
        <v>79</v>
      </c>
      <c r="BK507" s="204">
        <f>ROUND(I507*H507,1)</f>
        <v>0</v>
      </c>
      <c r="BL507" s="24" t="s">
        <v>474</v>
      </c>
      <c r="BM507" s="24" t="s">
        <v>1560</v>
      </c>
    </row>
    <row r="508" spans="2:65" s="1" customFormat="1" ht="13.5">
      <c r="B508" s="41"/>
      <c r="C508" s="63"/>
      <c r="D508" s="205" t="s">
        <v>202</v>
      </c>
      <c r="E508" s="63"/>
      <c r="F508" s="206" t="s">
        <v>2184</v>
      </c>
      <c r="G508" s="63"/>
      <c r="H508" s="63"/>
      <c r="I508" s="165"/>
      <c r="J508" s="63"/>
      <c r="K508" s="63"/>
      <c r="L508" s="61"/>
      <c r="M508" s="207"/>
      <c r="N508" s="42"/>
      <c r="O508" s="42"/>
      <c r="P508" s="42"/>
      <c r="Q508" s="42"/>
      <c r="R508" s="42"/>
      <c r="S508" s="42"/>
      <c r="T508" s="78"/>
      <c r="AT508" s="24" t="s">
        <v>202</v>
      </c>
      <c r="AU508" s="24" t="s">
        <v>79</v>
      </c>
    </row>
    <row r="509" spans="2:65" s="1" customFormat="1" ht="22.5" customHeight="1">
      <c r="B509" s="41"/>
      <c r="C509" s="194" t="s">
        <v>685</v>
      </c>
      <c r="D509" s="194" t="s">
        <v>196</v>
      </c>
      <c r="E509" s="195" t="s">
        <v>2185</v>
      </c>
      <c r="F509" s="196" t="s">
        <v>2186</v>
      </c>
      <c r="G509" s="197" t="s">
        <v>729</v>
      </c>
      <c r="H509" s="198">
        <v>1</v>
      </c>
      <c r="I509" s="199"/>
      <c r="J509" s="198">
        <f>ROUND(I509*H509,1)</f>
        <v>0</v>
      </c>
      <c r="K509" s="196" t="s">
        <v>1298</v>
      </c>
      <c r="L509" s="61"/>
      <c r="M509" s="200" t="s">
        <v>20</v>
      </c>
      <c r="N509" s="201" t="s">
        <v>43</v>
      </c>
      <c r="O509" s="42"/>
      <c r="P509" s="202">
        <f>O509*H509</f>
        <v>0</v>
      </c>
      <c r="Q509" s="202">
        <v>0</v>
      </c>
      <c r="R509" s="202">
        <f>Q509*H509</f>
        <v>0</v>
      </c>
      <c r="S509" s="202">
        <v>0</v>
      </c>
      <c r="T509" s="203">
        <f>S509*H509</f>
        <v>0</v>
      </c>
      <c r="AR509" s="24" t="s">
        <v>474</v>
      </c>
      <c r="AT509" s="24" t="s">
        <v>196</v>
      </c>
      <c r="AU509" s="24" t="s">
        <v>79</v>
      </c>
      <c r="AY509" s="24" t="s">
        <v>195</v>
      </c>
      <c r="BE509" s="204">
        <f>IF(N509="základní",J509,0)</f>
        <v>0</v>
      </c>
      <c r="BF509" s="204">
        <f>IF(N509="snížená",J509,0)</f>
        <v>0</v>
      </c>
      <c r="BG509" s="204">
        <f>IF(N509="zákl. přenesená",J509,0)</f>
        <v>0</v>
      </c>
      <c r="BH509" s="204">
        <f>IF(N509="sníž. přenesená",J509,0)</f>
        <v>0</v>
      </c>
      <c r="BI509" s="204">
        <f>IF(N509="nulová",J509,0)</f>
        <v>0</v>
      </c>
      <c r="BJ509" s="24" t="s">
        <v>79</v>
      </c>
      <c r="BK509" s="204">
        <f>ROUND(I509*H509,1)</f>
        <v>0</v>
      </c>
      <c r="BL509" s="24" t="s">
        <v>474</v>
      </c>
      <c r="BM509" s="24" t="s">
        <v>1562</v>
      </c>
    </row>
    <row r="510" spans="2:65" s="1" customFormat="1" ht="13.5">
      <c r="B510" s="41"/>
      <c r="C510" s="63"/>
      <c r="D510" s="205" t="s">
        <v>202</v>
      </c>
      <c r="E510" s="63"/>
      <c r="F510" s="206" t="s">
        <v>2186</v>
      </c>
      <c r="G510" s="63"/>
      <c r="H510" s="63"/>
      <c r="I510" s="165"/>
      <c r="J510" s="63"/>
      <c r="K510" s="63"/>
      <c r="L510" s="61"/>
      <c r="M510" s="207"/>
      <c r="N510" s="42"/>
      <c r="O510" s="42"/>
      <c r="P510" s="42"/>
      <c r="Q510" s="42"/>
      <c r="R510" s="42"/>
      <c r="S510" s="42"/>
      <c r="T510" s="78"/>
      <c r="AT510" s="24" t="s">
        <v>202</v>
      </c>
      <c r="AU510" s="24" t="s">
        <v>79</v>
      </c>
    </row>
    <row r="511" spans="2:65" s="1" customFormat="1" ht="22.5" customHeight="1">
      <c r="B511" s="41"/>
      <c r="C511" s="194" t="s">
        <v>1563</v>
      </c>
      <c r="D511" s="194" t="s">
        <v>196</v>
      </c>
      <c r="E511" s="195" t="s">
        <v>2187</v>
      </c>
      <c r="F511" s="196" t="s">
        <v>2188</v>
      </c>
      <c r="G511" s="197" t="s">
        <v>729</v>
      </c>
      <c r="H511" s="198">
        <v>7</v>
      </c>
      <c r="I511" s="199"/>
      <c r="J511" s="198">
        <f>ROUND(I511*H511,1)</f>
        <v>0</v>
      </c>
      <c r="K511" s="196" t="s">
        <v>1298</v>
      </c>
      <c r="L511" s="61"/>
      <c r="M511" s="200" t="s">
        <v>20</v>
      </c>
      <c r="N511" s="201" t="s">
        <v>43</v>
      </c>
      <c r="O511" s="42"/>
      <c r="P511" s="202">
        <f>O511*H511</f>
        <v>0</v>
      </c>
      <c r="Q511" s="202">
        <v>0</v>
      </c>
      <c r="R511" s="202">
        <f>Q511*H511</f>
        <v>0</v>
      </c>
      <c r="S511" s="202">
        <v>0</v>
      </c>
      <c r="T511" s="203">
        <f>S511*H511</f>
        <v>0</v>
      </c>
      <c r="AR511" s="24" t="s">
        <v>474</v>
      </c>
      <c r="AT511" s="24" t="s">
        <v>196</v>
      </c>
      <c r="AU511" s="24" t="s">
        <v>79</v>
      </c>
      <c r="AY511" s="24" t="s">
        <v>195</v>
      </c>
      <c r="BE511" s="204">
        <f>IF(N511="základní",J511,0)</f>
        <v>0</v>
      </c>
      <c r="BF511" s="204">
        <f>IF(N511="snížená",J511,0)</f>
        <v>0</v>
      </c>
      <c r="BG511" s="204">
        <f>IF(N511="zákl. přenesená",J511,0)</f>
        <v>0</v>
      </c>
      <c r="BH511" s="204">
        <f>IF(N511="sníž. přenesená",J511,0)</f>
        <v>0</v>
      </c>
      <c r="BI511" s="204">
        <f>IF(N511="nulová",J511,0)</f>
        <v>0</v>
      </c>
      <c r="BJ511" s="24" t="s">
        <v>79</v>
      </c>
      <c r="BK511" s="204">
        <f>ROUND(I511*H511,1)</f>
        <v>0</v>
      </c>
      <c r="BL511" s="24" t="s">
        <v>474</v>
      </c>
      <c r="BM511" s="24" t="s">
        <v>1565</v>
      </c>
    </row>
    <row r="512" spans="2:65" s="1" customFormat="1" ht="13.5">
      <c r="B512" s="41"/>
      <c r="C512" s="63"/>
      <c r="D512" s="205" t="s">
        <v>202</v>
      </c>
      <c r="E512" s="63"/>
      <c r="F512" s="206" t="s">
        <v>2188</v>
      </c>
      <c r="G512" s="63"/>
      <c r="H512" s="63"/>
      <c r="I512" s="165"/>
      <c r="J512" s="63"/>
      <c r="K512" s="63"/>
      <c r="L512" s="61"/>
      <c r="M512" s="207"/>
      <c r="N512" s="42"/>
      <c r="O512" s="42"/>
      <c r="P512" s="42"/>
      <c r="Q512" s="42"/>
      <c r="R512" s="42"/>
      <c r="S512" s="42"/>
      <c r="T512" s="78"/>
      <c r="AT512" s="24" t="s">
        <v>202</v>
      </c>
      <c r="AU512" s="24" t="s">
        <v>79</v>
      </c>
    </row>
    <row r="513" spans="2:65" s="1" customFormat="1" ht="22.5" customHeight="1">
      <c r="B513" s="41"/>
      <c r="C513" s="194" t="s">
        <v>689</v>
      </c>
      <c r="D513" s="194" t="s">
        <v>196</v>
      </c>
      <c r="E513" s="195" t="s">
        <v>2189</v>
      </c>
      <c r="F513" s="196" t="s">
        <v>2190</v>
      </c>
      <c r="G513" s="197" t="s">
        <v>729</v>
      </c>
      <c r="H513" s="198">
        <v>1</v>
      </c>
      <c r="I513" s="199"/>
      <c r="J513" s="198">
        <f>ROUND(I513*H513,1)</f>
        <v>0</v>
      </c>
      <c r="K513" s="196" t="s">
        <v>1298</v>
      </c>
      <c r="L513" s="61"/>
      <c r="M513" s="200" t="s">
        <v>20</v>
      </c>
      <c r="N513" s="201" t="s">
        <v>43</v>
      </c>
      <c r="O513" s="42"/>
      <c r="P513" s="202">
        <f>O513*H513</f>
        <v>0</v>
      </c>
      <c r="Q513" s="202">
        <v>0</v>
      </c>
      <c r="R513" s="202">
        <f>Q513*H513</f>
        <v>0</v>
      </c>
      <c r="S513" s="202">
        <v>0</v>
      </c>
      <c r="T513" s="203">
        <f>S513*H513</f>
        <v>0</v>
      </c>
      <c r="AR513" s="24" t="s">
        <v>474</v>
      </c>
      <c r="AT513" s="24" t="s">
        <v>196</v>
      </c>
      <c r="AU513" s="24" t="s">
        <v>79</v>
      </c>
      <c r="AY513" s="24" t="s">
        <v>195</v>
      </c>
      <c r="BE513" s="204">
        <f>IF(N513="základní",J513,0)</f>
        <v>0</v>
      </c>
      <c r="BF513" s="204">
        <f>IF(N513="snížená",J513,0)</f>
        <v>0</v>
      </c>
      <c r="BG513" s="204">
        <f>IF(N513="zákl. přenesená",J513,0)</f>
        <v>0</v>
      </c>
      <c r="BH513" s="204">
        <f>IF(N513="sníž. přenesená",J513,0)</f>
        <v>0</v>
      </c>
      <c r="BI513" s="204">
        <f>IF(N513="nulová",J513,0)</f>
        <v>0</v>
      </c>
      <c r="BJ513" s="24" t="s">
        <v>79</v>
      </c>
      <c r="BK513" s="204">
        <f>ROUND(I513*H513,1)</f>
        <v>0</v>
      </c>
      <c r="BL513" s="24" t="s">
        <v>474</v>
      </c>
      <c r="BM513" s="24" t="s">
        <v>1567</v>
      </c>
    </row>
    <row r="514" spans="2:65" s="1" customFormat="1" ht="13.5">
      <c r="B514" s="41"/>
      <c r="C514" s="63"/>
      <c r="D514" s="205" t="s">
        <v>202</v>
      </c>
      <c r="E514" s="63"/>
      <c r="F514" s="206" t="s">
        <v>2190</v>
      </c>
      <c r="G514" s="63"/>
      <c r="H514" s="63"/>
      <c r="I514" s="165"/>
      <c r="J514" s="63"/>
      <c r="K514" s="63"/>
      <c r="L514" s="61"/>
      <c r="M514" s="207"/>
      <c r="N514" s="42"/>
      <c r="O514" s="42"/>
      <c r="P514" s="42"/>
      <c r="Q514" s="42"/>
      <c r="R514" s="42"/>
      <c r="S514" s="42"/>
      <c r="T514" s="78"/>
      <c r="AT514" s="24" t="s">
        <v>202</v>
      </c>
      <c r="AU514" s="24" t="s">
        <v>79</v>
      </c>
    </row>
    <row r="515" spans="2:65" s="1" customFormat="1" ht="22.5" customHeight="1">
      <c r="B515" s="41"/>
      <c r="C515" s="194" t="s">
        <v>1568</v>
      </c>
      <c r="D515" s="194" t="s">
        <v>196</v>
      </c>
      <c r="E515" s="195" t="s">
        <v>2191</v>
      </c>
      <c r="F515" s="196" t="s">
        <v>2192</v>
      </c>
      <c r="G515" s="197" t="s">
        <v>729</v>
      </c>
      <c r="H515" s="198">
        <v>1</v>
      </c>
      <c r="I515" s="199"/>
      <c r="J515" s="198">
        <f>ROUND(I515*H515,1)</f>
        <v>0</v>
      </c>
      <c r="K515" s="196" t="s">
        <v>1298</v>
      </c>
      <c r="L515" s="61"/>
      <c r="M515" s="200" t="s">
        <v>20</v>
      </c>
      <c r="N515" s="201" t="s">
        <v>43</v>
      </c>
      <c r="O515" s="42"/>
      <c r="P515" s="202">
        <f>O515*H515</f>
        <v>0</v>
      </c>
      <c r="Q515" s="202">
        <v>0</v>
      </c>
      <c r="R515" s="202">
        <f>Q515*H515</f>
        <v>0</v>
      </c>
      <c r="S515" s="202">
        <v>0</v>
      </c>
      <c r="T515" s="203">
        <f>S515*H515</f>
        <v>0</v>
      </c>
      <c r="AR515" s="24" t="s">
        <v>474</v>
      </c>
      <c r="AT515" s="24" t="s">
        <v>196</v>
      </c>
      <c r="AU515" s="24" t="s">
        <v>79</v>
      </c>
      <c r="AY515" s="24" t="s">
        <v>195</v>
      </c>
      <c r="BE515" s="204">
        <f>IF(N515="základní",J515,0)</f>
        <v>0</v>
      </c>
      <c r="BF515" s="204">
        <f>IF(N515="snížená",J515,0)</f>
        <v>0</v>
      </c>
      <c r="BG515" s="204">
        <f>IF(N515="zákl. přenesená",J515,0)</f>
        <v>0</v>
      </c>
      <c r="BH515" s="204">
        <f>IF(N515="sníž. přenesená",J515,0)</f>
        <v>0</v>
      </c>
      <c r="BI515" s="204">
        <f>IF(N515="nulová",J515,0)</f>
        <v>0</v>
      </c>
      <c r="BJ515" s="24" t="s">
        <v>79</v>
      </c>
      <c r="BK515" s="204">
        <f>ROUND(I515*H515,1)</f>
        <v>0</v>
      </c>
      <c r="BL515" s="24" t="s">
        <v>474</v>
      </c>
      <c r="BM515" s="24" t="s">
        <v>1570</v>
      </c>
    </row>
    <row r="516" spans="2:65" s="1" customFormat="1" ht="13.5">
      <c r="B516" s="41"/>
      <c r="C516" s="63"/>
      <c r="D516" s="205" t="s">
        <v>202</v>
      </c>
      <c r="E516" s="63"/>
      <c r="F516" s="206" t="s">
        <v>2192</v>
      </c>
      <c r="G516" s="63"/>
      <c r="H516" s="63"/>
      <c r="I516" s="165"/>
      <c r="J516" s="63"/>
      <c r="K516" s="63"/>
      <c r="L516" s="61"/>
      <c r="M516" s="207"/>
      <c r="N516" s="42"/>
      <c r="O516" s="42"/>
      <c r="P516" s="42"/>
      <c r="Q516" s="42"/>
      <c r="R516" s="42"/>
      <c r="S516" s="42"/>
      <c r="T516" s="78"/>
      <c r="AT516" s="24" t="s">
        <v>202</v>
      </c>
      <c r="AU516" s="24" t="s">
        <v>79</v>
      </c>
    </row>
    <row r="517" spans="2:65" s="1" customFormat="1" ht="44.25" customHeight="1">
      <c r="B517" s="41"/>
      <c r="C517" s="194" t="s">
        <v>692</v>
      </c>
      <c r="D517" s="194" t="s">
        <v>196</v>
      </c>
      <c r="E517" s="195" t="s">
        <v>2193</v>
      </c>
      <c r="F517" s="196" t="s">
        <v>2194</v>
      </c>
      <c r="G517" s="197" t="s">
        <v>729</v>
      </c>
      <c r="H517" s="198">
        <v>1</v>
      </c>
      <c r="I517" s="199"/>
      <c r="J517" s="198">
        <f>ROUND(I517*H517,1)</f>
        <v>0</v>
      </c>
      <c r="K517" s="196" t="s">
        <v>1298</v>
      </c>
      <c r="L517" s="61"/>
      <c r="M517" s="200" t="s">
        <v>20</v>
      </c>
      <c r="N517" s="201" t="s">
        <v>43</v>
      </c>
      <c r="O517" s="42"/>
      <c r="P517" s="202">
        <f>O517*H517</f>
        <v>0</v>
      </c>
      <c r="Q517" s="202">
        <v>0</v>
      </c>
      <c r="R517" s="202">
        <f>Q517*H517</f>
        <v>0</v>
      </c>
      <c r="S517" s="202">
        <v>0</v>
      </c>
      <c r="T517" s="203">
        <f>S517*H517</f>
        <v>0</v>
      </c>
      <c r="AR517" s="24" t="s">
        <v>474</v>
      </c>
      <c r="AT517" s="24" t="s">
        <v>196</v>
      </c>
      <c r="AU517" s="24" t="s">
        <v>79</v>
      </c>
      <c r="AY517" s="24" t="s">
        <v>195</v>
      </c>
      <c r="BE517" s="204">
        <f>IF(N517="základní",J517,0)</f>
        <v>0</v>
      </c>
      <c r="BF517" s="204">
        <f>IF(N517="snížená",J517,0)</f>
        <v>0</v>
      </c>
      <c r="BG517" s="204">
        <f>IF(N517="zákl. přenesená",J517,0)</f>
        <v>0</v>
      </c>
      <c r="BH517" s="204">
        <f>IF(N517="sníž. přenesená",J517,0)</f>
        <v>0</v>
      </c>
      <c r="BI517" s="204">
        <f>IF(N517="nulová",J517,0)</f>
        <v>0</v>
      </c>
      <c r="BJ517" s="24" t="s">
        <v>79</v>
      </c>
      <c r="BK517" s="204">
        <f>ROUND(I517*H517,1)</f>
        <v>0</v>
      </c>
      <c r="BL517" s="24" t="s">
        <v>474</v>
      </c>
      <c r="BM517" s="24" t="s">
        <v>1572</v>
      </c>
    </row>
    <row r="518" spans="2:65" s="1" customFormat="1" ht="40.5">
      <c r="B518" s="41"/>
      <c r="C518" s="63"/>
      <c r="D518" s="205" t="s">
        <v>202</v>
      </c>
      <c r="E518" s="63"/>
      <c r="F518" s="206" t="s">
        <v>2194</v>
      </c>
      <c r="G518" s="63"/>
      <c r="H518" s="63"/>
      <c r="I518" s="165"/>
      <c r="J518" s="63"/>
      <c r="K518" s="63"/>
      <c r="L518" s="61"/>
      <c r="M518" s="207"/>
      <c r="N518" s="42"/>
      <c r="O518" s="42"/>
      <c r="P518" s="42"/>
      <c r="Q518" s="42"/>
      <c r="R518" s="42"/>
      <c r="S518" s="42"/>
      <c r="T518" s="78"/>
      <c r="AT518" s="24" t="s">
        <v>202</v>
      </c>
      <c r="AU518" s="24" t="s">
        <v>79</v>
      </c>
    </row>
    <row r="519" spans="2:65" s="1" customFormat="1" ht="22.5" customHeight="1">
      <c r="B519" s="41"/>
      <c r="C519" s="194" t="s">
        <v>1573</v>
      </c>
      <c r="D519" s="194" t="s">
        <v>196</v>
      </c>
      <c r="E519" s="195" t="s">
        <v>2195</v>
      </c>
      <c r="F519" s="196" t="s">
        <v>1947</v>
      </c>
      <c r="G519" s="197" t="s">
        <v>1948</v>
      </c>
      <c r="H519" s="198">
        <v>1</v>
      </c>
      <c r="I519" s="199"/>
      <c r="J519" s="198">
        <f>ROUND(I519*H519,1)</f>
        <v>0</v>
      </c>
      <c r="K519" s="196" t="s">
        <v>1298</v>
      </c>
      <c r="L519" s="61"/>
      <c r="M519" s="200" t="s">
        <v>20</v>
      </c>
      <c r="N519" s="201" t="s">
        <v>43</v>
      </c>
      <c r="O519" s="42"/>
      <c r="P519" s="202">
        <f>O519*H519</f>
        <v>0</v>
      </c>
      <c r="Q519" s="202">
        <v>0</v>
      </c>
      <c r="R519" s="202">
        <f>Q519*H519</f>
        <v>0</v>
      </c>
      <c r="S519" s="202">
        <v>0</v>
      </c>
      <c r="T519" s="203">
        <f>S519*H519</f>
        <v>0</v>
      </c>
      <c r="AR519" s="24" t="s">
        <v>474</v>
      </c>
      <c r="AT519" s="24" t="s">
        <v>196</v>
      </c>
      <c r="AU519" s="24" t="s">
        <v>79</v>
      </c>
      <c r="AY519" s="24" t="s">
        <v>195</v>
      </c>
      <c r="BE519" s="204">
        <f>IF(N519="základní",J519,0)</f>
        <v>0</v>
      </c>
      <c r="BF519" s="204">
        <f>IF(N519="snížená",J519,0)</f>
        <v>0</v>
      </c>
      <c r="BG519" s="204">
        <f>IF(N519="zákl. přenesená",J519,0)</f>
        <v>0</v>
      </c>
      <c r="BH519" s="204">
        <f>IF(N519="sníž. přenesená",J519,0)</f>
        <v>0</v>
      </c>
      <c r="BI519" s="204">
        <f>IF(N519="nulová",J519,0)</f>
        <v>0</v>
      </c>
      <c r="BJ519" s="24" t="s">
        <v>79</v>
      </c>
      <c r="BK519" s="204">
        <f>ROUND(I519*H519,1)</f>
        <v>0</v>
      </c>
      <c r="BL519" s="24" t="s">
        <v>474</v>
      </c>
      <c r="BM519" s="24" t="s">
        <v>1575</v>
      </c>
    </row>
    <row r="520" spans="2:65" s="1" customFormat="1" ht="13.5">
      <c r="B520" s="41"/>
      <c r="C520" s="63"/>
      <c r="D520" s="208" t="s">
        <v>202</v>
      </c>
      <c r="E520" s="63"/>
      <c r="F520" s="209" t="s">
        <v>1947</v>
      </c>
      <c r="G520" s="63"/>
      <c r="H520" s="63"/>
      <c r="I520" s="165"/>
      <c r="J520" s="63"/>
      <c r="K520" s="63"/>
      <c r="L520" s="61"/>
      <c r="M520" s="207"/>
      <c r="N520" s="42"/>
      <c r="O520" s="42"/>
      <c r="P520" s="42"/>
      <c r="Q520" s="42"/>
      <c r="R520" s="42"/>
      <c r="S520" s="42"/>
      <c r="T520" s="78"/>
      <c r="AT520" s="24" t="s">
        <v>202</v>
      </c>
      <c r="AU520" s="24" t="s">
        <v>79</v>
      </c>
    </row>
    <row r="521" spans="2:65" s="10" customFormat="1" ht="37.35" customHeight="1">
      <c r="B521" s="180"/>
      <c r="C521" s="181"/>
      <c r="D521" s="182" t="s">
        <v>71</v>
      </c>
      <c r="E521" s="183" t="s">
        <v>2196</v>
      </c>
      <c r="F521" s="183" t="s">
        <v>2197</v>
      </c>
      <c r="G521" s="181"/>
      <c r="H521" s="181"/>
      <c r="I521" s="184"/>
      <c r="J521" s="185">
        <f>BK521</f>
        <v>0</v>
      </c>
      <c r="K521" s="181"/>
      <c r="L521" s="186"/>
      <c r="M521" s="187"/>
      <c r="N521" s="188"/>
      <c r="O521" s="188"/>
      <c r="P521" s="189">
        <f>SUM(P522:P529)</f>
        <v>0</v>
      </c>
      <c r="Q521" s="188"/>
      <c r="R521" s="189">
        <f>SUM(R522:R529)</f>
        <v>0</v>
      </c>
      <c r="S521" s="188"/>
      <c r="T521" s="190">
        <f>SUM(T522:T529)</f>
        <v>0</v>
      </c>
      <c r="AR521" s="191" t="s">
        <v>86</v>
      </c>
      <c r="AT521" s="192" t="s">
        <v>71</v>
      </c>
      <c r="AU521" s="192" t="s">
        <v>72</v>
      </c>
      <c r="AY521" s="191" t="s">
        <v>195</v>
      </c>
      <c r="BK521" s="193">
        <f>SUM(BK522:BK529)</f>
        <v>0</v>
      </c>
    </row>
    <row r="522" spans="2:65" s="1" customFormat="1" ht="22.5" customHeight="1">
      <c r="B522" s="41"/>
      <c r="C522" s="238" t="s">
        <v>696</v>
      </c>
      <c r="D522" s="238" t="s">
        <v>1041</v>
      </c>
      <c r="E522" s="239" t="s">
        <v>2198</v>
      </c>
      <c r="F522" s="240" t="s">
        <v>2067</v>
      </c>
      <c r="G522" s="241" t="s">
        <v>440</v>
      </c>
      <c r="H522" s="242">
        <v>842</v>
      </c>
      <c r="I522" s="243"/>
      <c r="J522" s="242">
        <f>ROUND(I522*H522,1)</f>
        <v>0</v>
      </c>
      <c r="K522" s="240" t="s">
        <v>1298</v>
      </c>
      <c r="L522" s="244"/>
      <c r="M522" s="245" t="s">
        <v>20</v>
      </c>
      <c r="N522" s="246" t="s">
        <v>43</v>
      </c>
      <c r="O522" s="42"/>
      <c r="P522" s="202">
        <f>O522*H522</f>
        <v>0</v>
      </c>
      <c r="Q522" s="202">
        <v>0</v>
      </c>
      <c r="R522" s="202">
        <f>Q522*H522</f>
        <v>0</v>
      </c>
      <c r="S522" s="202">
        <v>0</v>
      </c>
      <c r="T522" s="203">
        <f>S522*H522</f>
        <v>0</v>
      </c>
      <c r="AR522" s="24" t="s">
        <v>799</v>
      </c>
      <c r="AT522" s="24" t="s">
        <v>1041</v>
      </c>
      <c r="AU522" s="24" t="s">
        <v>79</v>
      </c>
      <c r="AY522" s="24" t="s">
        <v>195</v>
      </c>
      <c r="BE522" s="204">
        <f>IF(N522="základní",J522,0)</f>
        <v>0</v>
      </c>
      <c r="BF522" s="204">
        <f>IF(N522="snížená",J522,0)</f>
        <v>0</v>
      </c>
      <c r="BG522" s="204">
        <f>IF(N522="zákl. přenesená",J522,0)</f>
        <v>0</v>
      </c>
      <c r="BH522" s="204">
        <f>IF(N522="sníž. přenesená",J522,0)</f>
        <v>0</v>
      </c>
      <c r="BI522" s="204">
        <f>IF(N522="nulová",J522,0)</f>
        <v>0</v>
      </c>
      <c r="BJ522" s="24" t="s">
        <v>79</v>
      </c>
      <c r="BK522" s="204">
        <f>ROUND(I522*H522,1)</f>
        <v>0</v>
      </c>
      <c r="BL522" s="24" t="s">
        <v>474</v>
      </c>
      <c r="BM522" s="24" t="s">
        <v>1577</v>
      </c>
    </row>
    <row r="523" spans="2:65" s="1" customFormat="1" ht="13.5">
      <c r="B523" s="41"/>
      <c r="C523" s="63"/>
      <c r="D523" s="205" t="s">
        <v>202</v>
      </c>
      <c r="E523" s="63"/>
      <c r="F523" s="206" t="s">
        <v>2067</v>
      </c>
      <c r="G523" s="63"/>
      <c r="H523" s="63"/>
      <c r="I523" s="165"/>
      <c r="J523" s="63"/>
      <c r="K523" s="63"/>
      <c r="L523" s="61"/>
      <c r="M523" s="207"/>
      <c r="N523" s="42"/>
      <c r="O523" s="42"/>
      <c r="P523" s="42"/>
      <c r="Q523" s="42"/>
      <c r="R523" s="42"/>
      <c r="S523" s="42"/>
      <c r="T523" s="78"/>
      <c r="AT523" s="24" t="s">
        <v>202</v>
      </c>
      <c r="AU523" s="24" t="s">
        <v>79</v>
      </c>
    </row>
    <row r="524" spans="2:65" s="1" customFormat="1" ht="22.5" customHeight="1">
      <c r="B524" s="41"/>
      <c r="C524" s="238" t="s">
        <v>1578</v>
      </c>
      <c r="D524" s="238" t="s">
        <v>1041</v>
      </c>
      <c r="E524" s="239" t="s">
        <v>2199</v>
      </c>
      <c r="F524" s="240" t="s">
        <v>2200</v>
      </c>
      <c r="G524" s="241" t="s">
        <v>440</v>
      </c>
      <c r="H524" s="242">
        <v>200</v>
      </c>
      <c r="I524" s="243"/>
      <c r="J524" s="242">
        <f>ROUND(I524*H524,1)</f>
        <v>0</v>
      </c>
      <c r="K524" s="240" t="s">
        <v>1298</v>
      </c>
      <c r="L524" s="244"/>
      <c r="M524" s="245" t="s">
        <v>20</v>
      </c>
      <c r="N524" s="246" t="s">
        <v>43</v>
      </c>
      <c r="O524" s="42"/>
      <c r="P524" s="202">
        <f>O524*H524</f>
        <v>0</v>
      </c>
      <c r="Q524" s="202">
        <v>0</v>
      </c>
      <c r="R524" s="202">
        <f>Q524*H524</f>
        <v>0</v>
      </c>
      <c r="S524" s="202">
        <v>0</v>
      </c>
      <c r="T524" s="203">
        <f>S524*H524</f>
        <v>0</v>
      </c>
      <c r="AR524" s="24" t="s">
        <v>799</v>
      </c>
      <c r="AT524" s="24" t="s">
        <v>1041</v>
      </c>
      <c r="AU524" s="24" t="s">
        <v>79</v>
      </c>
      <c r="AY524" s="24" t="s">
        <v>195</v>
      </c>
      <c r="BE524" s="204">
        <f>IF(N524="základní",J524,0)</f>
        <v>0</v>
      </c>
      <c r="BF524" s="204">
        <f>IF(N524="snížená",J524,0)</f>
        <v>0</v>
      </c>
      <c r="BG524" s="204">
        <f>IF(N524="zákl. přenesená",J524,0)</f>
        <v>0</v>
      </c>
      <c r="BH524" s="204">
        <f>IF(N524="sníž. přenesená",J524,0)</f>
        <v>0</v>
      </c>
      <c r="BI524" s="204">
        <f>IF(N524="nulová",J524,0)</f>
        <v>0</v>
      </c>
      <c r="BJ524" s="24" t="s">
        <v>79</v>
      </c>
      <c r="BK524" s="204">
        <f>ROUND(I524*H524,1)</f>
        <v>0</v>
      </c>
      <c r="BL524" s="24" t="s">
        <v>474</v>
      </c>
      <c r="BM524" s="24" t="s">
        <v>1580</v>
      </c>
    </row>
    <row r="525" spans="2:65" s="1" customFormat="1" ht="13.5">
      <c r="B525" s="41"/>
      <c r="C525" s="63"/>
      <c r="D525" s="205" t="s">
        <v>202</v>
      </c>
      <c r="E525" s="63"/>
      <c r="F525" s="206" t="s">
        <v>2200</v>
      </c>
      <c r="G525" s="63"/>
      <c r="H525" s="63"/>
      <c r="I525" s="165"/>
      <c r="J525" s="63"/>
      <c r="K525" s="63"/>
      <c r="L525" s="61"/>
      <c r="M525" s="207"/>
      <c r="N525" s="42"/>
      <c r="O525" s="42"/>
      <c r="P525" s="42"/>
      <c r="Q525" s="42"/>
      <c r="R525" s="42"/>
      <c r="S525" s="42"/>
      <c r="T525" s="78"/>
      <c r="AT525" s="24" t="s">
        <v>202</v>
      </c>
      <c r="AU525" s="24" t="s">
        <v>79</v>
      </c>
    </row>
    <row r="526" spans="2:65" s="1" customFormat="1" ht="22.5" customHeight="1">
      <c r="B526" s="41"/>
      <c r="C526" s="238" t="s">
        <v>700</v>
      </c>
      <c r="D526" s="238" t="s">
        <v>1041</v>
      </c>
      <c r="E526" s="239" t="s">
        <v>2201</v>
      </c>
      <c r="F526" s="240" t="s">
        <v>1954</v>
      </c>
      <c r="G526" s="241" t="s">
        <v>440</v>
      </c>
      <c r="H526" s="242">
        <v>100</v>
      </c>
      <c r="I526" s="243"/>
      <c r="J526" s="242">
        <f>ROUND(I526*H526,1)</f>
        <v>0</v>
      </c>
      <c r="K526" s="240" t="s">
        <v>1298</v>
      </c>
      <c r="L526" s="244"/>
      <c r="M526" s="245" t="s">
        <v>20</v>
      </c>
      <c r="N526" s="246" t="s">
        <v>43</v>
      </c>
      <c r="O526" s="42"/>
      <c r="P526" s="202">
        <f>O526*H526</f>
        <v>0</v>
      </c>
      <c r="Q526" s="202">
        <v>0</v>
      </c>
      <c r="R526" s="202">
        <f>Q526*H526</f>
        <v>0</v>
      </c>
      <c r="S526" s="202">
        <v>0</v>
      </c>
      <c r="T526" s="203">
        <f>S526*H526</f>
        <v>0</v>
      </c>
      <c r="AR526" s="24" t="s">
        <v>799</v>
      </c>
      <c r="AT526" s="24" t="s">
        <v>1041</v>
      </c>
      <c r="AU526" s="24" t="s">
        <v>79</v>
      </c>
      <c r="AY526" s="24" t="s">
        <v>195</v>
      </c>
      <c r="BE526" s="204">
        <f>IF(N526="základní",J526,0)</f>
        <v>0</v>
      </c>
      <c r="BF526" s="204">
        <f>IF(N526="snížená",J526,0)</f>
        <v>0</v>
      </c>
      <c r="BG526" s="204">
        <f>IF(N526="zákl. přenesená",J526,0)</f>
        <v>0</v>
      </c>
      <c r="BH526" s="204">
        <f>IF(N526="sníž. přenesená",J526,0)</f>
        <v>0</v>
      </c>
      <c r="BI526" s="204">
        <f>IF(N526="nulová",J526,0)</f>
        <v>0</v>
      </c>
      <c r="BJ526" s="24" t="s">
        <v>79</v>
      </c>
      <c r="BK526" s="204">
        <f>ROUND(I526*H526,1)</f>
        <v>0</v>
      </c>
      <c r="BL526" s="24" t="s">
        <v>474</v>
      </c>
      <c r="BM526" s="24" t="s">
        <v>1582</v>
      </c>
    </row>
    <row r="527" spans="2:65" s="1" customFormat="1" ht="13.5">
      <c r="B527" s="41"/>
      <c r="C527" s="63"/>
      <c r="D527" s="205" t="s">
        <v>202</v>
      </c>
      <c r="E527" s="63"/>
      <c r="F527" s="206" t="s">
        <v>1954</v>
      </c>
      <c r="G527" s="63"/>
      <c r="H527" s="63"/>
      <c r="I527" s="165"/>
      <c r="J527" s="63"/>
      <c r="K527" s="63"/>
      <c r="L527" s="61"/>
      <c r="M527" s="207"/>
      <c r="N527" s="42"/>
      <c r="O527" s="42"/>
      <c r="P527" s="42"/>
      <c r="Q527" s="42"/>
      <c r="R527" s="42"/>
      <c r="S527" s="42"/>
      <c r="T527" s="78"/>
      <c r="AT527" s="24" t="s">
        <v>202</v>
      </c>
      <c r="AU527" s="24" t="s">
        <v>79</v>
      </c>
    </row>
    <row r="528" spans="2:65" s="1" customFormat="1" ht="22.5" customHeight="1">
      <c r="B528" s="41"/>
      <c r="C528" s="238" t="s">
        <v>1583</v>
      </c>
      <c r="D528" s="238" t="s">
        <v>1041</v>
      </c>
      <c r="E528" s="239" t="s">
        <v>2202</v>
      </c>
      <c r="F528" s="240" t="s">
        <v>1956</v>
      </c>
      <c r="G528" s="241" t="s">
        <v>1948</v>
      </c>
      <c r="H528" s="242">
        <v>1</v>
      </c>
      <c r="I528" s="243"/>
      <c r="J528" s="242">
        <f>ROUND(I528*H528,1)</f>
        <v>0</v>
      </c>
      <c r="K528" s="240" t="s">
        <v>1298</v>
      </c>
      <c r="L528" s="244"/>
      <c r="M528" s="245" t="s">
        <v>20</v>
      </c>
      <c r="N528" s="246" t="s">
        <v>43</v>
      </c>
      <c r="O528" s="42"/>
      <c r="P528" s="202">
        <f>O528*H528</f>
        <v>0</v>
      </c>
      <c r="Q528" s="202">
        <v>0</v>
      </c>
      <c r="R528" s="202">
        <f>Q528*H528</f>
        <v>0</v>
      </c>
      <c r="S528" s="202">
        <v>0</v>
      </c>
      <c r="T528" s="203">
        <f>S528*H528</f>
        <v>0</v>
      </c>
      <c r="AR528" s="24" t="s">
        <v>799</v>
      </c>
      <c r="AT528" s="24" t="s">
        <v>1041</v>
      </c>
      <c r="AU528" s="24" t="s">
        <v>79</v>
      </c>
      <c r="AY528" s="24" t="s">
        <v>195</v>
      </c>
      <c r="BE528" s="204">
        <f>IF(N528="základní",J528,0)</f>
        <v>0</v>
      </c>
      <c r="BF528" s="204">
        <f>IF(N528="snížená",J528,0)</f>
        <v>0</v>
      </c>
      <c r="BG528" s="204">
        <f>IF(N528="zákl. přenesená",J528,0)</f>
        <v>0</v>
      </c>
      <c r="BH528" s="204">
        <f>IF(N528="sníž. přenesená",J528,0)</f>
        <v>0</v>
      </c>
      <c r="BI528" s="204">
        <f>IF(N528="nulová",J528,0)</f>
        <v>0</v>
      </c>
      <c r="BJ528" s="24" t="s">
        <v>79</v>
      </c>
      <c r="BK528" s="204">
        <f>ROUND(I528*H528,1)</f>
        <v>0</v>
      </c>
      <c r="BL528" s="24" t="s">
        <v>474</v>
      </c>
      <c r="BM528" s="24" t="s">
        <v>1585</v>
      </c>
    </row>
    <row r="529" spans="2:65" s="1" customFormat="1" ht="13.5">
      <c r="B529" s="41"/>
      <c r="C529" s="63"/>
      <c r="D529" s="208" t="s">
        <v>202</v>
      </c>
      <c r="E529" s="63"/>
      <c r="F529" s="209" t="s">
        <v>1956</v>
      </c>
      <c r="G529" s="63"/>
      <c r="H529" s="63"/>
      <c r="I529" s="165"/>
      <c r="J529" s="63"/>
      <c r="K529" s="63"/>
      <c r="L529" s="61"/>
      <c r="M529" s="207"/>
      <c r="N529" s="42"/>
      <c r="O529" s="42"/>
      <c r="P529" s="42"/>
      <c r="Q529" s="42"/>
      <c r="R529" s="42"/>
      <c r="S529" s="42"/>
      <c r="T529" s="78"/>
      <c r="AT529" s="24" t="s">
        <v>202</v>
      </c>
      <c r="AU529" s="24" t="s">
        <v>79</v>
      </c>
    </row>
    <row r="530" spans="2:65" s="10" customFormat="1" ht="37.35" customHeight="1">
      <c r="B530" s="180"/>
      <c r="C530" s="181"/>
      <c r="D530" s="182" t="s">
        <v>71</v>
      </c>
      <c r="E530" s="183" t="s">
        <v>2203</v>
      </c>
      <c r="F530" s="183" t="s">
        <v>2204</v>
      </c>
      <c r="G530" s="181"/>
      <c r="H530" s="181"/>
      <c r="I530" s="184"/>
      <c r="J530" s="185">
        <f>BK530</f>
        <v>0</v>
      </c>
      <c r="K530" s="181"/>
      <c r="L530" s="186"/>
      <c r="M530" s="187"/>
      <c r="N530" s="188"/>
      <c r="O530" s="188"/>
      <c r="P530" s="189">
        <f>SUM(P531:P538)</f>
        <v>0</v>
      </c>
      <c r="Q530" s="188"/>
      <c r="R530" s="189">
        <f>SUM(R531:R538)</f>
        <v>0</v>
      </c>
      <c r="S530" s="188"/>
      <c r="T530" s="190">
        <f>SUM(T531:T538)</f>
        <v>0</v>
      </c>
      <c r="AR530" s="191" t="s">
        <v>86</v>
      </c>
      <c r="AT530" s="192" t="s">
        <v>71</v>
      </c>
      <c r="AU530" s="192" t="s">
        <v>72</v>
      </c>
      <c r="AY530" s="191" t="s">
        <v>195</v>
      </c>
      <c r="BK530" s="193">
        <f>SUM(BK531:BK538)</f>
        <v>0</v>
      </c>
    </row>
    <row r="531" spans="2:65" s="1" customFormat="1" ht="22.5" customHeight="1">
      <c r="B531" s="41"/>
      <c r="C531" s="194" t="s">
        <v>705</v>
      </c>
      <c r="D531" s="194" t="s">
        <v>196</v>
      </c>
      <c r="E531" s="195" t="s">
        <v>2205</v>
      </c>
      <c r="F531" s="196" t="s">
        <v>2067</v>
      </c>
      <c r="G531" s="197" t="s">
        <v>440</v>
      </c>
      <c r="H531" s="198">
        <v>842</v>
      </c>
      <c r="I531" s="199"/>
      <c r="J531" s="198">
        <f>ROUND(I531*H531,1)</f>
        <v>0</v>
      </c>
      <c r="K531" s="196" t="s">
        <v>1298</v>
      </c>
      <c r="L531" s="61"/>
      <c r="M531" s="200" t="s">
        <v>20</v>
      </c>
      <c r="N531" s="201" t="s">
        <v>43</v>
      </c>
      <c r="O531" s="42"/>
      <c r="P531" s="202">
        <f>O531*H531</f>
        <v>0</v>
      </c>
      <c r="Q531" s="202">
        <v>0</v>
      </c>
      <c r="R531" s="202">
        <f>Q531*H531</f>
        <v>0</v>
      </c>
      <c r="S531" s="202">
        <v>0</v>
      </c>
      <c r="T531" s="203">
        <f>S531*H531</f>
        <v>0</v>
      </c>
      <c r="AR531" s="24" t="s">
        <v>474</v>
      </c>
      <c r="AT531" s="24" t="s">
        <v>196</v>
      </c>
      <c r="AU531" s="24" t="s">
        <v>79</v>
      </c>
      <c r="AY531" s="24" t="s">
        <v>195</v>
      </c>
      <c r="BE531" s="204">
        <f>IF(N531="základní",J531,0)</f>
        <v>0</v>
      </c>
      <c r="BF531" s="204">
        <f>IF(N531="snížená",J531,0)</f>
        <v>0</v>
      </c>
      <c r="BG531" s="204">
        <f>IF(N531="zákl. přenesená",J531,0)</f>
        <v>0</v>
      </c>
      <c r="BH531" s="204">
        <f>IF(N531="sníž. přenesená",J531,0)</f>
        <v>0</v>
      </c>
      <c r="BI531" s="204">
        <f>IF(N531="nulová",J531,0)</f>
        <v>0</v>
      </c>
      <c r="BJ531" s="24" t="s">
        <v>79</v>
      </c>
      <c r="BK531" s="204">
        <f>ROUND(I531*H531,1)</f>
        <v>0</v>
      </c>
      <c r="BL531" s="24" t="s">
        <v>474</v>
      </c>
      <c r="BM531" s="24" t="s">
        <v>1587</v>
      </c>
    </row>
    <row r="532" spans="2:65" s="1" customFormat="1" ht="13.5">
      <c r="B532" s="41"/>
      <c r="C532" s="63"/>
      <c r="D532" s="205" t="s">
        <v>202</v>
      </c>
      <c r="E532" s="63"/>
      <c r="F532" s="206" t="s">
        <v>2067</v>
      </c>
      <c r="G532" s="63"/>
      <c r="H532" s="63"/>
      <c r="I532" s="165"/>
      <c r="J532" s="63"/>
      <c r="K532" s="63"/>
      <c r="L532" s="61"/>
      <c r="M532" s="207"/>
      <c r="N532" s="42"/>
      <c r="O532" s="42"/>
      <c r="P532" s="42"/>
      <c r="Q532" s="42"/>
      <c r="R532" s="42"/>
      <c r="S532" s="42"/>
      <c r="T532" s="78"/>
      <c r="AT532" s="24" t="s">
        <v>202</v>
      </c>
      <c r="AU532" s="24" t="s">
        <v>79</v>
      </c>
    </row>
    <row r="533" spans="2:65" s="1" customFormat="1" ht="22.5" customHeight="1">
      <c r="B533" s="41"/>
      <c r="C533" s="194" t="s">
        <v>1588</v>
      </c>
      <c r="D533" s="194" t="s">
        <v>196</v>
      </c>
      <c r="E533" s="195" t="s">
        <v>2206</v>
      </c>
      <c r="F533" s="196" t="s">
        <v>2200</v>
      </c>
      <c r="G533" s="197" t="s">
        <v>440</v>
      </c>
      <c r="H533" s="198">
        <v>200</v>
      </c>
      <c r="I533" s="199"/>
      <c r="J533" s="198">
        <f>ROUND(I533*H533,1)</f>
        <v>0</v>
      </c>
      <c r="K533" s="196" t="s">
        <v>1298</v>
      </c>
      <c r="L533" s="61"/>
      <c r="M533" s="200" t="s">
        <v>20</v>
      </c>
      <c r="N533" s="201" t="s">
        <v>43</v>
      </c>
      <c r="O533" s="42"/>
      <c r="P533" s="202">
        <f>O533*H533</f>
        <v>0</v>
      </c>
      <c r="Q533" s="202">
        <v>0</v>
      </c>
      <c r="R533" s="202">
        <f>Q533*H533</f>
        <v>0</v>
      </c>
      <c r="S533" s="202">
        <v>0</v>
      </c>
      <c r="T533" s="203">
        <f>S533*H533</f>
        <v>0</v>
      </c>
      <c r="AR533" s="24" t="s">
        <v>474</v>
      </c>
      <c r="AT533" s="24" t="s">
        <v>196</v>
      </c>
      <c r="AU533" s="24" t="s">
        <v>79</v>
      </c>
      <c r="AY533" s="24" t="s">
        <v>195</v>
      </c>
      <c r="BE533" s="204">
        <f>IF(N533="základní",J533,0)</f>
        <v>0</v>
      </c>
      <c r="BF533" s="204">
        <f>IF(N533="snížená",J533,0)</f>
        <v>0</v>
      </c>
      <c r="BG533" s="204">
        <f>IF(N533="zákl. přenesená",J533,0)</f>
        <v>0</v>
      </c>
      <c r="BH533" s="204">
        <f>IF(N533="sníž. přenesená",J533,0)</f>
        <v>0</v>
      </c>
      <c r="BI533" s="204">
        <f>IF(N533="nulová",J533,0)</f>
        <v>0</v>
      </c>
      <c r="BJ533" s="24" t="s">
        <v>79</v>
      </c>
      <c r="BK533" s="204">
        <f>ROUND(I533*H533,1)</f>
        <v>0</v>
      </c>
      <c r="BL533" s="24" t="s">
        <v>474</v>
      </c>
      <c r="BM533" s="24" t="s">
        <v>1590</v>
      </c>
    </row>
    <row r="534" spans="2:65" s="1" customFormat="1" ht="13.5">
      <c r="B534" s="41"/>
      <c r="C534" s="63"/>
      <c r="D534" s="205" t="s">
        <v>202</v>
      </c>
      <c r="E534" s="63"/>
      <c r="F534" s="206" t="s">
        <v>2200</v>
      </c>
      <c r="G534" s="63"/>
      <c r="H534" s="63"/>
      <c r="I534" s="165"/>
      <c r="J534" s="63"/>
      <c r="K534" s="63"/>
      <c r="L534" s="61"/>
      <c r="M534" s="207"/>
      <c r="N534" s="42"/>
      <c r="O534" s="42"/>
      <c r="P534" s="42"/>
      <c r="Q534" s="42"/>
      <c r="R534" s="42"/>
      <c r="S534" s="42"/>
      <c r="T534" s="78"/>
      <c r="AT534" s="24" t="s">
        <v>202</v>
      </c>
      <c r="AU534" s="24" t="s">
        <v>79</v>
      </c>
    </row>
    <row r="535" spans="2:65" s="1" customFormat="1" ht="22.5" customHeight="1">
      <c r="B535" s="41"/>
      <c r="C535" s="194" t="s">
        <v>709</v>
      </c>
      <c r="D535" s="194" t="s">
        <v>196</v>
      </c>
      <c r="E535" s="195" t="s">
        <v>2207</v>
      </c>
      <c r="F535" s="196" t="s">
        <v>1954</v>
      </c>
      <c r="G535" s="197" t="s">
        <v>440</v>
      </c>
      <c r="H535" s="198">
        <v>100</v>
      </c>
      <c r="I535" s="199"/>
      <c r="J535" s="198">
        <f>ROUND(I535*H535,1)</f>
        <v>0</v>
      </c>
      <c r="K535" s="196" t="s">
        <v>1298</v>
      </c>
      <c r="L535" s="61"/>
      <c r="M535" s="200" t="s">
        <v>20</v>
      </c>
      <c r="N535" s="201" t="s">
        <v>43</v>
      </c>
      <c r="O535" s="42"/>
      <c r="P535" s="202">
        <f>O535*H535</f>
        <v>0</v>
      </c>
      <c r="Q535" s="202">
        <v>0</v>
      </c>
      <c r="R535" s="202">
        <f>Q535*H535</f>
        <v>0</v>
      </c>
      <c r="S535" s="202">
        <v>0</v>
      </c>
      <c r="T535" s="203">
        <f>S535*H535</f>
        <v>0</v>
      </c>
      <c r="AR535" s="24" t="s">
        <v>474</v>
      </c>
      <c r="AT535" s="24" t="s">
        <v>196</v>
      </c>
      <c r="AU535" s="24" t="s">
        <v>79</v>
      </c>
      <c r="AY535" s="24" t="s">
        <v>195</v>
      </c>
      <c r="BE535" s="204">
        <f>IF(N535="základní",J535,0)</f>
        <v>0</v>
      </c>
      <c r="BF535" s="204">
        <f>IF(N535="snížená",J535,0)</f>
        <v>0</v>
      </c>
      <c r="BG535" s="204">
        <f>IF(N535="zákl. přenesená",J535,0)</f>
        <v>0</v>
      </c>
      <c r="BH535" s="204">
        <f>IF(N535="sníž. přenesená",J535,0)</f>
        <v>0</v>
      </c>
      <c r="BI535" s="204">
        <f>IF(N535="nulová",J535,0)</f>
        <v>0</v>
      </c>
      <c r="BJ535" s="24" t="s">
        <v>79</v>
      </c>
      <c r="BK535" s="204">
        <f>ROUND(I535*H535,1)</f>
        <v>0</v>
      </c>
      <c r="BL535" s="24" t="s">
        <v>474</v>
      </c>
      <c r="BM535" s="24" t="s">
        <v>1592</v>
      </c>
    </row>
    <row r="536" spans="2:65" s="1" customFormat="1" ht="13.5">
      <c r="B536" s="41"/>
      <c r="C536" s="63"/>
      <c r="D536" s="205" t="s">
        <v>202</v>
      </c>
      <c r="E536" s="63"/>
      <c r="F536" s="206" t="s">
        <v>1954</v>
      </c>
      <c r="G536" s="63"/>
      <c r="H536" s="63"/>
      <c r="I536" s="165"/>
      <c r="J536" s="63"/>
      <c r="K536" s="63"/>
      <c r="L536" s="61"/>
      <c r="M536" s="207"/>
      <c r="N536" s="42"/>
      <c r="O536" s="42"/>
      <c r="P536" s="42"/>
      <c r="Q536" s="42"/>
      <c r="R536" s="42"/>
      <c r="S536" s="42"/>
      <c r="T536" s="78"/>
      <c r="AT536" s="24" t="s">
        <v>202</v>
      </c>
      <c r="AU536" s="24" t="s">
        <v>79</v>
      </c>
    </row>
    <row r="537" spans="2:65" s="1" customFormat="1" ht="22.5" customHeight="1">
      <c r="B537" s="41"/>
      <c r="C537" s="194" t="s">
        <v>1593</v>
      </c>
      <c r="D537" s="194" t="s">
        <v>196</v>
      </c>
      <c r="E537" s="195" t="s">
        <v>2208</v>
      </c>
      <c r="F537" s="196" t="s">
        <v>1963</v>
      </c>
      <c r="G537" s="197" t="s">
        <v>729</v>
      </c>
      <c r="H537" s="198">
        <v>1</v>
      </c>
      <c r="I537" s="199"/>
      <c r="J537" s="198">
        <f>ROUND(I537*H537,1)</f>
        <v>0</v>
      </c>
      <c r="K537" s="196" t="s">
        <v>1298</v>
      </c>
      <c r="L537" s="61"/>
      <c r="M537" s="200" t="s">
        <v>20</v>
      </c>
      <c r="N537" s="201" t="s">
        <v>43</v>
      </c>
      <c r="O537" s="42"/>
      <c r="P537" s="202">
        <f>O537*H537</f>
        <v>0</v>
      </c>
      <c r="Q537" s="202">
        <v>0</v>
      </c>
      <c r="R537" s="202">
        <f>Q537*H537</f>
        <v>0</v>
      </c>
      <c r="S537" s="202">
        <v>0</v>
      </c>
      <c r="T537" s="203">
        <f>S537*H537</f>
        <v>0</v>
      </c>
      <c r="AR537" s="24" t="s">
        <v>474</v>
      </c>
      <c r="AT537" s="24" t="s">
        <v>196</v>
      </c>
      <c r="AU537" s="24" t="s">
        <v>79</v>
      </c>
      <c r="AY537" s="24" t="s">
        <v>195</v>
      </c>
      <c r="BE537" s="204">
        <f>IF(N537="základní",J537,0)</f>
        <v>0</v>
      </c>
      <c r="BF537" s="204">
        <f>IF(N537="snížená",J537,0)</f>
        <v>0</v>
      </c>
      <c r="BG537" s="204">
        <f>IF(N537="zákl. přenesená",J537,0)</f>
        <v>0</v>
      </c>
      <c r="BH537" s="204">
        <f>IF(N537="sníž. přenesená",J537,0)</f>
        <v>0</v>
      </c>
      <c r="BI537" s="204">
        <f>IF(N537="nulová",J537,0)</f>
        <v>0</v>
      </c>
      <c r="BJ537" s="24" t="s">
        <v>79</v>
      </c>
      <c r="BK537" s="204">
        <f>ROUND(I537*H537,1)</f>
        <v>0</v>
      </c>
      <c r="BL537" s="24" t="s">
        <v>474</v>
      </c>
      <c r="BM537" s="24" t="s">
        <v>1595</v>
      </c>
    </row>
    <row r="538" spans="2:65" s="1" customFormat="1" ht="13.5">
      <c r="B538" s="41"/>
      <c r="C538" s="63"/>
      <c r="D538" s="208" t="s">
        <v>202</v>
      </c>
      <c r="E538" s="63"/>
      <c r="F538" s="209" t="s">
        <v>1963</v>
      </c>
      <c r="G538" s="63"/>
      <c r="H538" s="63"/>
      <c r="I538" s="165"/>
      <c r="J538" s="63"/>
      <c r="K538" s="63"/>
      <c r="L538" s="61"/>
      <c r="M538" s="207"/>
      <c r="N538" s="42"/>
      <c r="O538" s="42"/>
      <c r="P538" s="42"/>
      <c r="Q538" s="42"/>
      <c r="R538" s="42"/>
      <c r="S538" s="42"/>
      <c r="T538" s="78"/>
      <c r="AT538" s="24" t="s">
        <v>202</v>
      </c>
      <c r="AU538" s="24" t="s">
        <v>79</v>
      </c>
    </row>
    <row r="539" spans="2:65" s="10" customFormat="1" ht="37.35" customHeight="1">
      <c r="B539" s="180"/>
      <c r="C539" s="181"/>
      <c r="D539" s="182" t="s">
        <v>71</v>
      </c>
      <c r="E539" s="183" t="s">
        <v>2209</v>
      </c>
      <c r="F539" s="183" t="s">
        <v>2210</v>
      </c>
      <c r="G539" s="181"/>
      <c r="H539" s="181"/>
      <c r="I539" s="184"/>
      <c r="J539" s="185">
        <f>BK539</f>
        <v>0</v>
      </c>
      <c r="K539" s="181"/>
      <c r="L539" s="186"/>
      <c r="M539" s="187"/>
      <c r="N539" s="188"/>
      <c r="O539" s="188"/>
      <c r="P539" s="189">
        <f>SUM(P540:P553)</f>
        <v>0</v>
      </c>
      <c r="Q539" s="188"/>
      <c r="R539" s="189">
        <f>SUM(R540:R553)</f>
        <v>0</v>
      </c>
      <c r="S539" s="188"/>
      <c r="T539" s="190">
        <f>SUM(T540:T553)</f>
        <v>0</v>
      </c>
      <c r="AR539" s="191" t="s">
        <v>86</v>
      </c>
      <c r="AT539" s="192" t="s">
        <v>71</v>
      </c>
      <c r="AU539" s="192" t="s">
        <v>72</v>
      </c>
      <c r="AY539" s="191" t="s">
        <v>195</v>
      </c>
      <c r="BK539" s="193">
        <f>SUM(BK540:BK553)</f>
        <v>0</v>
      </c>
    </row>
    <row r="540" spans="2:65" s="1" customFormat="1" ht="22.5" customHeight="1">
      <c r="B540" s="41"/>
      <c r="C540" s="238" t="s">
        <v>714</v>
      </c>
      <c r="D540" s="238" t="s">
        <v>1041</v>
      </c>
      <c r="E540" s="239" t="s">
        <v>2211</v>
      </c>
      <c r="F540" s="240" t="s">
        <v>2212</v>
      </c>
      <c r="G540" s="241" t="s">
        <v>729</v>
      </c>
      <c r="H540" s="242">
        <v>1</v>
      </c>
      <c r="I540" s="243"/>
      <c r="J540" s="242">
        <f>ROUND(I540*H540,1)</f>
        <v>0</v>
      </c>
      <c r="K540" s="240" t="s">
        <v>1298</v>
      </c>
      <c r="L540" s="244"/>
      <c r="M540" s="245" t="s">
        <v>20</v>
      </c>
      <c r="N540" s="246" t="s">
        <v>43</v>
      </c>
      <c r="O540" s="42"/>
      <c r="P540" s="202">
        <f>O540*H540</f>
        <v>0</v>
      </c>
      <c r="Q540" s="202">
        <v>0</v>
      </c>
      <c r="R540" s="202">
        <f>Q540*H540</f>
        <v>0</v>
      </c>
      <c r="S540" s="202">
        <v>0</v>
      </c>
      <c r="T540" s="203">
        <f>S540*H540</f>
        <v>0</v>
      </c>
      <c r="AR540" s="24" t="s">
        <v>799</v>
      </c>
      <c r="AT540" s="24" t="s">
        <v>1041</v>
      </c>
      <c r="AU540" s="24" t="s">
        <v>79</v>
      </c>
      <c r="AY540" s="24" t="s">
        <v>195</v>
      </c>
      <c r="BE540" s="204">
        <f>IF(N540="základní",J540,0)</f>
        <v>0</v>
      </c>
      <c r="BF540" s="204">
        <f>IF(N540="snížená",J540,0)</f>
        <v>0</v>
      </c>
      <c r="BG540" s="204">
        <f>IF(N540="zákl. přenesená",J540,0)</f>
        <v>0</v>
      </c>
      <c r="BH540" s="204">
        <f>IF(N540="sníž. přenesená",J540,0)</f>
        <v>0</v>
      </c>
      <c r="BI540" s="204">
        <f>IF(N540="nulová",J540,0)</f>
        <v>0</v>
      </c>
      <c r="BJ540" s="24" t="s">
        <v>79</v>
      </c>
      <c r="BK540" s="204">
        <f>ROUND(I540*H540,1)</f>
        <v>0</v>
      </c>
      <c r="BL540" s="24" t="s">
        <v>474</v>
      </c>
      <c r="BM540" s="24" t="s">
        <v>1597</v>
      </c>
    </row>
    <row r="541" spans="2:65" s="1" customFormat="1" ht="13.5">
      <c r="B541" s="41"/>
      <c r="C541" s="63"/>
      <c r="D541" s="205" t="s">
        <v>202</v>
      </c>
      <c r="E541" s="63"/>
      <c r="F541" s="206" t="s">
        <v>2212</v>
      </c>
      <c r="G541" s="63"/>
      <c r="H541" s="63"/>
      <c r="I541" s="165"/>
      <c r="J541" s="63"/>
      <c r="K541" s="63"/>
      <c r="L541" s="61"/>
      <c r="M541" s="207"/>
      <c r="N541" s="42"/>
      <c r="O541" s="42"/>
      <c r="P541" s="42"/>
      <c r="Q541" s="42"/>
      <c r="R541" s="42"/>
      <c r="S541" s="42"/>
      <c r="T541" s="78"/>
      <c r="AT541" s="24" t="s">
        <v>202</v>
      </c>
      <c r="AU541" s="24" t="s">
        <v>79</v>
      </c>
    </row>
    <row r="542" spans="2:65" s="1" customFormat="1" ht="22.5" customHeight="1">
      <c r="B542" s="41"/>
      <c r="C542" s="238" t="s">
        <v>1598</v>
      </c>
      <c r="D542" s="238" t="s">
        <v>1041</v>
      </c>
      <c r="E542" s="239" t="s">
        <v>2213</v>
      </c>
      <c r="F542" s="240" t="s">
        <v>2214</v>
      </c>
      <c r="G542" s="241" t="s">
        <v>729</v>
      </c>
      <c r="H542" s="242">
        <v>1</v>
      </c>
      <c r="I542" s="243"/>
      <c r="J542" s="242">
        <f>ROUND(I542*H542,1)</f>
        <v>0</v>
      </c>
      <c r="K542" s="240" t="s">
        <v>1298</v>
      </c>
      <c r="L542" s="244"/>
      <c r="M542" s="245" t="s">
        <v>20</v>
      </c>
      <c r="N542" s="246" t="s">
        <v>43</v>
      </c>
      <c r="O542" s="42"/>
      <c r="P542" s="202">
        <f>O542*H542</f>
        <v>0</v>
      </c>
      <c r="Q542" s="202">
        <v>0</v>
      </c>
      <c r="R542" s="202">
        <f>Q542*H542</f>
        <v>0</v>
      </c>
      <c r="S542" s="202">
        <v>0</v>
      </c>
      <c r="T542" s="203">
        <f>S542*H542</f>
        <v>0</v>
      </c>
      <c r="AR542" s="24" t="s">
        <v>799</v>
      </c>
      <c r="AT542" s="24" t="s">
        <v>1041</v>
      </c>
      <c r="AU542" s="24" t="s">
        <v>79</v>
      </c>
      <c r="AY542" s="24" t="s">
        <v>195</v>
      </c>
      <c r="BE542" s="204">
        <f>IF(N542="základní",J542,0)</f>
        <v>0</v>
      </c>
      <c r="BF542" s="204">
        <f>IF(N542="snížená",J542,0)</f>
        <v>0</v>
      </c>
      <c r="BG542" s="204">
        <f>IF(N542="zákl. přenesená",J542,0)</f>
        <v>0</v>
      </c>
      <c r="BH542" s="204">
        <f>IF(N542="sníž. přenesená",J542,0)</f>
        <v>0</v>
      </c>
      <c r="BI542" s="204">
        <f>IF(N542="nulová",J542,0)</f>
        <v>0</v>
      </c>
      <c r="BJ542" s="24" t="s">
        <v>79</v>
      </c>
      <c r="BK542" s="204">
        <f>ROUND(I542*H542,1)</f>
        <v>0</v>
      </c>
      <c r="BL542" s="24" t="s">
        <v>474</v>
      </c>
      <c r="BM542" s="24" t="s">
        <v>1600</v>
      </c>
    </row>
    <row r="543" spans="2:65" s="1" customFormat="1" ht="13.5">
      <c r="B543" s="41"/>
      <c r="C543" s="63"/>
      <c r="D543" s="205" t="s">
        <v>202</v>
      </c>
      <c r="E543" s="63"/>
      <c r="F543" s="206" t="s">
        <v>2214</v>
      </c>
      <c r="G543" s="63"/>
      <c r="H543" s="63"/>
      <c r="I543" s="165"/>
      <c r="J543" s="63"/>
      <c r="K543" s="63"/>
      <c r="L543" s="61"/>
      <c r="M543" s="207"/>
      <c r="N543" s="42"/>
      <c r="O543" s="42"/>
      <c r="P543" s="42"/>
      <c r="Q543" s="42"/>
      <c r="R543" s="42"/>
      <c r="S543" s="42"/>
      <c r="T543" s="78"/>
      <c r="AT543" s="24" t="s">
        <v>202</v>
      </c>
      <c r="AU543" s="24" t="s">
        <v>79</v>
      </c>
    </row>
    <row r="544" spans="2:65" s="1" customFormat="1" ht="22.5" customHeight="1">
      <c r="B544" s="41"/>
      <c r="C544" s="238" t="s">
        <v>717</v>
      </c>
      <c r="D544" s="238" t="s">
        <v>1041</v>
      </c>
      <c r="E544" s="239" t="s">
        <v>2215</v>
      </c>
      <c r="F544" s="240" t="s">
        <v>2216</v>
      </c>
      <c r="G544" s="241" t="s">
        <v>729</v>
      </c>
      <c r="H544" s="242">
        <v>2</v>
      </c>
      <c r="I544" s="243"/>
      <c r="J544" s="242">
        <f>ROUND(I544*H544,1)</f>
        <v>0</v>
      </c>
      <c r="K544" s="240" t="s">
        <v>1298</v>
      </c>
      <c r="L544" s="244"/>
      <c r="M544" s="245" t="s">
        <v>20</v>
      </c>
      <c r="N544" s="246" t="s">
        <v>43</v>
      </c>
      <c r="O544" s="42"/>
      <c r="P544" s="202">
        <f>O544*H544</f>
        <v>0</v>
      </c>
      <c r="Q544" s="202">
        <v>0</v>
      </c>
      <c r="R544" s="202">
        <f>Q544*H544</f>
        <v>0</v>
      </c>
      <c r="S544" s="202">
        <v>0</v>
      </c>
      <c r="T544" s="203">
        <f>S544*H544</f>
        <v>0</v>
      </c>
      <c r="AR544" s="24" t="s">
        <v>799</v>
      </c>
      <c r="AT544" s="24" t="s">
        <v>1041</v>
      </c>
      <c r="AU544" s="24" t="s">
        <v>79</v>
      </c>
      <c r="AY544" s="24" t="s">
        <v>195</v>
      </c>
      <c r="BE544" s="204">
        <f>IF(N544="základní",J544,0)</f>
        <v>0</v>
      </c>
      <c r="BF544" s="204">
        <f>IF(N544="snížená",J544,0)</f>
        <v>0</v>
      </c>
      <c r="BG544" s="204">
        <f>IF(N544="zákl. přenesená",J544,0)</f>
        <v>0</v>
      </c>
      <c r="BH544" s="204">
        <f>IF(N544="sníž. přenesená",J544,0)</f>
        <v>0</v>
      </c>
      <c r="BI544" s="204">
        <f>IF(N544="nulová",J544,0)</f>
        <v>0</v>
      </c>
      <c r="BJ544" s="24" t="s">
        <v>79</v>
      </c>
      <c r="BK544" s="204">
        <f>ROUND(I544*H544,1)</f>
        <v>0</v>
      </c>
      <c r="BL544" s="24" t="s">
        <v>474</v>
      </c>
      <c r="BM544" s="24" t="s">
        <v>1602</v>
      </c>
    </row>
    <row r="545" spans="2:65" s="1" customFormat="1" ht="13.5">
      <c r="B545" s="41"/>
      <c r="C545" s="63"/>
      <c r="D545" s="205" t="s">
        <v>202</v>
      </c>
      <c r="E545" s="63"/>
      <c r="F545" s="206" t="s">
        <v>2216</v>
      </c>
      <c r="G545" s="63"/>
      <c r="H545" s="63"/>
      <c r="I545" s="165"/>
      <c r="J545" s="63"/>
      <c r="K545" s="63"/>
      <c r="L545" s="61"/>
      <c r="M545" s="207"/>
      <c r="N545" s="42"/>
      <c r="O545" s="42"/>
      <c r="P545" s="42"/>
      <c r="Q545" s="42"/>
      <c r="R545" s="42"/>
      <c r="S545" s="42"/>
      <c r="T545" s="78"/>
      <c r="AT545" s="24" t="s">
        <v>202</v>
      </c>
      <c r="AU545" s="24" t="s">
        <v>79</v>
      </c>
    </row>
    <row r="546" spans="2:65" s="1" customFormat="1" ht="22.5" customHeight="1">
      <c r="B546" s="41"/>
      <c r="C546" s="238" t="s">
        <v>1603</v>
      </c>
      <c r="D546" s="238" t="s">
        <v>1041</v>
      </c>
      <c r="E546" s="239" t="s">
        <v>2217</v>
      </c>
      <c r="F546" s="240" t="s">
        <v>2218</v>
      </c>
      <c r="G546" s="241" t="s">
        <v>729</v>
      </c>
      <c r="H546" s="242">
        <v>1</v>
      </c>
      <c r="I546" s="243"/>
      <c r="J546" s="242">
        <f>ROUND(I546*H546,1)</f>
        <v>0</v>
      </c>
      <c r="K546" s="240" t="s">
        <v>1298</v>
      </c>
      <c r="L546" s="244"/>
      <c r="M546" s="245" t="s">
        <v>20</v>
      </c>
      <c r="N546" s="246" t="s">
        <v>43</v>
      </c>
      <c r="O546" s="42"/>
      <c r="P546" s="202">
        <f>O546*H546</f>
        <v>0</v>
      </c>
      <c r="Q546" s="202">
        <v>0</v>
      </c>
      <c r="R546" s="202">
        <f>Q546*H546</f>
        <v>0</v>
      </c>
      <c r="S546" s="202">
        <v>0</v>
      </c>
      <c r="T546" s="203">
        <f>S546*H546</f>
        <v>0</v>
      </c>
      <c r="AR546" s="24" t="s">
        <v>799</v>
      </c>
      <c r="AT546" s="24" t="s">
        <v>1041</v>
      </c>
      <c r="AU546" s="24" t="s">
        <v>79</v>
      </c>
      <c r="AY546" s="24" t="s">
        <v>195</v>
      </c>
      <c r="BE546" s="204">
        <f>IF(N546="základní",J546,0)</f>
        <v>0</v>
      </c>
      <c r="BF546" s="204">
        <f>IF(N546="snížená",J546,0)</f>
        <v>0</v>
      </c>
      <c r="BG546" s="204">
        <f>IF(N546="zákl. přenesená",J546,0)</f>
        <v>0</v>
      </c>
      <c r="BH546" s="204">
        <f>IF(N546="sníž. přenesená",J546,0)</f>
        <v>0</v>
      </c>
      <c r="BI546" s="204">
        <f>IF(N546="nulová",J546,0)</f>
        <v>0</v>
      </c>
      <c r="BJ546" s="24" t="s">
        <v>79</v>
      </c>
      <c r="BK546" s="204">
        <f>ROUND(I546*H546,1)</f>
        <v>0</v>
      </c>
      <c r="BL546" s="24" t="s">
        <v>474</v>
      </c>
      <c r="BM546" s="24" t="s">
        <v>1605</v>
      </c>
    </row>
    <row r="547" spans="2:65" s="1" customFormat="1" ht="13.5">
      <c r="B547" s="41"/>
      <c r="C547" s="63"/>
      <c r="D547" s="205" t="s">
        <v>202</v>
      </c>
      <c r="E547" s="63"/>
      <c r="F547" s="206" t="s">
        <v>2218</v>
      </c>
      <c r="G547" s="63"/>
      <c r="H547" s="63"/>
      <c r="I547" s="165"/>
      <c r="J547" s="63"/>
      <c r="K547" s="63"/>
      <c r="L547" s="61"/>
      <c r="M547" s="207"/>
      <c r="N547" s="42"/>
      <c r="O547" s="42"/>
      <c r="P547" s="42"/>
      <c r="Q547" s="42"/>
      <c r="R547" s="42"/>
      <c r="S547" s="42"/>
      <c r="T547" s="78"/>
      <c r="AT547" s="24" t="s">
        <v>202</v>
      </c>
      <c r="AU547" s="24" t="s">
        <v>79</v>
      </c>
    </row>
    <row r="548" spans="2:65" s="1" customFormat="1" ht="31.5" customHeight="1">
      <c r="B548" s="41"/>
      <c r="C548" s="238" t="s">
        <v>721</v>
      </c>
      <c r="D548" s="238" t="s">
        <v>1041</v>
      </c>
      <c r="E548" s="239" t="s">
        <v>2219</v>
      </c>
      <c r="F548" s="240" t="s">
        <v>2220</v>
      </c>
      <c r="G548" s="241" t="s">
        <v>729</v>
      </c>
      <c r="H548" s="242">
        <v>2</v>
      </c>
      <c r="I548" s="243"/>
      <c r="J548" s="242">
        <f>ROUND(I548*H548,1)</f>
        <v>0</v>
      </c>
      <c r="K548" s="240" t="s">
        <v>1298</v>
      </c>
      <c r="L548" s="244"/>
      <c r="M548" s="245" t="s">
        <v>20</v>
      </c>
      <c r="N548" s="246" t="s">
        <v>43</v>
      </c>
      <c r="O548" s="42"/>
      <c r="P548" s="202">
        <f>O548*H548</f>
        <v>0</v>
      </c>
      <c r="Q548" s="202">
        <v>0</v>
      </c>
      <c r="R548" s="202">
        <f>Q548*H548</f>
        <v>0</v>
      </c>
      <c r="S548" s="202">
        <v>0</v>
      </c>
      <c r="T548" s="203">
        <f>S548*H548</f>
        <v>0</v>
      </c>
      <c r="AR548" s="24" t="s">
        <v>799</v>
      </c>
      <c r="AT548" s="24" t="s">
        <v>1041</v>
      </c>
      <c r="AU548" s="24" t="s">
        <v>79</v>
      </c>
      <c r="AY548" s="24" t="s">
        <v>195</v>
      </c>
      <c r="BE548" s="204">
        <f>IF(N548="základní",J548,0)</f>
        <v>0</v>
      </c>
      <c r="BF548" s="204">
        <f>IF(N548="snížená",J548,0)</f>
        <v>0</v>
      </c>
      <c r="BG548" s="204">
        <f>IF(N548="zákl. přenesená",J548,0)</f>
        <v>0</v>
      </c>
      <c r="BH548" s="204">
        <f>IF(N548="sníž. přenesená",J548,0)</f>
        <v>0</v>
      </c>
      <c r="BI548" s="204">
        <f>IF(N548="nulová",J548,0)</f>
        <v>0</v>
      </c>
      <c r="BJ548" s="24" t="s">
        <v>79</v>
      </c>
      <c r="BK548" s="204">
        <f>ROUND(I548*H548,1)</f>
        <v>0</v>
      </c>
      <c r="BL548" s="24" t="s">
        <v>474</v>
      </c>
      <c r="BM548" s="24" t="s">
        <v>1607</v>
      </c>
    </row>
    <row r="549" spans="2:65" s="1" customFormat="1" ht="27">
      <c r="B549" s="41"/>
      <c r="C549" s="63"/>
      <c r="D549" s="205" t="s">
        <v>202</v>
      </c>
      <c r="E549" s="63"/>
      <c r="F549" s="206" t="s">
        <v>2220</v>
      </c>
      <c r="G549" s="63"/>
      <c r="H549" s="63"/>
      <c r="I549" s="165"/>
      <c r="J549" s="63"/>
      <c r="K549" s="63"/>
      <c r="L549" s="61"/>
      <c r="M549" s="207"/>
      <c r="N549" s="42"/>
      <c r="O549" s="42"/>
      <c r="P549" s="42"/>
      <c r="Q549" s="42"/>
      <c r="R549" s="42"/>
      <c r="S549" s="42"/>
      <c r="T549" s="78"/>
      <c r="AT549" s="24" t="s">
        <v>202</v>
      </c>
      <c r="AU549" s="24" t="s">
        <v>79</v>
      </c>
    </row>
    <row r="550" spans="2:65" s="1" customFormat="1" ht="22.5" customHeight="1">
      <c r="B550" s="41"/>
      <c r="C550" s="238" t="s">
        <v>1608</v>
      </c>
      <c r="D550" s="238" t="s">
        <v>1041</v>
      </c>
      <c r="E550" s="239" t="s">
        <v>2221</v>
      </c>
      <c r="F550" s="240" t="s">
        <v>2222</v>
      </c>
      <c r="G550" s="241" t="s">
        <v>729</v>
      </c>
      <c r="H550" s="242">
        <v>3</v>
      </c>
      <c r="I550" s="243"/>
      <c r="J550" s="242">
        <f>ROUND(I550*H550,1)</f>
        <v>0</v>
      </c>
      <c r="K550" s="240" t="s">
        <v>1298</v>
      </c>
      <c r="L550" s="244"/>
      <c r="M550" s="245" t="s">
        <v>20</v>
      </c>
      <c r="N550" s="246" t="s">
        <v>43</v>
      </c>
      <c r="O550" s="42"/>
      <c r="P550" s="202">
        <f>O550*H550</f>
        <v>0</v>
      </c>
      <c r="Q550" s="202">
        <v>0</v>
      </c>
      <c r="R550" s="202">
        <f>Q550*H550</f>
        <v>0</v>
      </c>
      <c r="S550" s="202">
        <v>0</v>
      </c>
      <c r="T550" s="203">
        <f>S550*H550</f>
        <v>0</v>
      </c>
      <c r="AR550" s="24" t="s">
        <v>799</v>
      </c>
      <c r="AT550" s="24" t="s">
        <v>1041</v>
      </c>
      <c r="AU550" s="24" t="s">
        <v>79</v>
      </c>
      <c r="AY550" s="24" t="s">
        <v>195</v>
      </c>
      <c r="BE550" s="204">
        <f>IF(N550="základní",J550,0)</f>
        <v>0</v>
      </c>
      <c r="BF550" s="204">
        <f>IF(N550="snížená",J550,0)</f>
        <v>0</v>
      </c>
      <c r="BG550" s="204">
        <f>IF(N550="zákl. přenesená",J550,0)</f>
        <v>0</v>
      </c>
      <c r="BH550" s="204">
        <f>IF(N550="sníž. přenesená",J550,0)</f>
        <v>0</v>
      </c>
      <c r="BI550" s="204">
        <f>IF(N550="nulová",J550,0)</f>
        <v>0</v>
      </c>
      <c r="BJ550" s="24" t="s">
        <v>79</v>
      </c>
      <c r="BK550" s="204">
        <f>ROUND(I550*H550,1)</f>
        <v>0</v>
      </c>
      <c r="BL550" s="24" t="s">
        <v>474</v>
      </c>
      <c r="BM550" s="24" t="s">
        <v>1610</v>
      </c>
    </row>
    <row r="551" spans="2:65" s="1" customFormat="1" ht="13.5">
      <c r="B551" s="41"/>
      <c r="C551" s="63"/>
      <c r="D551" s="205" t="s">
        <v>202</v>
      </c>
      <c r="E551" s="63"/>
      <c r="F551" s="206" t="s">
        <v>2222</v>
      </c>
      <c r="G551" s="63"/>
      <c r="H551" s="63"/>
      <c r="I551" s="165"/>
      <c r="J551" s="63"/>
      <c r="K551" s="63"/>
      <c r="L551" s="61"/>
      <c r="M551" s="207"/>
      <c r="N551" s="42"/>
      <c r="O551" s="42"/>
      <c r="P551" s="42"/>
      <c r="Q551" s="42"/>
      <c r="R551" s="42"/>
      <c r="S551" s="42"/>
      <c r="T551" s="78"/>
      <c r="AT551" s="24" t="s">
        <v>202</v>
      </c>
      <c r="AU551" s="24" t="s">
        <v>79</v>
      </c>
    </row>
    <row r="552" spans="2:65" s="1" customFormat="1" ht="31.5" customHeight="1">
      <c r="B552" s="41"/>
      <c r="C552" s="238" t="s">
        <v>725</v>
      </c>
      <c r="D552" s="238" t="s">
        <v>1041</v>
      </c>
      <c r="E552" s="239" t="s">
        <v>2223</v>
      </c>
      <c r="F552" s="240" t="s">
        <v>2224</v>
      </c>
      <c r="G552" s="241" t="s">
        <v>729</v>
      </c>
      <c r="H552" s="242">
        <v>1</v>
      </c>
      <c r="I552" s="243"/>
      <c r="J552" s="242">
        <f>ROUND(I552*H552,1)</f>
        <v>0</v>
      </c>
      <c r="K552" s="240" t="s">
        <v>1298</v>
      </c>
      <c r="L552" s="244"/>
      <c r="M552" s="245" t="s">
        <v>20</v>
      </c>
      <c r="N552" s="246" t="s">
        <v>43</v>
      </c>
      <c r="O552" s="42"/>
      <c r="P552" s="202">
        <f>O552*H552</f>
        <v>0</v>
      </c>
      <c r="Q552" s="202">
        <v>0</v>
      </c>
      <c r="R552" s="202">
        <f>Q552*H552</f>
        <v>0</v>
      </c>
      <c r="S552" s="202">
        <v>0</v>
      </c>
      <c r="T552" s="203">
        <f>S552*H552</f>
        <v>0</v>
      </c>
      <c r="AR552" s="24" t="s">
        <v>799</v>
      </c>
      <c r="AT552" s="24" t="s">
        <v>1041</v>
      </c>
      <c r="AU552" s="24" t="s">
        <v>79</v>
      </c>
      <c r="AY552" s="24" t="s">
        <v>195</v>
      </c>
      <c r="BE552" s="204">
        <f>IF(N552="základní",J552,0)</f>
        <v>0</v>
      </c>
      <c r="BF552" s="204">
        <f>IF(N552="snížená",J552,0)</f>
        <v>0</v>
      </c>
      <c r="BG552" s="204">
        <f>IF(N552="zákl. přenesená",J552,0)</f>
        <v>0</v>
      </c>
      <c r="BH552" s="204">
        <f>IF(N552="sníž. přenesená",J552,0)</f>
        <v>0</v>
      </c>
      <c r="BI552" s="204">
        <f>IF(N552="nulová",J552,0)</f>
        <v>0</v>
      </c>
      <c r="BJ552" s="24" t="s">
        <v>79</v>
      </c>
      <c r="BK552" s="204">
        <f>ROUND(I552*H552,1)</f>
        <v>0</v>
      </c>
      <c r="BL552" s="24" t="s">
        <v>474</v>
      </c>
      <c r="BM552" s="24" t="s">
        <v>1612</v>
      </c>
    </row>
    <row r="553" spans="2:65" s="1" customFormat="1" ht="13.5">
      <c r="B553" s="41"/>
      <c r="C553" s="63"/>
      <c r="D553" s="208" t="s">
        <v>202</v>
      </c>
      <c r="E553" s="63"/>
      <c r="F553" s="209" t="s">
        <v>2224</v>
      </c>
      <c r="G553" s="63"/>
      <c r="H553" s="63"/>
      <c r="I553" s="165"/>
      <c r="J553" s="63"/>
      <c r="K553" s="63"/>
      <c r="L553" s="61"/>
      <c r="M553" s="207"/>
      <c r="N553" s="42"/>
      <c r="O553" s="42"/>
      <c r="P553" s="42"/>
      <c r="Q553" s="42"/>
      <c r="R553" s="42"/>
      <c r="S553" s="42"/>
      <c r="T553" s="78"/>
      <c r="AT553" s="24" t="s">
        <v>202</v>
      </c>
      <c r="AU553" s="24" t="s">
        <v>79</v>
      </c>
    </row>
    <row r="554" spans="2:65" s="10" customFormat="1" ht="37.35" customHeight="1">
      <c r="B554" s="180"/>
      <c r="C554" s="181"/>
      <c r="D554" s="182" t="s">
        <v>71</v>
      </c>
      <c r="E554" s="183" t="s">
        <v>2225</v>
      </c>
      <c r="F554" s="183" t="s">
        <v>2226</v>
      </c>
      <c r="G554" s="181"/>
      <c r="H554" s="181"/>
      <c r="I554" s="184"/>
      <c r="J554" s="185">
        <f>BK554</f>
        <v>0</v>
      </c>
      <c r="K554" s="181"/>
      <c r="L554" s="186"/>
      <c r="M554" s="187"/>
      <c r="N554" s="188"/>
      <c r="O554" s="188"/>
      <c r="P554" s="189">
        <f>SUM(P555:P566)</f>
        <v>0</v>
      </c>
      <c r="Q554" s="188"/>
      <c r="R554" s="189">
        <f>SUM(R555:R566)</f>
        <v>0</v>
      </c>
      <c r="S554" s="188"/>
      <c r="T554" s="190">
        <f>SUM(T555:T566)</f>
        <v>0</v>
      </c>
      <c r="AR554" s="191" t="s">
        <v>86</v>
      </c>
      <c r="AT554" s="192" t="s">
        <v>71</v>
      </c>
      <c r="AU554" s="192" t="s">
        <v>72</v>
      </c>
      <c r="AY554" s="191" t="s">
        <v>195</v>
      </c>
      <c r="BK554" s="193">
        <f>SUM(BK555:BK566)</f>
        <v>0</v>
      </c>
    </row>
    <row r="555" spans="2:65" s="1" customFormat="1" ht="22.5" customHeight="1">
      <c r="B555" s="41"/>
      <c r="C555" s="194" t="s">
        <v>1613</v>
      </c>
      <c r="D555" s="194" t="s">
        <v>196</v>
      </c>
      <c r="E555" s="195" t="s">
        <v>2227</v>
      </c>
      <c r="F555" s="196" t="s">
        <v>2228</v>
      </c>
      <c r="G555" s="197" t="s">
        <v>729</v>
      </c>
      <c r="H555" s="198">
        <v>1</v>
      </c>
      <c r="I555" s="199"/>
      <c r="J555" s="198">
        <f>ROUND(I555*H555,1)</f>
        <v>0</v>
      </c>
      <c r="K555" s="196" t="s">
        <v>1298</v>
      </c>
      <c r="L555" s="61"/>
      <c r="M555" s="200" t="s">
        <v>20</v>
      </c>
      <c r="N555" s="201" t="s">
        <v>43</v>
      </c>
      <c r="O555" s="42"/>
      <c r="P555" s="202">
        <f>O555*H555</f>
        <v>0</v>
      </c>
      <c r="Q555" s="202">
        <v>0</v>
      </c>
      <c r="R555" s="202">
        <f>Q555*H555</f>
        <v>0</v>
      </c>
      <c r="S555" s="202">
        <v>0</v>
      </c>
      <c r="T555" s="203">
        <f>S555*H555</f>
        <v>0</v>
      </c>
      <c r="AR555" s="24" t="s">
        <v>474</v>
      </c>
      <c r="AT555" s="24" t="s">
        <v>196</v>
      </c>
      <c r="AU555" s="24" t="s">
        <v>79</v>
      </c>
      <c r="AY555" s="24" t="s">
        <v>195</v>
      </c>
      <c r="BE555" s="204">
        <f>IF(N555="základní",J555,0)</f>
        <v>0</v>
      </c>
      <c r="BF555" s="204">
        <f>IF(N555="snížená",J555,0)</f>
        <v>0</v>
      </c>
      <c r="BG555" s="204">
        <f>IF(N555="zákl. přenesená",J555,0)</f>
        <v>0</v>
      </c>
      <c r="BH555" s="204">
        <f>IF(N555="sníž. přenesená",J555,0)</f>
        <v>0</v>
      </c>
      <c r="BI555" s="204">
        <f>IF(N555="nulová",J555,0)</f>
        <v>0</v>
      </c>
      <c r="BJ555" s="24" t="s">
        <v>79</v>
      </c>
      <c r="BK555" s="204">
        <f>ROUND(I555*H555,1)</f>
        <v>0</v>
      </c>
      <c r="BL555" s="24" t="s">
        <v>474</v>
      </c>
      <c r="BM555" s="24" t="s">
        <v>1615</v>
      </c>
    </row>
    <row r="556" spans="2:65" s="1" customFormat="1" ht="13.5">
      <c r="B556" s="41"/>
      <c r="C556" s="63"/>
      <c r="D556" s="205" t="s">
        <v>202</v>
      </c>
      <c r="E556" s="63"/>
      <c r="F556" s="206" t="s">
        <v>2228</v>
      </c>
      <c r="G556" s="63"/>
      <c r="H556" s="63"/>
      <c r="I556" s="165"/>
      <c r="J556" s="63"/>
      <c r="K556" s="63"/>
      <c r="L556" s="61"/>
      <c r="M556" s="207"/>
      <c r="N556" s="42"/>
      <c r="O556" s="42"/>
      <c r="P556" s="42"/>
      <c r="Q556" s="42"/>
      <c r="R556" s="42"/>
      <c r="S556" s="42"/>
      <c r="T556" s="78"/>
      <c r="AT556" s="24" t="s">
        <v>202</v>
      </c>
      <c r="AU556" s="24" t="s">
        <v>79</v>
      </c>
    </row>
    <row r="557" spans="2:65" s="1" customFormat="1" ht="22.5" customHeight="1">
      <c r="B557" s="41"/>
      <c r="C557" s="194" t="s">
        <v>730</v>
      </c>
      <c r="D557" s="194" t="s">
        <v>196</v>
      </c>
      <c r="E557" s="195" t="s">
        <v>2229</v>
      </c>
      <c r="F557" s="196" t="s">
        <v>2230</v>
      </c>
      <c r="G557" s="197" t="s">
        <v>729</v>
      </c>
      <c r="H557" s="198">
        <v>1</v>
      </c>
      <c r="I557" s="199"/>
      <c r="J557" s="198">
        <f>ROUND(I557*H557,1)</f>
        <v>0</v>
      </c>
      <c r="K557" s="196" t="s">
        <v>1298</v>
      </c>
      <c r="L557" s="61"/>
      <c r="M557" s="200" t="s">
        <v>20</v>
      </c>
      <c r="N557" s="201" t="s">
        <v>43</v>
      </c>
      <c r="O557" s="42"/>
      <c r="P557" s="202">
        <f>O557*H557</f>
        <v>0</v>
      </c>
      <c r="Q557" s="202">
        <v>0</v>
      </c>
      <c r="R557" s="202">
        <f>Q557*H557</f>
        <v>0</v>
      </c>
      <c r="S557" s="202">
        <v>0</v>
      </c>
      <c r="T557" s="203">
        <f>S557*H557</f>
        <v>0</v>
      </c>
      <c r="AR557" s="24" t="s">
        <v>474</v>
      </c>
      <c r="AT557" s="24" t="s">
        <v>196</v>
      </c>
      <c r="AU557" s="24" t="s">
        <v>79</v>
      </c>
      <c r="AY557" s="24" t="s">
        <v>195</v>
      </c>
      <c r="BE557" s="204">
        <f>IF(N557="základní",J557,0)</f>
        <v>0</v>
      </c>
      <c r="BF557" s="204">
        <f>IF(N557="snížená",J557,0)</f>
        <v>0</v>
      </c>
      <c r="BG557" s="204">
        <f>IF(N557="zákl. přenesená",J557,0)</f>
        <v>0</v>
      </c>
      <c r="BH557" s="204">
        <f>IF(N557="sníž. přenesená",J557,0)</f>
        <v>0</v>
      </c>
      <c r="BI557" s="204">
        <f>IF(N557="nulová",J557,0)</f>
        <v>0</v>
      </c>
      <c r="BJ557" s="24" t="s">
        <v>79</v>
      </c>
      <c r="BK557" s="204">
        <f>ROUND(I557*H557,1)</f>
        <v>0</v>
      </c>
      <c r="BL557" s="24" t="s">
        <v>474</v>
      </c>
      <c r="BM557" s="24" t="s">
        <v>1617</v>
      </c>
    </row>
    <row r="558" spans="2:65" s="1" customFormat="1" ht="13.5">
      <c r="B558" s="41"/>
      <c r="C558" s="63"/>
      <c r="D558" s="205" t="s">
        <v>202</v>
      </c>
      <c r="E558" s="63"/>
      <c r="F558" s="206" t="s">
        <v>2230</v>
      </c>
      <c r="G558" s="63"/>
      <c r="H558" s="63"/>
      <c r="I558" s="165"/>
      <c r="J558" s="63"/>
      <c r="K558" s="63"/>
      <c r="L558" s="61"/>
      <c r="M558" s="207"/>
      <c r="N558" s="42"/>
      <c r="O558" s="42"/>
      <c r="P558" s="42"/>
      <c r="Q558" s="42"/>
      <c r="R558" s="42"/>
      <c r="S558" s="42"/>
      <c r="T558" s="78"/>
      <c r="AT558" s="24" t="s">
        <v>202</v>
      </c>
      <c r="AU558" s="24" t="s">
        <v>79</v>
      </c>
    </row>
    <row r="559" spans="2:65" s="1" customFormat="1" ht="22.5" customHeight="1">
      <c r="B559" s="41"/>
      <c r="C559" s="194" t="s">
        <v>1618</v>
      </c>
      <c r="D559" s="194" t="s">
        <v>196</v>
      </c>
      <c r="E559" s="195" t="s">
        <v>2231</v>
      </c>
      <c r="F559" s="196" t="s">
        <v>2232</v>
      </c>
      <c r="G559" s="197" t="s">
        <v>729</v>
      </c>
      <c r="H559" s="198">
        <v>2</v>
      </c>
      <c r="I559" s="199"/>
      <c r="J559" s="198">
        <f>ROUND(I559*H559,1)</f>
        <v>0</v>
      </c>
      <c r="K559" s="196" t="s">
        <v>1298</v>
      </c>
      <c r="L559" s="61"/>
      <c r="M559" s="200" t="s">
        <v>20</v>
      </c>
      <c r="N559" s="201" t="s">
        <v>43</v>
      </c>
      <c r="O559" s="42"/>
      <c r="P559" s="202">
        <f>O559*H559</f>
        <v>0</v>
      </c>
      <c r="Q559" s="202">
        <v>0</v>
      </c>
      <c r="R559" s="202">
        <f>Q559*H559</f>
        <v>0</v>
      </c>
      <c r="S559" s="202">
        <v>0</v>
      </c>
      <c r="T559" s="203">
        <f>S559*H559</f>
        <v>0</v>
      </c>
      <c r="AR559" s="24" t="s">
        <v>474</v>
      </c>
      <c r="AT559" s="24" t="s">
        <v>196</v>
      </c>
      <c r="AU559" s="24" t="s">
        <v>79</v>
      </c>
      <c r="AY559" s="24" t="s">
        <v>195</v>
      </c>
      <c r="BE559" s="204">
        <f>IF(N559="základní",J559,0)</f>
        <v>0</v>
      </c>
      <c r="BF559" s="204">
        <f>IF(N559="snížená",J559,0)</f>
        <v>0</v>
      </c>
      <c r="BG559" s="204">
        <f>IF(N559="zákl. přenesená",J559,0)</f>
        <v>0</v>
      </c>
      <c r="BH559" s="204">
        <f>IF(N559="sníž. přenesená",J559,0)</f>
        <v>0</v>
      </c>
      <c r="BI559" s="204">
        <f>IF(N559="nulová",J559,0)</f>
        <v>0</v>
      </c>
      <c r="BJ559" s="24" t="s">
        <v>79</v>
      </c>
      <c r="BK559" s="204">
        <f>ROUND(I559*H559,1)</f>
        <v>0</v>
      </c>
      <c r="BL559" s="24" t="s">
        <v>474</v>
      </c>
      <c r="BM559" s="24" t="s">
        <v>1620</v>
      </c>
    </row>
    <row r="560" spans="2:65" s="1" customFormat="1" ht="13.5">
      <c r="B560" s="41"/>
      <c r="C560" s="63"/>
      <c r="D560" s="205" t="s">
        <v>202</v>
      </c>
      <c r="E560" s="63"/>
      <c r="F560" s="206" t="s">
        <v>2232</v>
      </c>
      <c r="G560" s="63"/>
      <c r="H560" s="63"/>
      <c r="I560" s="165"/>
      <c r="J560" s="63"/>
      <c r="K560" s="63"/>
      <c r="L560" s="61"/>
      <c r="M560" s="207"/>
      <c r="N560" s="42"/>
      <c r="O560" s="42"/>
      <c r="P560" s="42"/>
      <c r="Q560" s="42"/>
      <c r="R560" s="42"/>
      <c r="S560" s="42"/>
      <c r="T560" s="78"/>
      <c r="AT560" s="24" t="s">
        <v>202</v>
      </c>
      <c r="AU560" s="24" t="s">
        <v>79</v>
      </c>
    </row>
    <row r="561" spans="2:65" s="1" customFormat="1" ht="22.5" customHeight="1">
      <c r="B561" s="41"/>
      <c r="C561" s="194" t="s">
        <v>732</v>
      </c>
      <c r="D561" s="194" t="s">
        <v>196</v>
      </c>
      <c r="E561" s="195" t="s">
        <v>2233</v>
      </c>
      <c r="F561" s="196" t="s">
        <v>2234</v>
      </c>
      <c r="G561" s="197" t="s">
        <v>729</v>
      </c>
      <c r="H561" s="198">
        <v>2</v>
      </c>
      <c r="I561" s="199"/>
      <c r="J561" s="198">
        <f>ROUND(I561*H561,1)</f>
        <v>0</v>
      </c>
      <c r="K561" s="196" t="s">
        <v>1298</v>
      </c>
      <c r="L561" s="61"/>
      <c r="M561" s="200" t="s">
        <v>20</v>
      </c>
      <c r="N561" s="201" t="s">
        <v>43</v>
      </c>
      <c r="O561" s="42"/>
      <c r="P561" s="202">
        <f>O561*H561</f>
        <v>0</v>
      </c>
      <c r="Q561" s="202">
        <v>0</v>
      </c>
      <c r="R561" s="202">
        <f>Q561*H561</f>
        <v>0</v>
      </c>
      <c r="S561" s="202">
        <v>0</v>
      </c>
      <c r="T561" s="203">
        <f>S561*H561</f>
        <v>0</v>
      </c>
      <c r="AR561" s="24" t="s">
        <v>474</v>
      </c>
      <c r="AT561" s="24" t="s">
        <v>196</v>
      </c>
      <c r="AU561" s="24" t="s">
        <v>79</v>
      </c>
      <c r="AY561" s="24" t="s">
        <v>195</v>
      </c>
      <c r="BE561" s="204">
        <f>IF(N561="základní",J561,0)</f>
        <v>0</v>
      </c>
      <c r="BF561" s="204">
        <f>IF(N561="snížená",J561,0)</f>
        <v>0</v>
      </c>
      <c r="BG561" s="204">
        <f>IF(N561="zákl. přenesená",J561,0)</f>
        <v>0</v>
      </c>
      <c r="BH561" s="204">
        <f>IF(N561="sníž. přenesená",J561,0)</f>
        <v>0</v>
      </c>
      <c r="BI561" s="204">
        <f>IF(N561="nulová",J561,0)</f>
        <v>0</v>
      </c>
      <c r="BJ561" s="24" t="s">
        <v>79</v>
      </c>
      <c r="BK561" s="204">
        <f>ROUND(I561*H561,1)</f>
        <v>0</v>
      </c>
      <c r="BL561" s="24" t="s">
        <v>474</v>
      </c>
      <c r="BM561" s="24" t="s">
        <v>1622</v>
      </c>
    </row>
    <row r="562" spans="2:65" s="1" customFormat="1" ht="13.5">
      <c r="B562" s="41"/>
      <c r="C562" s="63"/>
      <c r="D562" s="205" t="s">
        <v>202</v>
      </c>
      <c r="E562" s="63"/>
      <c r="F562" s="206" t="s">
        <v>2234</v>
      </c>
      <c r="G562" s="63"/>
      <c r="H562" s="63"/>
      <c r="I562" s="165"/>
      <c r="J562" s="63"/>
      <c r="K562" s="63"/>
      <c r="L562" s="61"/>
      <c r="M562" s="207"/>
      <c r="N562" s="42"/>
      <c r="O562" s="42"/>
      <c r="P562" s="42"/>
      <c r="Q562" s="42"/>
      <c r="R562" s="42"/>
      <c r="S562" s="42"/>
      <c r="T562" s="78"/>
      <c r="AT562" s="24" t="s">
        <v>202</v>
      </c>
      <c r="AU562" s="24" t="s">
        <v>79</v>
      </c>
    </row>
    <row r="563" spans="2:65" s="1" customFormat="1" ht="22.5" customHeight="1">
      <c r="B563" s="41"/>
      <c r="C563" s="194" t="s">
        <v>1623</v>
      </c>
      <c r="D563" s="194" t="s">
        <v>196</v>
      </c>
      <c r="E563" s="195" t="s">
        <v>2235</v>
      </c>
      <c r="F563" s="196" t="s">
        <v>2236</v>
      </c>
      <c r="G563" s="197" t="s">
        <v>729</v>
      </c>
      <c r="H563" s="198">
        <v>3</v>
      </c>
      <c r="I563" s="199"/>
      <c r="J563" s="198">
        <f>ROUND(I563*H563,1)</f>
        <v>0</v>
      </c>
      <c r="K563" s="196" t="s">
        <v>1298</v>
      </c>
      <c r="L563" s="61"/>
      <c r="M563" s="200" t="s">
        <v>20</v>
      </c>
      <c r="N563" s="201" t="s">
        <v>43</v>
      </c>
      <c r="O563" s="42"/>
      <c r="P563" s="202">
        <f>O563*H563</f>
        <v>0</v>
      </c>
      <c r="Q563" s="202">
        <v>0</v>
      </c>
      <c r="R563" s="202">
        <f>Q563*H563</f>
        <v>0</v>
      </c>
      <c r="S563" s="202">
        <v>0</v>
      </c>
      <c r="T563" s="203">
        <f>S563*H563</f>
        <v>0</v>
      </c>
      <c r="AR563" s="24" t="s">
        <v>474</v>
      </c>
      <c r="AT563" s="24" t="s">
        <v>196</v>
      </c>
      <c r="AU563" s="24" t="s">
        <v>79</v>
      </c>
      <c r="AY563" s="24" t="s">
        <v>195</v>
      </c>
      <c r="BE563" s="204">
        <f>IF(N563="základní",J563,0)</f>
        <v>0</v>
      </c>
      <c r="BF563" s="204">
        <f>IF(N563="snížená",J563,0)</f>
        <v>0</v>
      </c>
      <c r="BG563" s="204">
        <f>IF(N563="zákl. přenesená",J563,0)</f>
        <v>0</v>
      </c>
      <c r="BH563" s="204">
        <f>IF(N563="sníž. přenesená",J563,0)</f>
        <v>0</v>
      </c>
      <c r="BI563" s="204">
        <f>IF(N563="nulová",J563,0)</f>
        <v>0</v>
      </c>
      <c r="BJ563" s="24" t="s">
        <v>79</v>
      </c>
      <c r="BK563" s="204">
        <f>ROUND(I563*H563,1)</f>
        <v>0</v>
      </c>
      <c r="BL563" s="24" t="s">
        <v>474</v>
      </c>
      <c r="BM563" s="24" t="s">
        <v>1625</v>
      </c>
    </row>
    <row r="564" spans="2:65" s="1" customFormat="1" ht="13.5">
      <c r="B564" s="41"/>
      <c r="C564" s="63"/>
      <c r="D564" s="205" t="s">
        <v>202</v>
      </c>
      <c r="E564" s="63"/>
      <c r="F564" s="206" t="s">
        <v>2236</v>
      </c>
      <c r="G564" s="63"/>
      <c r="H564" s="63"/>
      <c r="I564" s="165"/>
      <c r="J564" s="63"/>
      <c r="K564" s="63"/>
      <c r="L564" s="61"/>
      <c r="M564" s="207"/>
      <c r="N564" s="42"/>
      <c r="O564" s="42"/>
      <c r="P564" s="42"/>
      <c r="Q564" s="42"/>
      <c r="R564" s="42"/>
      <c r="S564" s="42"/>
      <c r="T564" s="78"/>
      <c r="AT564" s="24" t="s">
        <v>202</v>
      </c>
      <c r="AU564" s="24" t="s">
        <v>79</v>
      </c>
    </row>
    <row r="565" spans="2:65" s="1" customFormat="1" ht="22.5" customHeight="1">
      <c r="B565" s="41"/>
      <c r="C565" s="194" t="s">
        <v>736</v>
      </c>
      <c r="D565" s="194" t="s">
        <v>196</v>
      </c>
      <c r="E565" s="195" t="s">
        <v>2237</v>
      </c>
      <c r="F565" s="196" t="s">
        <v>2238</v>
      </c>
      <c r="G565" s="197" t="s">
        <v>729</v>
      </c>
      <c r="H565" s="198">
        <v>1</v>
      </c>
      <c r="I565" s="199"/>
      <c r="J565" s="198">
        <f>ROUND(I565*H565,1)</f>
        <v>0</v>
      </c>
      <c r="K565" s="196" t="s">
        <v>1298</v>
      </c>
      <c r="L565" s="61"/>
      <c r="M565" s="200" t="s">
        <v>20</v>
      </c>
      <c r="N565" s="201" t="s">
        <v>43</v>
      </c>
      <c r="O565" s="42"/>
      <c r="P565" s="202">
        <f>O565*H565</f>
        <v>0</v>
      </c>
      <c r="Q565" s="202">
        <v>0</v>
      </c>
      <c r="R565" s="202">
        <f>Q565*H565</f>
        <v>0</v>
      </c>
      <c r="S565" s="202">
        <v>0</v>
      </c>
      <c r="T565" s="203">
        <f>S565*H565</f>
        <v>0</v>
      </c>
      <c r="AR565" s="24" t="s">
        <v>474</v>
      </c>
      <c r="AT565" s="24" t="s">
        <v>196</v>
      </c>
      <c r="AU565" s="24" t="s">
        <v>79</v>
      </c>
      <c r="AY565" s="24" t="s">
        <v>195</v>
      </c>
      <c r="BE565" s="204">
        <f>IF(N565="základní",J565,0)</f>
        <v>0</v>
      </c>
      <c r="BF565" s="204">
        <f>IF(N565="snížená",J565,0)</f>
        <v>0</v>
      </c>
      <c r="BG565" s="204">
        <f>IF(N565="zákl. přenesená",J565,0)</f>
        <v>0</v>
      </c>
      <c r="BH565" s="204">
        <f>IF(N565="sníž. přenesená",J565,0)</f>
        <v>0</v>
      </c>
      <c r="BI565" s="204">
        <f>IF(N565="nulová",J565,0)</f>
        <v>0</v>
      </c>
      <c r="BJ565" s="24" t="s">
        <v>79</v>
      </c>
      <c r="BK565" s="204">
        <f>ROUND(I565*H565,1)</f>
        <v>0</v>
      </c>
      <c r="BL565" s="24" t="s">
        <v>474</v>
      </c>
      <c r="BM565" s="24" t="s">
        <v>1627</v>
      </c>
    </row>
    <row r="566" spans="2:65" s="1" customFormat="1" ht="13.5">
      <c r="B566" s="41"/>
      <c r="C566" s="63"/>
      <c r="D566" s="208" t="s">
        <v>202</v>
      </c>
      <c r="E566" s="63"/>
      <c r="F566" s="209" t="s">
        <v>2238</v>
      </c>
      <c r="G566" s="63"/>
      <c r="H566" s="63"/>
      <c r="I566" s="165"/>
      <c r="J566" s="63"/>
      <c r="K566" s="63"/>
      <c r="L566" s="61"/>
      <c r="M566" s="207"/>
      <c r="N566" s="42"/>
      <c r="O566" s="42"/>
      <c r="P566" s="42"/>
      <c r="Q566" s="42"/>
      <c r="R566" s="42"/>
      <c r="S566" s="42"/>
      <c r="T566" s="78"/>
      <c r="AT566" s="24" t="s">
        <v>202</v>
      </c>
      <c r="AU566" s="24" t="s">
        <v>79</v>
      </c>
    </row>
    <row r="567" spans="2:65" s="10" customFormat="1" ht="37.35" customHeight="1">
      <c r="B567" s="180"/>
      <c r="C567" s="181"/>
      <c r="D567" s="182" t="s">
        <v>71</v>
      </c>
      <c r="E567" s="183" t="s">
        <v>2239</v>
      </c>
      <c r="F567" s="183" t="s">
        <v>2240</v>
      </c>
      <c r="G567" s="181"/>
      <c r="H567" s="181"/>
      <c r="I567" s="184"/>
      <c r="J567" s="185">
        <f>BK567</f>
        <v>0</v>
      </c>
      <c r="K567" s="181"/>
      <c r="L567" s="186"/>
      <c r="M567" s="187"/>
      <c r="N567" s="188"/>
      <c r="O567" s="188"/>
      <c r="P567" s="189">
        <f>SUM(P568:P591)</f>
        <v>0</v>
      </c>
      <c r="Q567" s="188"/>
      <c r="R567" s="189">
        <f>SUM(R568:R591)</f>
        <v>0</v>
      </c>
      <c r="S567" s="188"/>
      <c r="T567" s="190">
        <f>SUM(T568:T591)</f>
        <v>0</v>
      </c>
      <c r="AR567" s="191" t="s">
        <v>86</v>
      </c>
      <c r="AT567" s="192" t="s">
        <v>71</v>
      </c>
      <c r="AU567" s="192" t="s">
        <v>72</v>
      </c>
      <c r="AY567" s="191" t="s">
        <v>195</v>
      </c>
      <c r="BK567" s="193">
        <f>SUM(BK568:BK591)</f>
        <v>0</v>
      </c>
    </row>
    <row r="568" spans="2:65" s="1" customFormat="1" ht="22.5" customHeight="1">
      <c r="B568" s="41"/>
      <c r="C568" s="238" t="s">
        <v>1628</v>
      </c>
      <c r="D568" s="238" t="s">
        <v>1041</v>
      </c>
      <c r="E568" s="239" t="s">
        <v>2241</v>
      </c>
      <c r="F568" s="240" t="s">
        <v>2242</v>
      </c>
      <c r="G568" s="241" t="s">
        <v>440</v>
      </c>
      <c r="H568" s="242">
        <v>915</v>
      </c>
      <c r="I568" s="243"/>
      <c r="J568" s="242">
        <f>ROUND(I568*H568,1)</f>
        <v>0</v>
      </c>
      <c r="K568" s="240" t="s">
        <v>1298</v>
      </c>
      <c r="L568" s="244"/>
      <c r="M568" s="245" t="s">
        <v>20</v>
      </c>
      <c r="N568" s="246" t="s">
        <v>43</v>
      </c>
      <c r="O568" s="42"/>
      <c r="P568" s="202">
        <f>O568*H568</f>
        <v>0</v>
      </c>
      <c r="Q568" s="202">
        <v>0</v>
      </c>
      <c r="R568" s="202">
        <f>Q568*H568</f>
        <v>0</v>
      </c>
      <c r="S568" s="202">
        <v>0</v>
      </c>
      <c r="T568" s="203">
        <f>S568*H568</f>
        <v>0</v>
      </c>
      <c r="AR568" s="24" t="s">
        <v>799</v>
      </c>
      <c r="AT568" s="24" t="s">
        <v>1041</v>
      </c>
      <c r="AU568" s="24" t="s">
        <v>79</v>
      </c>
      <c r="AY568" s="24" t="s">
        <v>195</v>
      </c>
      <c r="BE568" s="204">
        <f>IF(N568="základní",J568,0)</f>
        <v>0</v>
      </c>
      <c r="BF568" s="204">
        <f>IF(N568="snížená",J568,0)</f>
        <v>0</v>
      </c>
      <c r="BG568" s="204">
        <f>IF(N568="zákl. přenesená",J568,0)</f>
        <v>0</v>
      </c>
      <c r="BH568" s="204">
        <f>IF(N568="sníž. přenesená",J568,0)</f>
        <v>0</v>
      </c>
      <c r="BI568" s="204">
        <f>IF(N568="nulová",J568,0)</f>
        <v>0</v>
      </c>
      <c r="BJ568" s="24" t="s">
        <v>79</v>
      </c>
      <c r="BK568" s="204">
        <f>ROUND(I568*H568,1)</f>
        <v>0</v>
      </c>
      <c r="BL568" s="24" t="s">
        <v>474</v>
      </c>
      <c r="BM568" s="24" t="s">
        <v>1630</v>
      </c>
    </row>
    <row r="569" spans="2:65" s="1" customFormat="1" ht="13.5">
      <c r="B569" s="41"/>
      <c r="C569" s="63"/>
      <c r="D569" s="205" t="s">
        <v>202</v>
      </c>
      <c r="E569" s="63"/>
      <c r="F569" s="206" t="s">
        <v>2242</v>
      </c>
      <c r="G569" s="63"/>
      <c r="H569" s="63"/>
      <c r="I569" s="165"/>
      <c r="J569" s="63"/>
      <c r="K569" s="63"/>
      <c r="L569" s="61"/>
      <c r="M569" s="207"/>
      <c r="N569" s="42"/>
      <c r="O569" s="42"/>
      <c r="P569" s="42"/>
      <c r="Q569" s="42"/>
      <c r="R569" s="42"/>
      <c r="S569" s="42"/>
      <c r="T569" s="78"/>
      <c r="AT569" s="24" t="s">
        <v>202</v>
      </c>
      <c r="AU569" s="24" t="s">
        <v>79</v>
      </c>
    </row>
    <row r="570" spans="2:65" s="1" customFormat="1" ht="22.5" customHeight="1">
      <c r="B570" s="41"/>
      <c r="C570" s="238" t="s">
        <v>739</v>
      </c>
      <c r="D570" s="238" t="s">
        <v>1041</v>
      </c>
      <c r="E570" s="239" t="s">
        <v>2243</v>
      </c>
      <c r="F570" s="240" t="s">
        <v>2244</v>
      </c>
      <c r="G570" s="241" t="s">
        <v>729</v>
      </c>
      <c r="H570" s="242">
        <v>1</v>
      </c>
      <c r="I570" s="243"/>
      <c r="J570" s="242">
        <f>ROUND(I570*H570,1)</f>
        <v>0</v>
      </c>
      <c r="K570" s="240" t="s">
        <v>1298</v>
      </c>
      <c r="L570" s="244"/>
      <c r="M570" s="245" t="s">
        <v>20</v>
      </c>
      <c r="N570" s="246" t="s">
        <v>43</v>
      </c>
      <c r="O570" s="42"/>
      <c r="P570" s="202">
        <f>O570*H570</f>
        <v>0</v>
      </c>
      <c r="Q570" s="202">
        <v>0</v>
      </c>
      <c r="R570" s="202">
        <f>Q570*H570</f>
        <v>0</v>
      </c>
      <c r="S570" s="202">
        <v>0</v>
      </c>
      <c r="T570" s="203">
        <f>S570*H570</f>
        <v>0</v>
      </c>
      <c r="AR570" s="24" t="s">
        <v>799</v>
      </c>
      <c r="AT570" s="24" t="s">
        <v>1041</v>
      </c>
      <c r="AU570" s="24" t="s">
        <v>79</v>
      </c>
      <c r="AY570" s="24" t="s">
        <v>195</v>
      </c>
      <c r="BE570" s="204">
        <f>IF(N570="základní",J570,0)</f>
        <v>0</v>
      </c>
      <c r="BF570" s="204">
        <f>IF(N570="snížená",J570,0)</f>
        <v>0</v>
      </c>
      <c r="BG570" s="204">
        <f>IF(N570="zákl. přenesená",J570,0)</f>
        <v>0</v>
      </c>
      <c r="BH570" s="204">
        <f>IF(N570="sníž. přenesená",J570,0)</f>
        <v>0</v>
      </c>
      <c r="BI570" s="204">
        <f>IF(N570="nulová",J570,0)</f>
        <v>0</v>
      </c>
      <c r="BJ570" s="24" t="s">
        <v>79</v>
      </c>
      <c r="BK570" s="204">
        <f>ROUND(I570*H570,1)</f>
        <v>0</v>
      </c>
      <c r="BL570" s="24" t="s">
        <v>474</v>
      </c>
      <c r="BM570" s="24" t="s">
        <v>1632</v>
      </c>
    </row>
    <row r="571" spans="2:65" s="1" customFormat="1" ht="13.5">
      <c r="B571" s="41"/>
      <c r="C571" s="63"/>
      <c r="D571" s="205" t="s">
        <v>202</v>
      </c>
      <c r="E571" s="63"/>
      <c r="F571" s="206" t="s">
        <v>2244</v>
      </c>
      <c r="G571" s="63"/>
      <c r="H571" s="63"/>
      <c r="I571" s="165"/>
      <c r="J571" s="63"/>
      <c r="K571" s="63"/>
      <c r="L571" s="61"/>
      <c r="M571" s="207"/>
      <c r="N571" s="42"/>
      <c r="O571" s="42"/>
      <c r="P571" s="42"/>
      <c r="Q571" s="42"/>
      <c r="R571" s="42"/>
      <c r="S571" s="42"/>
      <c r="T571" s="78"/>
      <c r="AT571" s="24" t="s">
        <v>202</v>
      </c>
      <c r="AU571" s="24" t="s">
        <v>79</v>
      </c>
    </row>
    <row r="572" spans="2:65" s="1" customFormat="1" ht="22.5" customHeight="1">
      <c r="B572" s="41"/>
      <c r="C572" s="238" t="s">
        <v>1633</v>
      </c>
      <c r="D572" s="238" t="s">
        <v>1041</v>
      </c>
      <c r="E572" s="239" t="s">
        <v>2245</v>
      </c>
      <c r="F572" s="240" t="s">
        <v>2246</v>
      </c>
      <c r="G572" s="241" t="s">
        <v>729</v>
      </c>
      <c r="H572" s="242">
        <v>16</v>
      </c>
      <c r="I572" s="243"/>
      <c r="J572" s="242">
        <f>ROUND(I572*H572,1)</f>
        <v>0</v>
      </c>
      <c r="K572" s="240" t="s">
        <v>1298</v>
      </c>
      <c r="L572" s="244"/>
      <c r="M572" s="245" t="s">
        <v>20</v>
      </c>
      <c r="N572" s="246" t="s">
        <v>43</v>
      </c>
      <c r="O572" s="42"/>
      <c r="P572" s="202">
        <f>O572*H572</f>
        <v>0</v>
      </c>
      <c r="Q572" s="202">
        <v>0</v>
      </c>
      <c r="R572" s="202">
        <f>Q572*H572</f>
        <v>0</v>
      </c>
      <c r="S572" s="202">
        <v>0</v>
      </c>
      <c r="T572" s="203">
        <f>S572*H572</f>
        <v>0</v>
      </c>
      <c r="AR572" s="24" t="s">
        <v>799</v>
      </c>
      <c r="AT572" s="24" t="s">
        <v>1041</v>
      </c>
      <c r="AU572" s="24" t="s">
        <v>79</v>
      </c>
      <c r="AY572" s="24" t="s">
        <v>195</v>
      </c>
      <c r="BE572" s="204">
        <f>IF(N572="základní",J572,0)</f>
        <v>0</v>
      </c>
      <c r="BF572" s="204">
        <f>IF(N572="snížená",J572,0)</f>
        <v>0</v>
      </c>
      <c r="BG572" s="204">
        <f>IF(N572="zákl. přenesená",J572,0)</f>
        <v>0</v>
      </c>
      <c r="BH572" s="204">
        <f>IF(N572="sníž. přenesená",J572,0)</f>
        <v>0</v>
      </c>
      <c r="BI572" s="204">
        <f>IF(N572="nulová",J572,0)</f>
        <v>0</v>
      </c>
      <c r="BJ572" s="24" t="s">
        <v>79</v>
      </c>
      <c r="BK572" s="204">
        <f>ROUND(I572*H572,1)</f>
        <v>0</v>
      </c>
      <c r="BL572" s="24" t="s">
        <v>474</v>
      </c>
      <c r="BM572" s="24" t="s">
        <v>1635</v>
      </c>
    </row>
    <row r="573" spans="2:65" s="1" customFormat="1" ht="13.5">
      <c r="B573" s="41"/>
      <c r="C573" s="63"/>
      <c r="D573" s="205" t="s">
        <v>202</v>
      </c>
      <c r="E573" s="63"/>
      <c r="F573" s="206" t="s">
        <v>2246</v>
      </c>
      <c r="G573" s="63"/>
      <c r="H573" s="63"/>
      <c r="I573" s="165"/>
      <c r="J573" s="63"/>
      <c r="K573" s="63"/>
      <c r="L573" s="61"/>
      <c r="M573" s="207"/>
      <c r="N573" s="42"/>
      <c r="O573" s="42"/>
      <c r="P573" s="42"/>
      <c r="Q573" s="42"/>
      <c r="R573" s="42"/>
      <c r="S573" s="42"/>
      <c r="T573" s="78"/>
      <c r="AT573" s="24" t="s">
        <v>202</v>
      </c>
      <c r="AU573" s="24" t="s">
        <v>79</v>
      </c>
    </row>
    <row r="574" spans="2:65" s="1" customFormat="1" ht="22.5" customHeight="1">
      <c r="B574" s="41"/>
      <c r="C574" s="238" t="s">
        <v>742</v>
      </c>
      <c r="D574" s="238" t="s">
        <v>1041</v>
      </c>
      <c r="E574" s="239" t="s">
        <v>2247</v>
      </c>
      <c r="F574" s="240" t="s">
        <v>2248</v>
      </c>
      <c r="G574" s="241" t="s">
        <v>729</v>
      </c>
      <c r="H574" s="242">
        <v>2</v>
      </c>
      <c r="I574" s="243"/>
      <c r="J574" s="242">
        <f>ROUND(I574*H574,1)</f>
        <v>0</v>
      </c>
      <c r="K574" s="240" t="s">
        <v>1298</v>
      </c>
      <c r="L574" s="244"/>
      <c r="M574" s="245" t="s">
        <v>20</v>
      </c>
      <c r="N574" s="246" t="s">
        <v>43</v>
      </c>
      <c r="O574" s="42"/>
      <c r="P574" s="202">
        <f>O574*H574</f>
        <v>0</v>
      </c>
      <c r="Q574" s="202">
        <v>0</v>
      </c>
      <c r="R574" s="202">
        <f>Q574*H574</f>
        <v>0</v>
      </c>
      <c r="S574" s="202">
        <v>0</v>
      </c>
      <c r="T574" s="203">
        <f>S574*H574</f>
        <v>0</v>
      </c>
      <c r="AR574" s="24" t="s">
        <v>799</v>
      </c>
      <c r="AT574" s="24" t="s">
        <v>1041</v>
      </c>
      <c r="AU574" s="24" t="s">
        <v>79</v>
      </c>
      <c r="AY574" s="24" t="s">
        <v>195</v>
      </c>
      <c r="BE574" s="204">
        <f>IF(N574="základní",J574,0)</f>
        <v>0</v>
      </c>
      <c r="BF574" s="204">
        <f>IF(N574="snížená",J574,0)</f>
        <v>0</v>
      </c>
      <c r="BG574" s="204">
        <f>IF(N574="zákl. přenesená",J574,0)</f>
        <v>0</v>
      </c>
      <c r="BH574" s="204">
        <f>IF(N574="sníž. přenesená",J574,0)</f>
        <v>0</v>
      </c>
      <c r="BI574" s="204">
        <f>IF(N574="nulová",J574,0)</f>
        <v>0</v>
      </c>
      <c r="BJ574" s="24" t="s">
        <v>79</v>
      </c>
      <c r="BK574" s="204">
        <f>ROUND(I574*H574,1)</f>
        <v>0</v>
      </c>
      <c r="BL574" s="24" t="s">
        <v>474</v>
      </c>
      <c r="BM574" s="24" t="s">
        <v>1637</v>
      </c>
    </row>
    <row r="575" spans="2:65" s="1" customFormat="1" ht="13.5">
      <c r="B575" s="41"/>
      <c r="C575" s="63"/>
      <c r="D575" s="205" t="s">
        <v>202</v>
      </c>
      <c r="E575" s="63"/>
      <c r="F575" s="206" t="s">
        <v>2248</v>
      </c>
      <c r="G575" s="63"/>
      <c r="H575" s="63"/>
      <c r="I575" s="165"/>
      <c r="J575" s="63"/>
      <c r="K575" s="63"/>
      <c r="L575" s="61"/>
      <c r="M575" s="207"/>
      <c r="N575" s="42"/>
      <c r="O575" s="42"/>
      <c r="P575" s="42"/>
      <c r="Q575" s="42"/>
      <c r="R575" s="42"/>
      <c r="S575" s="42"/>
      <c r="T575" s="78"/>
      <c r="AT575" s="24" t="s">
        <v>202</v>
      </c>
      <c r="AU575" s="24" t="s">
        <v>79</v>
      </c>
    </row>
    <row r="576" spans="2:65" s="1" customFormat="1" ht="22.5" customHeight="1">
      <c r="B576" s="41"/>
      <c r="C576" s="238" t="s">
        <v>1638</v>
      </c>
      <c r="D576" s="238" t="s">
        <v>1041</v>
      </c>
      <c r="E576" s="239" t="s">
        <v>2249</v>
      </c>
      <c r="F576" s="240" t="s">
        <v>2250</v>
      </c>
      <c r="G576" s="241" t="s">
        <v>729</v>
      </c>
      <c r="H576" s="242">
        <v>0</v>
      </c>
      <c r="I576" s="243"/>
      <c r="J576" s="242">
        <f>ROUND(I576*H576,1)</f>
        <v>0</v>
      </c>
      <c r="K576" s="240" t="s">
        <v>1298</v>
      </c>
      <c r="L576" s="244"/>
      <c r="M576" s="245" t="s">
        <v>20</v>
      </c>
      <c r="N576" s="246" t="s">
        <v>43</v>
      </c>
      <c r="O576" s="42"/>
      <c r="P576" s="202">
        <f>O576*H576</f>
        <v>0</v>
      </c>
      <c r="Q576" s="202">
        <v>0</v>
      </c>
      <c r="R576" s="202">
        <f>Q576*H576</f>
        <v>0</v>
      </c>
      <c r="S576" s="202">
        <v>0</v>
      </c>
      <c r="T576" s="203">
        <f>S576*H576</f>
        <v>0</v>
      </c>
      <c r="AR576" s="24" t="s">
        <v>799</v>
      </c>
      <c r="AT576" s="24" t="s">
        <v>1041</v>
      </c>
      <c r="AU576" s="24" t="s">
        <v>79</v>
      </c>
      <c r="AY576" s="24" t="s">
        <v>195</v>
      </c>
      <c r="BE576" s="204">
        <f>IF(N576="základní",J576,0)</f>
        <v>0</v>
      </c>
      <c r="BF576" s="204">
        <f>IF(N576="snížená",J576,0)</f>
        <v>0</v>
      </c>
      <c r="BG576" s="204">
        <f>IF(N576="zákl. přenesená",J576,0)</f>
        <v>0</v>
      </c>
      <c r="BH576" s="204">
        <f>IF(N576="sníž. přenesená",J576,0)</f>
        <v>0</v>
      </c>
      <c r="BI576" s="204">
        <f>IF(N576="nulová",J576,0)</f>
        <v>0</v>
      </c>
      <c r="BJ576" s="24" t="s">
        <v>79</v>
      </c>
      <c r="BK576" s="204">
        <f>ROUND(I576*H576,1)</f>
        <v>0</v>
      </c>
      <c r="BL576" s="24" t="s">
        <v>474</v>
      </c>
      <c r="BM576" s="24" t="s">
        <v>1640</v>
      </c>
    </row>
    <row r="577" spans="2:65" s="1" customFormat="1" ht="13.5">
      <c r="B577" s="41"/>
      <c r="C577" s="63"/>
      <c r="D577" s="205" t="s">
        <v>202</v>
      </c>
      <c r="E577" s="63"/>
      <c r="F577" s="206" t="s">
        <v>2250</v>
      </c>
      <c r="G577" s="63"/>
      <c r="H577" s="63"/>
      <c r="I577" s="165"/>
      <c r="J577" s="63"/>
      <c r="K577" s="63"/>
      <c r="L577" s="61"/>
      <c r="M577" s="207"/>
      <c r="N577" s="42"/>
      <c r="O577" s="42"/>
      <c r="P577" s="42"/>
      <c r="Q577" s="42"/>
      <c r="R577" s="42"/>
      <c r="S577" s="42"/>
      <c r="T577" s="78"/>
      <c r="AT577" s="24" t="s">
        <v>202</v>
      </c>
      <c r="AU577" s="24" t="s">
        <v>79</v>
      </c>
    </row>
    <row r="578" spans="2:65" s="1" customFormat="1" ht="22.5" customHeight="1">
      <c r="B578" s="41"/>
      <c r="C578" s="238" t="s">
        <v>1469</v>
      </c>
      <c r="D578" s="238" t="s">
        <v>1041</v>
      </c>
      <c r="E578" s="239" t="s">
        <v>2251</v>
      </c>
      <c r="F578" s="240" t="s">
        <v>2252</v>
      </c>
      <c r="G578" s="241" t="s">
        <v>729</v>
      </c>
      <c r="H578" s="242">
        <v>0</v>
      </c>
      <c r="I578" s="243"/>
      <c r="J578" s="242">
        <f>ROUND(I578*H578,1)</f>
        <v>0</v>
      </c>
      <c r="K578" s="240" t="s">
        <v>1298</v>
      </c>
      <c r="L578" s="244"/>
      <c r="M578" s="245" t="s">
        <v>20</v>
      </c>
      <c r="N578" s="246" t="s">
        <v>43</v>
      </c>
      <c r="O578" s="42"/>
      <c r="P578" s="202">
        <f>O578*H578</f>
        <v>0</v>
      </c>
      <c r="Q578" s="202">
        <v>0</v>
      </c>
      <c r="R578" s="202">
        <f>Q578*H578</f>
        <v>0</v>
      </c>
      <c r="S578" s="202">
        <v>0</v>
      </c>
      <c r="T578" s="203">
        <f>S578*H578</f>
        <v>0</v>
      </c>
      <c r="AR578" s="24" t="s">
        <v>799</v>
      </c>
      <c r="AT578" s="24" t="s">
        <v>1041</v>
      </c>
      <c r="AU578" s="24" t="s">
        <v>79</v>
      </c>
      <c r="AY578" s="24" t="s">
        <v>195</v>
      </c>
      <c r="BE578" s="204">
        <f>IF(N578="základní",J578,0)</f>
        <v>0</v>
      </c>
      <c r="BF578" s="204">
        <f>IF(N578="snížená",J578,0)</f>
        <v>0</v>
      </c>
      <c r="BG578" s="204">
        <f>IF(N578="zákl. přenesená",J578,0)</f>
        <v>0</v>
      </c>
      <c r="BH578" s="204">
        <f>IF(N578="sníž. přenesená",J578,0)</f>
        <v>0</v>
      </c>
      <c r="BI578" s="204">
        <f>IF(N578="nulová",J578,0)</f>
        <v>0</v>
      </c>
      <c r="BJ578" s="24" t="s">
        <v>79</v>
      </c>
      <c r="BK578" s="204">
        <f>ROUND(I578*H578,1)</f>
        <v>0</v>
      </c>
      <c r="BL578" s="24" t="s">
        <v>474</v>
      </c>
      <c r="BM578" s="24" t="s">
        <v>1642</v>
      </c>
    </row>
    <row r="579" spans="2:65" s="1" customFormat="1" ht="13.5">
      <c r="B579" s="41"/>
      <c r="C579" s="63"/>
      <c r="D579" s="205" t="s">
        <v>202</v>
      </c>
      <c r="E579" s="63"/>
      <c r="F579" s="206" t="s">
        <v>2252</v>
      </c>
      <c r="G579" s="63"/>
      <c r="H579" s="63"/>
      <c r="I579" s="165"/>
      <c r="J579" s="63"/>
      <c r="K579" s="63"/>
      <c r="L579" s="61"/>
      <c r="M579" s="207"/>
      <c r="N579" s="42"/>
      <c r="O579" s="42"/>
      <c r="P579" s="42"/>
      <c r="Q579" s="42"/>
      <c r="R579" s="42"/>
      <c r="S579" s="42"/>
      <c r="T579" s="78"/>
      <c r="AT579" s="24" t="s">
        <v>202</v>
      </c>
      <c r="AU579" s="24" t="s">
        <v>79</v>
      </c>
    </row>
    <row r="580" spans="2:65" s="1" customFormat="1" ht="22.5" customHeight="1">
      <c r="B580" s="41"/>
      <c r="C580" s="238" t="s">
        <v>1643</v>
      </c>
      <c r="D580" s="238" t="s">
        <v>1041</v>
      </c>
      <c r="E580" s="239" t="s">
        <v>2253</v>
      </c>
      <c r="F580" s="240" t="s">
        <v>2254</v>
      </c>
      <c r="G580" s="241" t="s">
        <v>729</v>
      </c>
      <c r="H580" s="242">
        <v>0</v>
      </c>
      <c r="I580" s="243"/>
      <c r="J580" s="242">
        <f>ROUND(I580*H580,1)</f>
        <v>0</v>
      </c>
      <c r="K580" s="240" t="s">
        <v>1298</v>
      </c>
      <c r="L580" s="244"/>
      <c r="M580" s="245" t="s">
        <v>20</v>
      </c>
      <c r="N580" s="246" t="s">
        <v>43</v>
      </c>
      <c r="O580" s="42"/>
      <c r="P580" s="202">
        <f>O580*H580</f>
        <v>0</v>
      </c>
      <c r="Q580" s="202">
        <v>0</v>
      </c>
      <c r="R580" s="202">
        <f>Q580*H580</f>
        <v>0</v>
      </c>
      <c r="S580" s="202">
        <v>0</v>
      </c>
      <c r="T580" s="203">
        <f>S580*H580</f>
        <v>0</v>
      </c>
      <c r="AR580" s="24" t="s">
        <v>799</v>
      </c>
      <c r="AT580" s="24" t="s">
        <v>1041</v>
      </c>
      <c r="AU580" s="24" t="s">
        <v>79</v>
      </c>
      <c r="AY580" s="24" t="s">
        <v>195</v>
      </c>
      <c r="BE580" s="204">
        <f>IF(N580="základní",J580,0)</f>
        <v>0</v>
      </c>
      <c r="BF580" s="204">
        <f>IF(N580="snížená",J580,0)</f>
        <v>0</v>
      </c>
      <c r="BG580" s="204">
        <f>IF(N580="zákl. přenesená",J580,0)</f>
        <v>0</v>
      </c>
      <c r="BH580" s="204">
        <f>IF(N580="sníž. přenesená",J580,0)</f>
        <v>0</v>
      </c>
      <c r="BI580" s="204">
        <f>IF(N580="nulová",J580,0)</f>
        <v>0</v>
      </c>
      <c r="BJ580" s="24" t="s">
        <v>79</v>
      </c>
      <c r="BK580" s="204">
        <f>ROUND(I580*H580,1)</f>
        <v>0</v>
      </c>
      <c r="BL580" s="24" t="s">
        <v>474</v>
      </c>
      <c r="BM580" s="24" t="s">
        <v>1645</v>
      </c>
    </row>
    <row r="581" spans="2:65" s="1" customFormat="1" ht="13.5">
      <c r="B581" s="41"/>
      <c r="C581" s="63"/>
      <c r="D581" s="205" t="s">
        <v>202</v>
      </c>
      <c r="E581" s="63"/>
      <c r="F581" s="206" t="s">
        <v>2254</v>
      </c>
      <c r="G581" s="63"/>
      <c r="H581" s="63"/>
      <c r="I581" s="165"/>
      <c r="J581" s="63"/>
      <c r="K581" s="63"/>
      <c r="L581" s="61"/>
      <c r="M581" s="207"/>
      <c r="N581" s="42"/>
      <c r="O581" s="42"/>
      <c r="P581" s="42"/>
      <c r="Q581" s="42"/>
      <c r="R581" s="42"/>
      <c r="S581" s="42"/>
      <c r="T581" s="78"/>
      <c r="AT581" s="24" t="s">
        <v>202</v>
      </c>
      <c r="AU581" s="24" t="s">
        <v>79</v>
      </c>
    </row>
    <row r="582" spans="2:65" s="1" customFormat="1" ht="22.5" customHeight="1">
      <c r="B582" s="41"/>
      <c r="C582" s="238" t="s">
        <v>745</v>
      </c>
      <c r="D582" s="238" t="s">
        <v>1041</v>
      </c>
      <c r="E582" s="239" t="s">
        <v>2255</v>
      </c>
      <c r="F582" s="240" t="s">
        <v>2256</v>
      </c>
      <c r="G582" s="241" t="s">
        <v>729</v>
      </c>
      <c r="H582" s="242">
        <v>0</v>
      </c>
      <c r="I582" s="243"/>
      <c r="J582" s="242">
        <f>ROUND(I582*H582,1)</f>
        <v>0</v>
      </c>
      <c r="K582" s="240" t="s">
        <v>1298</v>
      </c>
      <c r="L582" s="244"/>
      <c r="M582" s="245" t="s">
        <v>20</v>
      </c>
      <c r="N582" s="246" t="s">
        <v>43</v>
      </c>
      <c r="O582" s="42"/>
      <c r="P582" s="202">
        <f>O582*H582</f>
        <v>0</v>
      </c>
      <c r="Q582" s="202">
        <v>0</v>
      </c>
      <c r="R582" s="202">
        <f>Q582*H582</f>
        <v>0</v>
      </c>
      <c r="S582" s="202">
        <v>0</v>
      </c>
      <c r="T582" s="203">
        <f>S582*H582</f>
        <v>0</v>
      </c>
      <c r="AR582" s="24" t="s">
        <v>799</v>
      </c>
      <c r="AT582" s="24" t="s">
        <v>1041</v>
      </c>
      <c r="AU582" s="24" t="s">
        <v>79</v>
      </c>
      <c r="AY582" s="24" t="s">
        <v>195</v>
      </c>
      <c r="BE582" s="204">
        <f>IF(N582="základní",J582,0)</f>
        <v>0</v>
      </c>
      <c r="BF582" s="204">
        <f>IF(N582="snížená",J582,0)</f>
        <v>0</v>
      </c>
      <c r="BG582" s="204">
        <f>IF(N582="zákl. přenesená",J582,0)</f>
        <v>0</v>
      </c>
      <c r="BH582" s="204">
        <f>IF(N582="sníž. přenesená",J582,0)</f>
        <v>0</v>
      </c>
      <c r="BI582" s="204">
        <f>IF(N582="nulová",J582,0)</f>
        <v>0</v>
      </c>
      <c r="BJ582" s="24" t="s">
        <v>79</v>
      </c>
      <c r="BK582" s="204">
        <f>ROUND(I582*H582,1)</f>
        <v>0</v>
      </c>
      <c r="BL582" s="24" t="s">
        <v>474</v>
      </c>
      <c r="BM582" s="24" t="s">
        <v>1647</v>
      </c>
    </row>
    <row r="583" spans="2:65" s="1" customFormat="1" ht="13.5">
      <c r="B583" s="41"/>
      <c r="C583" s="63"/>
      <c r="D583" s="205" t="s">
        <v>202</v>
      </c>
      <c r="E583" s="63"/>
      <c r="F583" s="206" t="s">
        <v>2256</v>
      </c>
      <c r="G583" s="63"/>
      <c r="H583" s="63"/>
      <c r="I583" s="165"/>
      <c r="J583" s="63"/>
      <c r="K583" s="63"/>
      <c r="L583" s="61"/>
      <c r="M583" s="207"/>
      <c r="N583" s="42"/>
      <c r="O583" s="42"/>
      <c r="P583" s="42"/>
      <c r="Q583" s="42"/>
      <c r="R583" s="42"/>
      <c r="S583" s="42"/>
      <c r="T583" s="78"/>
      <c r="AT583" s="24" t="s">
        <v>202</v>
      </c>
      <c r="AU583" s="24" t="s">
        <v>79</v>
      </c>
    </row>
    <row r="584" spans="2:65" s="1" customFormat="1" ht="22.5" customHeight="1">
      <c r="B584" s="41"/>
      <c r="C584" s="238" t="s">
        <v>1648</v>
      </c>
      <c r="D584" s="238" t="s">
        <v>1041</v>
      </c>
      <c r="E584" s="239" t="s">
        <v>2257</v>
      </c>
      <c r="F584" s="240" t="s">
        <v>2258</v>
      </c>
      <c r="G584" s="241" t="s">
        <v>729</v>
      </c>
      <c r="H584" s="242">
        <v>14</v>
      </c>
      <c r="I584" s="243"/>
      <c r="J584" s="242">
        <f>ROUND(I584*H584,1)</f>
        <v>0</v>
      </c>
      <c r="K584" s="240" t="s">
        <v>1298</v>
      </c>
      <c r="L584" s="244"/>
      <c r="M584" s="245" t="s">
        <v>20</v>
      </c>
      <c r="N584" s="246" t="s">
        <v>43</v>
      </c>
      <c r="O584" s="42"/>
      <c r="P584" s="202">
        <f>O584*H584</f>
        <v>0</v>
      </c>
      <c r="Q584" s="202">
        <v>0</v>
      </c>
      <c r="R584" s="202">
        <f>Q584*H584</f>
        <v>0</v>
      </c>
      <c r="S584" s="202">
        <v>0</v>
      </c>
      <c r="T584" s="203">
        <f>S584*H584</f>
        <v>0</v>
      </c>
      <c r="AR584" s="24" t="s">
        <v>799</v>
      </c>
      <c r="AT584" s="24" t="s">
        <v>1041</v>
      </c>
      <c r="AU584" s="24" t="s">
        <v>79</v>
      </c>
      <c r="AY584" s="24" t="s">
        <v>195</v>
      </c>
      <c r="BE584" s="204">
        <f>IF(N584="základní",J584,0)</f>
        <v>0</v>
      </c>
      <c r="BF584" s="204">
        <f>IF(N584="snížená",J584,0)</f>
        <v>0</v>
      </c>
      <c r="BG584" s="204">
        <f>IF(N584="zákl. přenesená",J584,0)</f>
        <v>0</v>
      </c>
      <c r="BH584" s="204">
        <f>IF(N584="sníž. přenesená",J584,0)</f>
        <v>0</v>
      </c>
      <c r="BI584" s="204">
        <f>IF(N584="nulová",J584,0)</f>
        <v>0</v>
      </c>
      <c r="BJ584" s="24" t="s">
        <v>79</v>
      </c>
      <c r="BK584" s="204">
        <f>ROUND(I584*H584,1)</f>
        <v>0</v>
      </c>
      <c r="BL584" s="24" t="s">
        <v>474</v>
      </c>
      <c r="BM584" s="24" t="s">
        <v>1650</v>
      </c>
    </row>
    <row r="585" spans="2:65" s="1" customFormat="1" ht="13.5">
      <c r="B585" s="41"/>
      <c r="C585" s="63"/>
      <c r="D585" s="205" t="s">
        <v>202</v>
      </c>
      <c r="E585" s="63"/>
      <c r="F585" s="206" t="s">
        <v>2258</v>
      </c>
      <c r="G585" s="63"/>
      <c r="H585" s="63"/>
      <c r="I585" s="165"/>
      <c r="J585" s="63"/>
      <c r="K585" s="63"/>
      <c r="L585" s="61"/>
      <c r="M585" s="207"/>
      <c r="N585" s="42"/>
      <c r="O585" s="42"/>
      <c r="P585" s="42"/>
      <c r="Q585" s="42"/>
      <c r="R585" s="42"/>
      <c r="S585" s="42"/>
      <c r="T585" s="78"/>
      <c r="AT585" s="24" t="s">
        <v>202</v>
      </c>
      <c r="AU585" s="24" t="s">
        <v>79</v>
      </c>
    </row>
    <row r="586" spans="2:65" s="1" customFormat="1" ht="22.5" customHeight="1">
      <c r="B586" s="41"/>
      <c r="C586" s="238" t="s">
        <v>748</v>
      </c>
      <c r="D586" s="238" t="s">
        <v>1041</v>
      </c>
      <c r="E586" s="239" t="s">
        <v>2259</v>
      </c>
      <c r="F586" s="240" t="s">
        <v>2260</v>
      </c>
      <c r="G586" s="241" t="s">
        <v>729</v>
      </c>
      <c r="H586" s="242">
        <v>2</v>
      </c>
      <c r="I586" s="243"/>
      <c r="J586" s="242">
        <f>ROUND(I586*H586,1)</f>
        <v>0</v>
      </c>
      <c r="K586" s="240" t="s">
        <v>1298</v>
      </c>
      <c r="L586" s="244"/>
      <c r="M586" s="245" t="s">
        <v>20</v>
      </c>
      <c r="N586" s="246" t="s">
        <v>43</v>
      </c>
      <c r="O586" s="42"/>
      <c r="P586" s="202">
        <f>O586*H586</f>
        <v>0</v>
      </c>
      <c r="Q586" s="202">
        <v>0</v>
      </c>
      <c r="R586" s="202">
        <f>Q586*H586</f>
        <v>0</v>
      </c>
      <c r="S586" s="202">
        <v>0</v>
      </c>
      <c r="T586" s="203">
        <f>S586*H586</f>
        <v>0</v>
      </c>
      <c r="AR586" s="24" t="s">
        <v>799</v>
      </c>
      <c r="AT586" s="24" t="s">
        <v>1041</v>
      </c>
      <c r="AU586" s="24" t="s">
        <v>79</v>
      </c>
      <c r="AY586" s="24" t="s">
        <v>195</v>
      </c>
      <c r="BE586" s="204">
        <f>IF(N586="základní",J586,0)</f>
        <v>0</v>
      </c>
      <c r="BF586" s="204">
        <f>IF(N586="snížená",J586,0)</f>
        <v>0</v>
      </c>
      <c r="BG586" s="204">
        <f>IF(N586="zákl. přenesená",J586,0)</f>
        <v>0</v>
      </c>
      <c r="BH586" s="204">
        <f>IF(N586="sníž. přenesená",J586,0)</f>
        <v>0</v>
      </c>
      <c r="BI586" s="204">
        <f>IF(N586="nulová",J586,0)</f>
        <v>0</v>
      </c>
      <c r="BJ586" s="24" t="s">
        <v>79</v>
      </c>
      <c r="BK586" s="204">
        <f>ROUND(I586*H586,1)</f>
        <v>0</v>
      </c>
      <c r="BL586" s="24" t="s">
        <v>474</v>
      </c>
      <c r="BM586" s="24" t="s">
        <v>1652</v>
      </c>
    </row>
    <row r="587" spans="2:65" s="1" customFormat="1" ht="13.5">
      <c r="B587" s="41"/>
      <c r="C587" s="63"/>
      <c r="D587" s="205" t="s">
        <v>202</v>
      </c>
      <c r="E587" s="63"/>
      <c r="F587" s="206" t="s">
        <v>2260</v>
      </c>
      <c r="G587" s="63"/>
      <c r="H587" s="63"/>
      <c r="I587" s="165"/>
      <c r="J587" s="63"/>
      <c r="K587" s="63"/>
      <c r="L587" s="61"/>
      <c r="M587" s="207"/>
      <c r="N587" s="42"/>
      <c r="O587" s="42"/>
      <c r="P587" s="42"/>
      <c r="Q587" s="42"/>
      <c r="R587" s="42"/>
      <c r="S587" s="42"/>
      <c r="T587" s="78"/>
      <c r="AT587" s="24" t="s">
        <v>202</v>
      </c>
      <c r="AU587" s="24" t="s">
        <v>79</v>
      </c>
    </row>
    <row r="588" spans="2:65" s="1" customFormat="1" ht="22.5" customHeight="1">
      <c r="B588" s="41"/>
      <c r="C588" s="238" t="s">
        <v>1653</v>
      </c>
      <c r="D588" s="238" t="s">
        <v>1041</v>
      </c>
      <c r="E588" s="239" t="s">
        <v>2261</v>
      </c>
      <c r="F588" s="240" t="s">
        <v>2262</v>
      </c>
      <c r="G588" s="241" t="s">
        <v>729</v>
      </c>
      <c r="H588" s="242">
        <v>2</v>
      </c>
      <c r="I588" s="243"/>
      <c r="J588" s="242">
        <f>ROUND(I588*H588,1)</f>
        <v>0</v>
      </c>
      <c r="K588" s="240" t="s">
        <v>1298</v>
      </c>
      <c r="L588" s="244"/>
      <c r="M588" s="245" t="s">
        <v>20</v>
      </c>
      <c r="N588" s="246" t="s">
        <v>43</v>
      </c>
      <c r="O588" s="42"/>
      <c r="P588" s="202">
        <f>O588*H588</f>
        <v>0</v>
      </c>
      <c r="Q588" s="202">
        <v>0</v>
      </c>
      <c r="R588" s="202">
        <f>Q588*H588</f>
        <v>0</v>
      </c>
      <c r="S588" s="202">
        <v>0</v>
      </c>
      <c r="T588" s="203">
        <f>S588*H588</f>
        <v>0</v>
      </c>
      <c r="AR588" s="24" t="s">
        <v>799</v>
      </c>
      <c r="AT588" s="24" t="s">
        <v>1041</v>
      </c>
      <c r="AU588" s="24" t="s">
        <v>79</v>
      </c>
      <c r="AY588" s="24" t="s">
        <v>195</v>
      </c>
      <c r="BE588" s="204">
        <f>IF(N588="základní",J588,0)</f>
        <v>0</v>
      </c>
      <c r="BF588" s="204">
        <f>IF(N588="snížená",J588,0)</f>
        <v>0</v>
      </c>
      <c r="BG588" s="204">
        <f>IF(N588="zákl. přenesená",J588,0)</f>
        <v>0</v>
      </c>
      <c r="BH588" s="204">
        <f>IF(N588="sníž. přenesená",J588,0)</f>
        <v>0</v>
      </c>
      <c r="BI588" s="204">
        <f>IF(N588="nulová",J588,0)</f>
        <v>0</v>
      </c>
      <c r="BJ588" s="24" t="s">
        <v>79</v>
      </c>
      <c r="BK588" s="204">
        <f>ROUND(I588*H588,1)</f>
        <v>0</v>
      </c>
      <c r="BL588" s="24" t="s">
        <v>474</v>
      </c>
      <c r="BM588" s="24" t="s">
        <v>1655</v>
      </c>
    </row>
    <row r="589" spans="2:65" s="1" customFormat="1" ht="13.5">
      <c r="B589" s="41"/>
      <c r="C589" s="63"/>
      <c r="D589" s="205" t="s">
        <v>202</v>
      </c>
      <c r="E589" s="63"/>
      <c r="F589" s="206" t="s">
        <v>2262</v>
      </c>
      <c r="G589" s="63"/>
      <c r="H589" s="63"/>
      <c r="I589" s="165"/>
      <c r="J589" s="63"/>
      <c r="K589" s="63"/>
      <c r="L589" s="61"/>
      <c r="M589" s="207"/>
      <c r="N589" s="42"/>
      <c r="O589" s="42"/>
      <c r="P589" s="42"/>
      <c r="Q589" s="42"/>
      <c r="R589" s="42"/>
      <c r="S589" s="42"/>
      <c r="T589" s="78"/>
      <c r="AT589" s="24" t="s">
        <v>202</v>
      </c>
      <c r="AU589" s="24" t="s">
        <v>79</v>
      </c>
    </row>
    <row r="590" spans="2:65" s="1" customFormat="1" ht="22.5" customHeight="1">
      <c r="B590" s="41"/>
      <c r="C590" s="238" t="s">
        <v>751</v>
      </c>
      <c r="D590" s="238" t="s">
        <v>1041</v>
      </c>
      <c r="E590" s="239" t="s">
        <v>2263</v>
      </c>
      <c r="F590" s="240" t="s">
        <v>2264</v>
      </c>
      <c r="G590" s="241" t="s">
        <v>729</v>
      </c>
      <c r="H590" s="242">
        <v>2</v>
      </c>
      <c r="I590" s="243"/>
      <c r="J590" s="242">
        <f>ROUND(I590*H590,1)</f>
        <v>0</v>
      </c>
      <c r="K590" s="240" t="s">
        <v>1298</v>
      </c>
      <c r="L590" s="244"/>
      <c r="M590" s="245" t="s">
        <v>20</v>
      </c>
      <c r="N590" s="246" t="s">
        <v>43</v>
      </c>
      <c r="O590" s="42"/>
      <c r="P590" s="202">
        <f>O590*H590</f>
        <v>0</v>
      </c>
      <c r="Q590" s="202">
        <v>0</v>
      </c>
      <c r="R590" s="202">
        <f>Q590*H590</f>
        <v>0</v>
      </c>
      <c r="S590" s="202">
        <v>0</v>
      </c>
      <c r="T590" s="203">
        <f>S590*H590</f>
        <v>0</v>
      </c>
      <c r="AR590" s="24" t="s">
        <v>799</v>
      </c>
      <c r="AT590" s="24" t="s">
        <v>1041</v>
      </c>
      <c r="AU590" s="24" t="s">
        <v>79</v>
      </c>
      <c r="AY590" s="24" t="s">
        <v>195</v>
      </c>
      <c r="BE590" s="204">
        <f>IF(N590="základní",J590,0)</f>
        <v>0</v>
      </c>
      <c r="BF590" s="204">
        <f>IF(N590="snížená",J590,0)</f>
        <v>0</v>
      </c>
      <c r="BG590" s="204">
        <f>IF(N590="zákl. přenesená",J590,0)</f>
        <v>0</v>
      </c>
      <c r="BH590" s="204">
        <f>IF(N590="sníž. přenesená",J590,0)</f>
        <v>0</v>
      </c>
      <c r="BI590" s="204">
        <f>IF(N590="nulová",J590,0)</f>
        <v>0</v>
      </c>
      <c r="BJ590" s="24" t="s">
        <v>79</v>
      </c>
      <c r="BK590" s="204">
        <f>ROUND(I590*H590,1)</f>
        <v>0</v>
      </c>
      <c r="BL590" s="24" t="s">
        <v>474</v>
      </c>
      <c r="BM590" s="24" t="s">
        <v>1657</v>
      </c>
    </row>
    <row r="591" spans="2:65" s="1" customFormat="1" ht="13.5">
      <c r="B591" s="41"/>
      <c r="C591" s="63"/>
      <c r="D591" s="208" t="s">
        <v>202</v>
      </c>
      <c r="E591" s="63"/>
      <c r="F591" s="209" t="s">
        <v>2264</v>
      </c>
      <c r="G591" s="63"/>
      <c r="H591" s="63"/>
      <c r="I591" s="165"/>
      <c r="J591" s="63"/>
      <c r="K591" s="63"/>
      <c r="L591" s="61"/>
      <c r="M591" s="207"/>
      <c r="N591" s="42"/>
      <c r="O591" s="42"/>
      <c r="P591" s="42"/>
      <c r="Q591" s="42"/>
      <c r="R591" s="42"/>
      <c r="S591" s="42"/>
      <c r="T591" s="78"/>
      <c r="AT591" s="24" t="s">
        <v>202</v>
      </c>
      <c r="AU591" s="24" t="s">
        <v>79</v>
      </c>
    </row>
    <row r="592" spans="2:65" s="10" customFormat="1" ht="37.35" customHeight="1">
      <c r="B592" s="180"/>
      <c r="C592" s="181"/>
      <c r="D592" s="182" t="s">
        <v>71</v>
      </c>
      <c r="E592" s="183" t="s">
        <v>2265</v>
      </c>
      <c r="F592" s="183" t="s">
        <v>2266</v>
      </c>
      <c r="G592" s="181"/>
      <c r="H592" s="181"/>
      <c r="I592" s="184"/>
      <c r="J592" s="185">
        <f>BK592</f>
        <v>0</v>
      </c>
      <c r="K592" s="181"/>
      <c r="L592" s="186"/>
      <c r="M592" s="187"/>
      <c r="N592" s="188"/>
      <c r="O592" s="188"/>
      <c r="P592" s="189">
        <f>SUM(P593:P628)</f>
        <v>0</v>
      </c>
      <c r="Q592" s="188"/>
      <c r="R592" s="189">
        <f>SUM(R593:R628)</f>
        <v>0</v>
      </c>
      <c r="S592" s="188"/>
      <c r="T592" s="190">
        <f>SUM(T593:T628)</f>
        <v>0</v>
      </c>
      <c r="AR592" s="191" t="s">
        <v>86</v>
      </c>
      <c r="AT592" s="192" t="s">
        <v>71</v>
      </c>
      <c r="AU592" s="192" t="s">
        <v>72</v>
      </c>
      <c r="AY592" s="191" t="s">
        <v>195</v>
      </c>
      <c r="BK592" s="193">
        <f>SUM(BK593:BK628)</f>
        <v>0</v>
      </c>
    </row>
    <row r="593" spans="2:65" s="1" customFormat="1" ht="22.5" customHeight="1">
      <c r="B593" s="41"/>
      <c r="C593" s="238" t="s">
        <v>1658</v>
      </c>
      <c r="D593" s="238" t="s">
        <v>1041</v>
      </c>
      <c r="E593" s="239" t="s">
        <v>2267</v>
      </c>
      <c r="F593" s="240" t="s">
        <v>2268</v>
      </c>
      <c r="G593" s="241" t="s">
        <v>729</v>
      </c>
      <c r="H593" s="242">
        <v>1</v>
      </c>
      <c r="I593" s="243"/>
      <c r="J593" s="242">
        <f>ROUND(I593*H593,1)</f>
        <v>0</v>
      </c>
      <c r="K593" s="240" t="s">
        <v>1298</v>
      </c>
      <c r="L593" s="244"/>
      <c r="M593" s="245" t="s">
        <v>20</v>
      </c>
      <c r="N593" s="246" t="s">
        <v>43</v>
      </c>
      <c r="O593" s="42"/>
      <c r="P593" s="202">
        <f>O593*H593</f>
        <v>0</v>
      </c>
      <c r="Q593" s="202">
        <v>0</v>
      </c>
      <c r="R593" s="202">
        <f>Q593*H593</f>
        <v>0</v>
      </c>
      <c r="S593" s="202">
        <v>0</v>
      </c>
      <c r="T593" s="203">
        <f>S593*H593</f>
        <v>0</v>
      </c>
      <c r="AR593" s="24" t="s">
        <v>799</v>
      </c>
      <c r="AT593" s="24" t="s">
        <v>1041</v>
      </c>
      <c r="AU593" s="24" t="s">
        <v>79</v>
      </c>
      <c r="AY593" s="24" t="s">
        <v>195</v>
      </c>
      <c r="BE593" s="204">
        <f>IF(N593="základní",J593,0)</f>
        <v>0</v>
      </c>
      <c r="BF593" s="204">
        <f>IF(N593="snížená",J593,0)</f>
        <v>0</v>
      </c>
      <c r="BG593" s="204">
        <f>IF(N593="zákl. přenesená",J593,0)</f>
        <v>0</v>
      </c>
      <c r="BH593" s="204">
        <f>IF(N593="sníž. přenesená",J593,0)</f>
        <v>0</v>
      </c>
      <c r="BI593" s="204">
        <f>IF(N593="nulová",J593,0)</f>
        <v>0</v>
      </c>
      <c r="BJ593" s="24" t="s">
        <v>79</v>
      </c>
      <c r="BK593" s="204">
        <f>ROUND(I593*H593,1)</f>
        <v>0</v>
      </c>
      <c r="BL593" s="24" t="s">
        <v>474</v>
      </c>
      <c r="BM593" s="24" t="s">
        <v>1660</v>
      </c>
    </row>
    <row r="594" spans="2:65" s="1" customFormat="1" ht="13.5">
      <c r="B594" s="41"/>
      <c r="C594" s="63"/>
      <c r="D594" s="205" t="s">
        <v>202</v>
      </c>
      <c r="E594" s="63"/>
      <c r="F594" s="206" t="s">
        <v>2268</v>
      </c>
      <c r="G594" s="63"/>
      <c r="H594" s="63"/>
      <c r="I594" s="165"/>
      <c r="J594" s="63"/>
      <c r="K594" s="63"/>
      <c r="L594" s="61"/>
      <c r="M594" s="207"/>
      <c r="N594" s="42"/>
      <c r="O594" s="42"/>
      <c r="P594" s="42"/>
      <c r="Q594" s="42"/>
      <c r="R594" s="42"/>
      <c r="S594" s="42"/>
      <c r="T594" s="78"/>
      <c r="AT594" s="24" t="s">
        <v>202</v>
      </c>
      <c r="AU594" s="24" t="s">
        <v>79</v>
      </c>
    </row>
    <row r="595" spans="2:65" s="1" customFormat="1" ht="22.5" customHeight="1">
      <c r="B595" s="41"/>
      <c r="C595" s="238" t="s">
        <v>754</v>
      </c>
      <c r="D595" s="238" t="s">
        <v>1041</v>
      </c>
      <c r="E595" s="239" t="s">
        <v>2269</v>
      </c>
      <c r="F595" s="240" t="s">
        <v>2270</v>
      </c>
      <c r="G595" s="241" t="s">
        <v>729</v>
      </c>
      <c r="H595" s="242">
        <v>1</v>
      </c>
      <c r="I595" s="243"/>
      <c r="J595" s="242">
        <f>ROUND(I595*H595,1)</f>
        <v>0</v>
      </c>
      <c r="K595" s="240" t="s">
        <v>1298</v>
      </c>
      <c r="L595" s="244"/>
      <c r="M595" s="245" t="s">
        <v>20</v>
      </c>
      <c r="N595" s="246" t="s">
        <v>43</v>
      </c>
      <c r="O595" s="42"/>
      <c r="P595" s="202">
        <f>O595*H595</f>
        <v>0</v>
      </c>
      <c r="Q595" s="202">
        <v>0</v>
      </c>
      <c r="R595" s="202">
        <f>Q595*H595</f>
        <v>0</v>
      </c>
      <c r="S595" s="202">
        <v>0</v>
      </c>
      <c r="T595" s="203">
        <f>S595*H595</f>
        <v>0</v>
      </c>
      <c r="AR595" s="24" t="s">
        <v>799</v>
      </c>
      <c r="AT595" s="24" t="s">
        <v>1041</v>
      </c>
      <c r="AU595" s="24" t="s">
        <v>79</v>
      </c>
      <c r="AY595" s="24" t="s">
        <v>195</v>
      </c>
      <c r="BE595" s="204">
        <f>IF(N595="základní",J595,0)</f>
        <v>0</v>
      </c>
      <c r="BF595" s="204">
        <f>IF(N595="snížená",J595,0)</f>
        <v>0</v>
      </c>
      <c r="BG595" s="204">
        <f>IF(N595="zákl. přenesená",J595,0)</f>
        <v>0</v>
      </c>
      <c r="BH595" s="204">
        <f>IF(N595="sníž. přenesená",J595,0)</f>
        <v>0</v>
      </c>
      <c r="BI595" s="204">
        <f>IF(N595="nulová",J595,0)</f>
        <v>0</v>
      </c>
      <c r="BJ595" s="24" t="s">
        <v>79</v>
      </c>
      <c r="BK595" s="204">
        <f>ROUND(I595*H595,1)</f>
        <v>0</v>
      </c>
      <c r="BL595" s="24" t="s">
        <v>474</v>
      </c>
      <c r="BM595" s="24" t="s">
        <v>1662</v>
      </c>
    </row>
    <row r="596" spans="2:65" s="1" customFormat="1" ht="13.5">
      <c r="B596" s="41"/>
      <c r="C596" s="63"/>
      <c r="D596" s="205" t="s">
        <v>202</v>
      </c>
      <c r="E596" s="63"/>
      <c r="F596" s="206" t="s">
        <v>2270</v>
      </c>
      <c r="G596" s="63"/>
      <c r="H596" s="63"/>
      <c r="I596" s="165"/>
      <c r="J596" s="63"/>
      <c r="K596" s="63"/>
      <c r="L596" s="61"/>
      <c r="M596" s="207"/>
      <c r="N596" s="42"/>
      <c r="O596" s="42"/>
      <c r="P596" s="42"/>
      <c r="Q596" s="42"/>
      <c r="R596" s="42"/>
      <c r="S596" s="42"/>
      <c r="T596" s="78"/>
      <c r="AT596" s="24" t="s">
        <v>202</v>
      </c>
      <c r="AU596" s="24" t="s">
        <v>79</v>
      </c>
    </row>
    <row r="597" spans="2:65" s="1" customFormat="1" ht="22.5" customHeight="1">
      <c r="B597" s="41"/>
      <c r="C597" s="238" t="s">
        <v>1663</v>
      </c>
      <c r="D597" s="238" t="s">
        <v>1041</v>
      </c>
      <c r="E597" s="239" t="s">
        <v>2271</v>
      </c>
      <c r="F597" s="240" t="s">
        <v>2272</v>
      </c>
      <c r="G597" s="241" t="s">
        <v>729</v>
      </c>
      <c r="H597" s="242">
        <v>1</v>
      </c>
      <c r="I597" s="243"/>
      <c r="J597" s="242">
        <f>ROUND(I597*H597,1)</f>
        <v>0</v>
      </c>
      <c r="K597" s="240" t="s">
        <v>1298</v>
      </c>
      <c r="L597" s="244"/>
      <c r="M597" s="245" t="s">
        <v>20</v>
      </c>
      <c r="N597" s="246" t="s">
        <v>43</v>
      </c>
      <c r="O597" s="42"/>
      <c r="P597" s="202">
        <f>O597*H597</f>
        <v>0</v>
      </c>
      <c r="Q597" s="202">
        <v>0</v>
      </c>
      <c r="R597" s="202">
        <f>Q597*H597</f>
        <v>0</v>
      </c>
      <c r="S597" s="202">
        <v>0</v>
      </c>
      <c r="T597" s="203">
        <f>S597*H597</f>
        <v>0</v>
      </c>
      <c r="AR597" s="24" t="s">
        <v>799</v>
      </c>
      <c r="AT597" s="24" t="s">
        <v>1041</v>
      </c>
      <c r="AU597" s="24" t="s">
        <v>79</v>
      </c>
      <c r="AY597" s="24" t="s">
        <v>195</v>
      </c>
      <c r="BE597" s="204">
        <f>IF(N597="základní",J597,0)</f>
        <v>0</v>
      </c>
      <c r="BF597" s="204">
        <f>IF(N597="snížená",J597,0)</f>
        <v>0</v>
      </c>
      <c r="BG597" s="204">
        <f>IF(N597="zákl. přenesená",J597,0)</f>
        <v>0</v>
      </c>
      <c r="BH597" s="204">
        <f>IF(N597="sníž. přenesená",J597,0)</f>
        <v>0</v>
      </c>
      <c r="BI597" s="204">
        <f>IF(N597="nulová",J597,0)</f>
        <v>0</v>
      </c>
      <c r="BJ597" s="24" t="s">
        <v>79</v>
      </c>
      <c r="BK597" s="204">
        <f>ROUND(I597*H597,1)</f>
        <v>0</v>
      </c>
      <c r="BL597" s="24" t="s">
        <v>474</v>
      </c>
      <c r="BM597" s="24" t="s">
        <v>1665</v>
      </c>
    </row>
    <row r="598" spans="2:65" s="1" customFormat="1" ht="13.5">
      <c r="B598" s="41"/>
      <c r="C598" s="63"/>
      <c r="D598" s="205" t="s">
        <v>202</v>
      </c>
      <c r="E598" s="63"/>
      <c r="F598" s="206" t="s">
        <v>2272</v>
      </c>
      <c r="G598" s="63"/>
      <c r="H598" s="63"/>
      <c r="I598" s="165"/>
      <c r="J598" s="63"/>
      <c r="K598" s="63"/>
      <c r="L598" s="61"/>
      <c r="M598" s="207"/>
      <c r="N598" s="42"/>
      <c r="O598" s="42"/>
      <c r="P598" s="42"/>
      <c r="Q598" s="42"/>
      <c r="R598" s="42"/>
      <c r="S598" s="42"/>
      <c r="T598" s="78"/>
      <c r="AT598" s="24" t="s">
        <v>202</v>
      </c>
      <c r="AU598" s="24" t="s">
        <v>79</v>
      </c>
    </row>
    <row r="599" spans="2:65" s="1" customFormat="1" ht="22.5" customHeight="1">
      <c r="B599" s="41"/>
      <c r="C599" s="238" t="s">
        <v>758</v>
      </c>
      <c r="D599" s="238" t="s">
        <v>1041</v>
      </c>
      <c r="E599" s="239" t="s">
        <v>2273</v>
      </c>
      <c r="F599" s="240" t="s">
        <v>2274</v>
      </c>
      <c r="G599" s="241" t="s">
        <v>729</v>
      </c>
      <c r="H599" s="242">
        <v>1</v>
      </c>
      <c r="I599" s="243"/>
      <c r="J599" s="242">
        <f>ROUND(I599*H599,1)</f>
        <v>0</v>
      </c>
      <c r="K599" s="240" t="s">
        <v>1298</v>
      </c>
      <c r="L599" s="244"/>
      <c r="M599" s="245" t="s">
        <v>20</v>
      </c>
      <c r="N599" s="246" t="s">
        <v>43</v>
      </c>
      <c r="O599" s="42"/>
      <c r="P599" s="202">
        <f>O599*H599</f>
        <v>0</v>
      </c>
      <c r="Q599" s="202">
        <v>0</v>
      </c>
      <c r="R599" s="202">
        <f>Q599*H599</f>
        <v>0</v>
      </c>
      <c r="S599" s="202">
        <v>0</v>
      </c>
      <c r="T599" s="203">
        <f>S599*H599</f>
        <v>0</v>
      </c>
      <c r="AR599" s="24" t="s">
        <v>799</v>
      </c>
      <c r="AT599" s="24" t="s">
        <v>1041</v>
      </c>
      <c r="AU599" s="24" t="s">
        <v>79</v>
      </c>
      <c r="AY599" s="24" t="s">
        <v>195</v>
      </c>
      <c r="BE599" s="204">
        <f>IF(N599="základní",J599,0)</f>
        <v>0</v>
      </c>
      <c r="BF599" s="204">
        <f>IF(N599="snížená",J599,0)</f>
        <v>0</v>
      </c>
      <c r="BG599" s="204">
        <f>IF(N599="zákl. přenesená",J599,0)</f>
        <v>0</v>
      </c>
      <c r="BH599" s="204">
        <f>IF(N599="sníž. přenesená",J599,0)</f>
        <v>0</v>
      </c>
      <c r="BI599" s="204">
        <f>IF(N599="nulová",J599,0)</f>
        <v>0</v>
      </c>
      <c r="BJ599" s="24" t="s">
        <v>79</v>
      </c>
      <c r="BK599" s="204">
        <f>ROUND(I599*H599,1)</f>
        <v>0</v>
      </c>
      <c r="BL599" s="24" t="s">
        <v>474</v>
      </c>
      <c r="BM599" s="24" t="s">
        <v>1667</v>
      </c>
    </row>
    <row r="600" spans="2:65" s="1" customFormat="1" ht="13.5">
      <c r="B600" s="41"/>
      <c r="C600" s="63"/>
      <c r="D600" s="205" t="s">
        <v>202</v>
      </c>
      <c r="E600" s="63"/>
      <c r="F600" s="206" t="s">
        <v>2274</v>
      </c>
      <c r="G600" s="63"/>
      <c r="H600" s="63"/>
      <c r="I600" s="165"/>
      <c r="J600" s="63"/>
      <c r="K600" s="63"/>
      <c r="L600" s="61"/>
      <c r="M600" s="207"/>
      <c r="N600" s="42"/>
      <c r="O600" s="42"/>
      <c r="P600" s="42"/>
      <c r="Q600" s="42"/>
      <c r="R600" s="42"/>
      <c r="S600" s="42"/>
      <c r="T600" s="78"/>
      <c r="AT600" s="24" t="s">
        <v>202</v>
      </c>
      <c r="AU600" s="24" t="s">
        <v>79</v>
      </c>
    </row>
    <row r="601" spans="2:65" s="1" customFormat="1" ht="22.5" customHeight="1">
      <c r="B601" s="41"/>
      <c r="C601" s="238" t="s">
        <v>1668</v>
      </c>
      <c r="D601" s="238" t="s">
        <v>1041</v>
      </c>
      <c r="E601" s="239" t="s">
        <v>2275</v>
      </c>
      <c r="F601" s="240" t="s">
        <v>2276</v>
      </c>
      <c r="G601" s="241" t="s">
        <v>729</v>
      </c>
      <c r="H601" s="242">
        <v>2</v>
      </c>
      <c r="I601" s="243"/>
      <c r="J601" s="242">
        <f>ROUND(I601*H601,1)</f>
        <v>0</v>
      </c>
      <c r="K601" s="240" t="s">
        <v>1298</v>
      </c>
      <c r="L601" s="244"/>
      <c r="M601" s="245" t="s">
        <v>20</v>
      </c>
      <c r="N601" s="246" t="s">
        <v>43</v>
      </c>
      <c r="O601" s="42"/>
      <c r="P601" s="202">
        <f>O601*H601</f>
        <v>0</v>
      </c>
      <c r="Q601" s="202">
        <v>0</v>
      </c>
      <c r="R601" s="202">
        <f>Q601*H601</f>
        <v>0</v>
      </c>
      <c r="S601" s="202">
        <v>0</v>
      </c>
      <c r="T601" s="203">
        <f>S601*H601</f>
        <v>0</v>
      </c>
      <c r="AR601" s="24" t="s">
        <v>799</v>
      </c>
      <c r="AT601" s="24" t="s">
        <v>1041</v>
      </c>
      <c r="AU601" s="24" t="s">
        <v>79</v>
      </c>
      <c r="AY601" s="24" t="s">
        <v>195</v>
      </c>
      <c r="BE601" s="204">
        <f>IF(N601="základní",J601,0)</f>
        <v>0</v>
      </c>
      <c r="BF601" s="204">
        <f>IF(N601="snížená",J601,0)</f>
        <v>0</v>
      </c>
      <c r="BG601" s="204">
        <f>IF(N601="zákl. přenesená",J601,0)</f>
        <v>0</v>
      </c>
      <c r="BH601" s="204">
        <f>IF(N601="sníž. přenesená",J601,0)</f>
        <v>0</v>
      </c>
      <c r="BI601" s="204">
        <f>IF(N601="nulová",J601,0)</f>
        <v>0</v>
      </c>
      <c r="BJ601" s="24" t="s">
        <v>79</v>
      </c>
      <c r="BK601" s="204">
        <f>ROUND(I601*H601,1)</f>
        <v>0</v>
      </c>
      <c r="BL601" s="24" t="s">
        <v>474</v>
      </c>
      <c r="BM601" s="24" t="s">
        <v>1670</v>
      </c>
    </row>
    <row r="602" spans="2:65" s="1" customFormat="1" ht="13.5">
      <c r="B602" s="41"/>
      <c r="C602" s="63"/>
      <c r="D602" s="205" t="s">
        <v>202</v>
      </c>
      <c r="E602" s="63"/>
      <c r="F602" s="206" t="s">
        <v>2276</v>
      </c>
      <c r="G602" s="63"/>
      <c r="H602" s="63"/>
      <c r="I602" s="165"/>
      <c r="J602" s="63"/>
      <c r="K602" s="63"/>
      <c r="L602" s="61"/>
      <c r="M602" s="207"/>
      <c r="N602" s="42"/>
      <c r="O602" s="42"/>
      <c r="P602" s="42"/>
      <c r="Q602" s="42"/>
      <c r="R602" s="42"/>
      <c r="S602" s="42"/>
      <c r="T602" s="78"/>
      <c r="AT602" s="24" t="s">
        <v>202</v>
      </c>
      <c r="AU602" s="24" t="s">
        <v>79</v>
      </c>
    </row>
    <row r="603" spans="2:65" s="1" customFormat="1" ht="22.5" customHeight="1">
      <c r="B603" s="41"/>
      <c r="C603" s="238" t="s">
        <v>761</v>
      </c>
      <c r="D603" s="238" t="s">
        <v>1041</v>
      </c>
      <c r="E603" s="239" t="s">
        <v>2277</v>
      </c>
      <c r="F603" s="240" t="s">
        <v>2278</v>
      </c>
      <c r="G603" s="241" t="s">
        <v>729</v>
      </c>
      <c r="H603" s="242">
        <v>1</v>
      </c>
      <c r="I603" s="243"/>
      <c r="J603" s="242">
        <f>ROUND(I603*H603,1)</f>
        <v>0</v>
      </c>
      <c r="K603" s="240" t="s">
        <v>1298</v>
      </c>
      <c r="L603" s="244"/>
      <c r="M603" s="245" t="s">
        <v>20</v>
      </c>
      <c r="N603" s="246" t="s">
        <v>43</v>
      </c>
      <c r="O603" s="42"/>
      <c r="P603" s="202">
        <f>O603*H603</f>
        <v>0</v>
      </c>
      <c r="Q603" s="202">
        <v>0</v>
      </c>
      <c r="R603" s="202">
        <f>Q603*H603</f>
        <v>0</v>
      </c>
      <c r="S603" s="202">
        <v>0</v>
      </c>
      <c r="T603" s="203">
        <f>S603*H603</f>
        <v>0</v>
      </c>
      <c r="AR603" s="24" t="s">
        <v>799</v>
      </c>
      <c r="AT603" s="24" t="s">
        <v>1041</v>
      </c>
      <c r="AU603" s="24" t="s">
        <v>79</v>
      </c>
      <c r="AY603" s="24" t="s">
        <v>195</v>
      </c>
      <c r="BE603" s="204">
        <f>IF(N603="základní",J603,0)</f>
        <v>0</v>
      </c>
      <c r="BF603" s="204">
        <f>IF(N603="snížená",J603,0)</f>
        <v>0</v>
      </c>
      <c r="BG603" s="204">
        <f>IF(N603="zákl. přenesená",J603,0)</f>
        <v>0</v>
      </c>
      <c r="BH603" s="204">
        <f>IF(N603="sníž. přenesená",J603,0)</f>
        <v>0</v>
      </c>
      <c r="BI603" s="204">
        <f>IF(N603="nulová",J603,0)</f>
        <v>0</v>
      </c>
      <c r="BJ603" s="24" t="s">
        <v>79</v>
      </c>
      <c r="BK603" s="204">
        <f>ROUND(I603*H603,1)</f>
        <v>0</v>
      </c>
      <c r="BL603" s="24" t="s">
        <v>474</v>
      </c>
      <c r="BM603" s="24" t="s">
        <v>1672</v>
      </c>
    </row>
    <row r="604" spans="2:65" s="1" customFormat="1" ht="13.5">
      <c r="B604" s="41"/>
      <c r="C604" s="63"/>
      <c r="D604" s="205" t="s">
        <v>202</v>
      </c>
      <c r="E604" s="63"/>
      <c r="F604" s="206" t="s">
        <v>2278</v>
      </c>
      <c r="G604" s="63"/>
      <c r="H604" s="63"/>
      <c r="I604" s="165"/>
      <c r="J604" s="63"/>
      <c r="K604" s="63"/>
      <c r="L604" s="61"/>
      <c r="M604" s="207"/>
      <c r="N604" s="42"/>
      <c r="O604" s="42"/>
      <c r="P604" s="42"/>
      <c r="Q604" s="42"/>
      <c r="R604" s="42"/>
      <c r="S604" s="42"/>
      <c r="T604" s="78"/>
      <c r="AT604" s="24" t="s">
        <v>202</v>
      </c>
      <c r="AU604" s="24" t="s">
        <v>79</v>
      </c>
    </row>
    <row r="605" spans="2:65" s="1" customFormat="1" ht="22.5" customHeight="1">
      <c r="B605" s="41"/>
      <c r="C605" s="238" t="s">
        <v>1673</v>
      </c>
      <c r="D605" s="238" t="s">
        <v>1041</v>
      </c>
      <c r="E605" s="239" t="s">
        <v>2279</v>
      </c>
      <c r="F605" s="240" t="s">
        <v>2280</v>
      </c>
      <c r="G605" s="241" t="s">
        <v>729</v>
      </c>
      <c r="H605" s="242">
        <v>1</v>
      </c>
      <c r="I605" s="243"/>
      <c r="J605" s="242">
        <f>ROUND(I605*H605,1)</f>
        <v>0</v>
      </c>
      <c r="K605" s="240" t="s">
        <v>1298</v>
      </c>
      <c r="L605" s="244"/>
      <c r="M605" s="245" t="s">
        <v>20</v>
      </c>
      <c r="N605" s="246" t="s">
        <v>43</v>
      </c>
      <c r="O605" s="42"/>
      <c r="P605" s="202">
        <f>O605*H605</f>
        <v>0</v>
      </c>
      <c r="Q605" s="202">
        <v>0</v>
      </c>
      <c r="R605" s="202">
        <f>Q605*H605</f>
        <v>0</v>
      </c>
      <c r="S605" s="202">
        <v>0</v>
      </c>
      <c r="T605" s="203">
        <f>S605*H605</f>
        <v>0</v>
      </c>
      <c r="AR605" s="24" t="s">
        <v>799</v>
      </c>
      <c r="AT605" s="24" t="s">
        <v>1041</v>
      </c>
      <c r="AU605" s="24" t="s">
        <v>79</v>
      </c>
      <c r="AY605" s="24" t="s">
        <v>195</v>
      </c>
      <c r="BE605" s="204">
        <f>IF(N605="základní",J605,0)</f>
        <v>0</v>
      </c>
      <c r="BF605" s="204">
        <f>IF(N605="snížená",J605,0)</f>
        <v>0</v>
      </c>
      <c r="BG605" s="204">
        <f>IF(N605="zákl. přenesená",J605,0)</f>
        <v>0</v>
      </c>
      <c r="BH605" s="204">
        <f>IF(N605="sníž. přenesená",J605,0)</f>
        <v>0</v>
      </c>
      <c r="BI605" s="204">
        <f>IF(N605="nulová",J605,0)</f>
        <v>0</v>
      </c>
      <c r="BJ605" s="24" t="s">
        <v>79</v>
      </c>
      <c r="BK605" s="204">
        <f>ROUND(I605*H605,1)</f>
        <v>0</v>
      </c>
      <c r="BL605" s="24" t="s">
        <v>474</v>
      </c>
      <c r="BM605" s="24" t="s">
        <v>1675</v>
      </c>
    </row>
    <row r="606" spans="2:65" s="1" customFormat="1" ht="13.5">
      <c r="B606" s="41"/>
      <c r="C606" s="63"/>
      <c r="D606" s="205" t="s">
        <v>202</v>
      </c>
      <c r="E606" s="63"/>
      <c r="F606" s="206" t="s">
        <v>2280</v>
      </c>
      <c r="G606" s="63"/>
      <c r="H606" s="63"/>
      <c r="I606" s="165"/>
      <c r="J606" s="63"/>
      <c r="K606" s="63"/>
      <c r="L606" s="61"/>
      <c r="M606" s="207"/>
      <c r="N606" s="42"/>
      <c r="O606" s="42"/>
      <c r="P606" s="42"/>
      <c r="Q606" s="42"/>
      <c r="R606" s="42"/>
      <c r="S606" s="42"/>
      <c r="T606" s="78"/>
      <c r="AT606" s="24" t="s">
        <v>202</v>
      </c>
      <c r="AU606" s="24" t="s">
        <v>79</v>
      </c>
    </row>
    <row r="607" spans="2:65" s="1" customFormat="1" ht="22.5" customHeight="1">
      <c r="B607" s="41"/>
      <c r="C607" s="238" t="s">
        <v>764</v>
      </c>
      <c r="D607" s="238" t="s">
        <v>1041</v>
      </c>
      <c r="E607" s="239" t="s">
        <v>2281</v>
      </c>
      <c r="F607" s="240" t="s">
        <v>2282</v>
      </c>
      <c r="G607" s="241" t="s">
        <v>729</v>
      </c>
      <c r="H607" s="242">
        <v>1</v>
      </c>
      <c r="I607" s="243"/>
      <c r="J607" s="242">
        <f>ROUND(I607*H607,1)</f>
        <v>0</v>
      </c>
      <c r="K607" s="240" t="s">
        <v>1298</v>
      </c>
      <c r="L607" s="244"/>
      <c r="M607" s="245" t="s">
        <v>20</v>
      </c>
      <c r="N607" s="246" t="s">
        <v>43</v>
      </c>
      <c r="O607" s="42"/>
      <c r="P607" s="202">
        <f>O607*H607</f>
        <v>0</v>
      </c>
      <c r="Q607" s="202">
        <v>0</v>
      </c>
      <c r="R607" s="202">
        <f>Q607*H607</f>
        <v>0</v>
      </c>
      <c r="S607" s="202">
        <v>0</v>
      </c>
      <c r="T607" s="203">
        <f>S607*H607</f>
        <v>0</v>
      </c>
      <c r="AR607" s="24" t="s">
        <v>799</v>
      </c>
      <c r="AT607" s="24" t="s">
        <v>1041</v>
      </c>
      <c r="AU607" s="24" t="s">
        <v>79</v>
      </c>
      <c r="AY607" s="24" t="s">
        <v>195</v>
      </c>
      <c r="BE607" s="204">
        <f>IF(N607="základní",J607,0)</f>
        <v>0</v>
      </c>
      <c r="BF607" s="204">
        <f>IF(N607="snížená",J607,0)</f>
        <v>0</v>
      </c>
      <c r="BG607" s="204">
        <f>IF(N607="zákl. přenesená",J607,0)</f>
        <v>0</v>
      </c>
      <c r="BH607" s="204">
        <f>IF(N607="sníž. přenesená",J607,0)</f>
        <v>0</v>
      </c>
      <c r="BI607" s="204">
        <f>IF(N607="nulová",J607,0)</f>
        <v>0</v>
      </c>
      <c r="BJ607" s="24" t="s">
        <v>79</v>
      </c>
      <c r="BK607" s="204">
        <f>ROUND(I607*H607,1)</f>
        <v>0</v>
      </c>
      <c r="BL607" s="24" t="s">
        <v>474</v>
      </c>
      <c r="BM607" s="24" t="s">
        <v>1677</v>
      </c>
    </row>
    <row r="608" spans="2:65" s="1" customFormat="1" ht="13.5">
      <c r="B608" s="41"/>
      <c r="C608" s="63"/>
      <c r="D608" s="205" t="s">
        <v>202</v>
      </c>
      <c r="E608" s="63"/>
      <c r="F608" s="206" t="s">
        <v>2282</v>
      </c>
      <c r="G608" s="63"/>
      <c r="H608" s="63"/>
      <c r="I608" s="165"/>
      <c r="J608" s="63"/>
      <c r="K608" s="63"/>
      <c r="L608" s="61"/>
      <c r="M608" s="207"/>
      <c r="N608" s="42"/>
      <c r="O608" s="42"/>
      <c r="P608" s="42"/>
      <c r="Q608" s="42"/>
      <c r="R608" s="42"/>
      <c r="S608" s="42"/>
      <c r="T608" s="78"/>
      <c r="AT608" s="24" t="s">
        <v>202</v>
      </c>
      <c r="AU608" s="24" t="s">
        <v>79</v>
      </c>
    </row>
    <row r="609" spans="2:65" s="1" customFormat="1" ht="22.5" customHeight="1">
      <c r="B609" s="41"/>
      <c r="C609" s="238" t="s">
        <v>1678</v>
      </c>
      <c r="D609" s="238" t="s">
        <v>1041</v>
      </c>
      <c r="E609" s="239" t="s">
        <v>2283</v>
      </c>
      <c r="F609" s="240" t="s">
        <v>2284</v>
      </c>
      <c r="G609" s="241" t="s">
        <v>729</v>
      </c>
      <c r="H609" s="242">
        <v>40</v>
      </c>
      <c r="I609" s="243"/>
      <c r="J609" s="242">
        <f>ROUND(I609*H609,1)</f>
        <v>0</v>
      </c>
      <c r="K609" s="240" t="s">
        <v>1298</v>
      </c>
      <c r="L609" s="244"/>
      <c r="M609" s="245" t="s">
        <v>20</v>
      </c>
      <c r="N609" s="246" t="s">
        <v>43</v>
      </c>
      <c r="O609" s="42"/>
      <c r="P609" s="202">
        <f>O609*H609</f>
        <v>0</v>
      </c>
      <c r="Q609" s="202">
        <v>0</v>
      </c>
      <c r="R609" s="202">
        <f>Q609*H609</f>
        <v>0</v>
      </c>
      <c r="S609" s="202">
        <v>0</v>
      </c>
      <c r="T609" s="203">
        <f>S609*H609</f>
        <v>0</v>
      </c>
      <c r="AR609" s="24" t="s">
        <v>799</v>
      </c>
      <c r="AT609" s="24" t="s">
        <v>1041</v>
      </c>
      <c r="AU609" s="24" t="s">
        <v>79</v>
      </c>
      <c r="AY609" s="24" t="s">
        <v>195</v>
      </c>
      <c r="BE609" s="204">
        <f>IF(N609="základní",J609,0)</f>
        <v>0</v>
      </c>
      <c r="BF609" s="204">
        <f>IF(N609="snížená",J609,0)</f>
        <v>0</v>
      </c>
      <c r="BG609" s="204">
        <f>IF(N609="zákl. přenesená",J609,0)</f>
        <v>0</v>
      </c>
      <c r="BH609" s="204">
        <f>IF(N609="sníž. přenesená",J609,0)</f>
        <v>0</v>
      </c>
      <c r="BI609" s="204">
        <f>IF(N609="nulová",J609,0)</f>
        <v>0</v>
      </c>
      <c r="BJ609" s="24" t="s">
        <v>79</v>
      </c>
      <c r="BK609" s="204">
        <f>ROUND(I609*H609,1)</f>
        <v>0</v>
      </c>
      <c r="BL609" s="24" t="s">
        <v>474</v>
      </c>
      <c r="BM609" s="24" t="s">
        <v>1679</v>
      </c>
    </row>
    <row r="610" spans="2:65" s="1" customFormat="1" ht="13.5">
      <c r="B610" s="41"/>
      <c r="C610" s="63"/>
      <c r="D610" s="205" t="s">
        <v>202</v>
      </c>
      <c r="E610" s="63"/>
      <c r="F610" s="206" t="s">
        <v>2284</v>
      </c>
      <c r="G610" s="63"/>
      <c r="H610" s="63"/>
      <c r="I610" s="165"/>
      <c r="J610" s="63"/>
      <c r="K610" s="63"/>
      <c r="L610" s="61"/>
      <c r="M610" s="207"/>
      <c r="N610" s="42"/>
      <c r="O610" s="42"/>
      <c r="P610" s="42"/>
      <c r="Q610" s="42"/>
      <c r="R610" s="42"/>
      <c r="S610" s="42"/>
      <c r="T610" s="78"/>
      <c r="AT610" s="24" t="s">
        <v>202</v>
      </c>
      <c r="AU610" s="24" t="s">
        <v>79</v>
      </c>
    </row>
    <row r="611" spans="2:65" s="1" customFormat="1" ht="22.5" customHeight="1">
      <c r="B611" s="41"/>
      <c r="C611" s="238" t="s">
        <v>767</v>
      </c>
      <c r="D611" s="238" t="s">
        <v>1041</v>
      </c>
      <c r="E611" s="239" t="s">
        <v>2285</v>
      </c>
      <c r="F611" s="240" t="s">
        <v>2286</v>
      </c>
      <c r="G611" s="241" t="s">
        <v>729</v>
      </c>
      <c r="H611" s="242">
        <v>3</v>
      </c>
      <c r="I611" s="243"/>
      <c r="J611" s="242">
        <f>ROUND(I611*H611,1)</f>
        <v>0</v>
      </c>
      <c r="K611" s="240" t="s">
        <v>1298</v>
      </c>
      <c r="L611" s="244"/>
      <c r="M611" s="245" t="s">
        <v>20</v>
      </c>
      <c r="N611" s="246" t="s">
        <v>43</v>
      </c>
      <c r="O611" s="42"/>
      <c r="P611" s="202">
        <f>O611*H611</f>
        <v>0</v>
      </c>
      <c r="Q611" s="202">
        <v>0</v>
      </c>
      <c r="R611" s="202">
        <f>Q611*H611</f>
        <v>0</v>
      </c>
      <c r="S611" s="202">
        <v>0</v>
      </c>
      <c r="T611" s="203">
        <f>S611*H611</f>
        <v>0</v>
      </c>
      <c r="AR611" s="24" t="s">
        <v>799</v>
      </c>
      <c r="AT611" s="24" t="s">
        <v>1041</v>
      </c>
      <c r="AU611" s="24" t="s">
        <v>79</v>
      </c>
      <c r="AY611" s="24" t="s">
        <v>195</v>
      </c>
      <c r="BE611" s="204">
        <f>IF(N611="základní",J611,0)</f>
        <v>0</v>
      </c>
      <c r="BF611" s="204">
        <f>IF(N611="snížená",J611,0)</f>
        <v>0</v>
      </c>
      <c r="BG611" s="204">
        <f>IF(N611="zákl. přenesená",J611,0)</f>
        <v>0</v>
      </c>
      <c r="BH611" s="204">
        <f>IF(N611="sníž. přenesená",J611,0)</f>
        <v>0</v>
      </c>
      <c r="BI611" s="204">
        <f>IF(N611="nulová",J611,0)</f>
        <v>0</v>
      </c>
      <c r="BJ611" s="24" t="s">
        <v>79</v>
      </c>
      <c r="BK611" s="204">
        <f>ROUND(I611*H611,1)</f>
        <v>0</v>
      </c>
      <c r="BL611" s="24" t="s">
        <v>474</v>
      </c>
      <c r="BM611" s="24" t="s">
        <v>1680</v>
      </c>
    </row>
    <row r="612" spans="2:65" s="1" customFormat="1" ht="13.5">
      <c r="B612" s="41"/>
      <c r="C612" s="63"/>
      <c r="D612" s="205" t="s">
        <v>202</v>
      </c>
      <c r="E612" s="63"/>
      <c r="F612" s="206" t="s">
        <v>2286</v>
      </c>
      <c r="G612" s="63"/>
      <c r="H612" s="63"/>
      <c r="I612" s="165"/>
      <c r="J612" s="63"/>
      <c r="K612" s="63"/>
      <c r="L612" s="61"/>
      <c r="M612" s="207"/>
      <c r="N612" s="42"/>
      <c r="O612" s="42"/>
      <c r="P612" s="42"/>
      <c r="Q612" s="42"/>
      <c r="R612" s="42"/>
      <c r="S612" s="42"/>
      <c r="T612" s="78"/>
      <c r="AT612" s="24" t="s">
        <v>202</v>
      </c>
      <c r="AU612" s="24" t="s">
        <v>79</v>
      </c>
    </row>
    <row r="613" spans="2:65" s="1" customFormat="1" ht="22.5" customHeight="1">
      <c r="B613" s="41"/>
      <c r="C613" s="238" t="s">
        <v>1681</v>
      </c>
      <c r="D613" s="238" t="s">
        <v>1041</v>
      </c>
      <c r="E613" s="239" t="s">
        <v>2287</v>
      </c>
      <c r="F613" s="240" t="s">
        <v>2288</v>
      </c>
      <c r="G613" s="241" t="s">
        <v>440</v>
      </c>
      <c r="H613" s="242">
        <v>50</v>
      </c>
      <c r="I613" s="243"/>
      <c r="J613" s="242">
        <f>ROUND(I613*H613,1)</f>
        <v>0</v>
      </c>
      <c r="K613" s="240" t="s">
        <v>1298</v>
      </c>
      <c r="L613" s="244"/>
      <c r="M613" s="245" t="s">
        <v>20</v>
      </c>
      <c r="N613" s="246" t="s">
        <v>43</v>
      </c>
      <c r="O613" s="42"/>
      <c r="P613" s="202">
        <f>O613*H613</f>
        <v>0</v>
      </c>
      <c r="Q613" s="202">
        <v>0</v>
      </c>
      <c r="R613" s="202">
        <f>Q613*H613</f>
        <v>0</v>
      </c>
      <c r="S613" s="202">
        <v>0</v>
      </c>
      <c r="T613" s="203">
        <f>S613*H613</f>
        <v>0</v>
      </c>
      <c r="AR613" s="24" t="s">
        <v>799</v>
      </c>
      <c r="AT613" s="24" t="s">
        <v>1041</v>
      </c>
      <c r="AU613" s="24" t="s">
        <v>79</v>
      </c>
      <c r="AY613" s="24" t="s">
        <v>195</v>
      </c>
      <c r="BE613" s="204">
        <f>IF(N613="základní",J613,0)</f>
        <v>0</v>
      </c>
      <c r="BF613" s="204">
        <f>IF(N613="snížená",J613,0)</f>
        <v>0</v>
      </c>
      <c r="BG613" s="204">
        <f>IF(N613="zákl. přenesená",J613,0)</f>
        <v>0</v>
      </c>
      <c r="BH613" s="204">
        <f>IF(N613="sníž. přenesená",J613,0)</f>
        <v>0</v>
      </c>
      <c r="BI613" s="204">
        <f>IF(N613="nulová",J613,0)</f>
        <v>0</v>
      </c>
      <c r="BJ613" s="24" t="s">
        <v>79</v>
      </c>
      <c r="BK613" s="204">
        <f>ROUND(I613*H613,1)</f>
        <v>0</v>
      </c>
      <c r="BL613" s="24" t="s">
        <v>474</v>
      </c>
      <c r="BM613" s="24" t="s">
        <v>1683</v>
      </c>
    </row>
    <row r="614" spans="2:65" s="1" customFormat="1" ht="13.5">
      <c r="B614" s="41"/>
      <c r="C614" s="63"/>
      <c r="D614" s="205" t="s">
        <v>202</v>
      </c>
      <c r="E614" s="63"/>
      <c r="F614" s="206" t="s">
        <v>2288</v>
      </c>
      <c r="G614" s="63"/>
      <c r="H614" s="63"/>
      <c r="I614" s="165"/>
      <c r="J614" s="63"/>
      <c r="K614" s="63"/>
      <c r="L614" s="61"/>
      <c r="M614" s="207"/>
      <c r="N614" s="42"/>
      <c r="O614" s="42"/>
      <c r="P614" s="42"/>
      <c r="Q614" s="42"/>
      <c r="R614" s="42"/>
      <c r="S614" s="42"/>
      <c r="T614" s="78"/>
      <c r="AT614" s="24" t="s">
        <v>202</v>
      </c>
      <c r="AU614" s="24" t="s">
        <v>79</v>
      </c>
    </row>
    <row r="615" spans="2:65" s="1" customFormat="1" ht="22.5" customHeight="1">
      <c r="B615" s="41"/>
      <c r="C615" s="238" t="s">
        <v>770</v>
      </c>
      <c r="D615" s="238" t="s">
        <v>1041</v>
      </c>
      <c r="E615" s="239" t="s">
        <v>2289</v>
      </c>
      <c r="F615" s="240" t="s">
        <v>2290</v>
      </c>
      <c r="G615" s="241" t="s">
        <v>440</v>
      </c>
      <c r="H615" s="242">
        <v>28</v>
      </c>
      <c r="I615" s="243"/>
      <c r="J615" s="242">
        <f>ROUND(I615*H615,1)</f>
        <v>0</v>
      </c>
      <c r="K615" s="240" t="s">
        <v>1298</v>
      </c>
      <c r="L615" s="244"/>
      <c r="M615" s="245" t="s">
        <v>20</v>
      </c>
      <c r="N615" s="246" t="s">
        <v>43</v>
      </c>
      <c r="O615" s="42"/>
      <c r="P615" s="202">
        <f>O615*H615</f>
        <v>0</v>
      </c>
      <c r="Q615" s="202">
        <v>0</v>
      </c>
      <c r="R615" s="202">
        <f>Q615*H615</f>
        <v>0</v>
      </c>
      <c r="S615" s="202">
        <v>0</v>
      </c>
      <c r="T615" s="203">
        <f>S615*H615</f>
        <v>0</v>
      </c>
      <c r="AR615" s="24" t="s">
        <v>799</v>
      </c>
      <c r="AT615" s="24" t="s">
        <v>1041</v>
      </c>
      <c r="AU615" s="24" t="s">
        <v>79</v>
      </c>
      <c r="AY615" s="24" t="s">
        <v>195</v>
      </c>
      <c r="BE615" s="204">
        <f>IF(N615="základní",J615,0)</f>
        <v>0</v>
      </c>
      <c r="BF615" s="204">
        <f>IF(N615="snížená",J615,0)</f>
        <v>0</v>
      </c>
      <c r="BG615" s="204">
        <f>IF(N615="zákl. přenesená",J615,0)</f>
        <v>0</v>
      </c>
      <c r="BH615" s="204">
        <f>IF(N615="sníž. přenesená",J615,0)</f>
        <v>0</v>
      </c>
      <c r="BI615" s="204">
        <f>IF(N615="nulová",J615,0)</f>
        <v>0</v>
      </c>
      <c r="BJ615" s="24" t="s">
        <v>79</v>
      </c>
      <c r="BK615" s="204">
        <f>ROUND(I615*H615,1)</f>
        <v>0</v>
      </c>
      <c r="BL615" s="24" t="s">
        <v>474</v>
      </c>
      <c r="BM615" s="24" t="s">
        <v>1685</v>
      </c>
    </row>
    <row r="616" spans="2:65" s="1" customFormat="1" ht="13.5">
      <c r="B616" s="41"/>
      <c r="C616" s="63"/>
      <c r="D616" s="205" t="s">
        <v>202</v>
      </c>
      <c r="E616" s="63"/>
      <c r="F616" s="206" t="s">
        <v>2290</v>
      </c>
      <c r="G616" s="63"/>
      <c r="H616" s="63"/>
      <c r="I616" s="165"/>
      <c r="J616" s="63"/>
      <c r="K616" s="63"/>
      <c r="L616" s="61"/>
      <c r="M616" s="207"/>
      <c r="N616" s="42"/>
      <c r="O616" s="42"/>
      <c r="P616" s="42"/>
      <c r="Q616" s="42"/>
      <c r="R616" s="42"/>
      <c r="S616" s="42"/>
      <c r="T616" s="78"/>
      <c r="AT616" s="24" t="s">
        <v>202</v>
      </c>
      <c r="AU616" s="24" t="s">
        <v>79</v>
      </c>
    </row>
    <row r="617" spans="2:65" s="1" customFormat="1" ht="22.5" customHeight="1">
      <c r="B617" s="41"/>
      <c r="C617" s="238" t="s">
        <v>1686</v>
      </c>
      <c r="D617" s="238" t="s">
        <v>1041</v>
      </c>
      <c r="E617" s="239" t="s">
        <v>2291</v>
      </c>
      <c r="F617" s="240" t="s">
        <v>2292</v>
      </c>
      <c r="G617" s="241" t="s">
        <v>440</v>
      </c>
      <c r="H617" s="242">
        <v>232</v>
      </c>
      <c r="I617" s="243"/>
      <c r="J617" s="242">
        <f>ROUND(I617*H617,1)</f>
        <v>0</v>
      </c>
      <c r="K617" s="240" t="s">
        <v>1298</v>
      </c>
      <c r="L617" s="244"/>
      <c r="M617" s="245" t="s">
        <v>20</v>
      </c>
      <c r="N617" s="246" t="s">
        <v>43</v>
      </c>
      <c r="O617" s="42"/>
      <c r="P617" s="202">
        <f>O617*H617</f>
        <v>0</v>
      </c>
      <c r="Q617" s="202">
        <v>0</v>
      </c>
      <c r="R617" s="202">
        <f>Q617*H617</f>
        <v>0</v>
      </c>
      <c r="S617" s="202">
        <v>0</v>
      </c>
      <c r="T617" s="203">
        <f>S617*H617</f>
        <v>0</v>
      </c>
      <c r="AR617" s="24" t="s">
        <v>799</v>
      </c>
      <c r="AT617" s="24" t="s">
        <v>1041</v>
      </c>
      <c r="AU617" s="24" t="s">
        <v>79</v>
      </c>
      <c r="AY617" s="24" t="s">
        <v>195</v>
      </c>
      <c r="BE617" s="204">
        <f>IF(N617="základní",J617,0)</f>
        <v>0</v>
      </c>
      <c r="BF617" s="204">
        <f>IF(N617="snížená",J617,0)</f>
        <v>0</v>
      </c>
      <c r="BG617" s="204">
        <f>IF(N617="zákl. přenesená",J617,0)</f>
        <v>0</v>
      </c>
      <c r="BH617" s="204">
        <f>IF(N617="sníž. přenesená",J617,0)</f>
        <v>0</v>
      </c>
      <c r="BI617" s="204">
        <f>IF(N617="nulová",J617,0)</f>
        <v>0</v>
      </c>
      <c r="BJ617" s="24" t="s">
        <v>79</v>
      </c>
      <c r="BK617" s="204">
        <f>ROUND(I617*H617,1)</f>
        <v>0</v>
      </c>
      <c r="BL617" s="24" t="s">
        <v>474</v>
      </c>
      <c r="BM617" s="24" t="s">
        <v>1688</v>
      </c>
    </row>
    <row r="618" spans="2:65" s="1" customFormat="1" ht="13.5">
      <c r="B618" s="41"/>
      <c r="C618" s="63"/>
      <c r="D618" s="205" t="s">
        <v>202</v>
      </c>
      <c r="E618" s="63"/>
      <c r="F618" s="206" t="s">
        <v>2292</v>
      </c>
      <c r="G618" s="63"/>
      <c r="H618" s="63"/>
      <c r="I618" s="165"/>
      <c r="J618" s="63"/>
      <c r="K618" s="63"/>
      <c r="L618" s="61"/>
      <c r="M618" s="207"/>
      <c r="N618" s="42"/>
      <c r="O618" s="42"/>
      <c r="P618" s="42"/>
      <c r="Q618" s="42"/>
      <c r="R618" s="42"/>
      <c r="S618" s="42"/>
      <c r="T618" s="78"/>
      <c r="AT618" s="24" t="s">
        <v>202</v>
      </c>
      <c r="AU618" s="24" t="s">
        <v>79</v>
      </c>
    </row>
    <row r="619" spans="2:65" s="1" customFormat="1" ht="22.5" customHeight="1">
      <c r="B619" s="41"/>
      <c r="C619" s="238" t="s">
        <v>773</v>
      </c>
      <c r="D619" s="238" t="s">
        <v>1041</v>
      </c>
      <c r="E619" s="239" t="s">
        <v>2293</v>
      </c>
      <c r="F619" s="240" t="s">
        <v>2294</v>
      </c>
      <c r="G619" s="241" t="s">
        <v>440</v>
      </c>
      <c r="H619" s="242">
        <v>20</v>
      </c>
      <c r="I619" s="243"/>
      <c r="J619" s="242">
        <f>ROUND(I619*H619,1)</f>
        <v>0</v>
      </c>
      <c r="K619" s="240" t="s">
        <v>1298</v>
      </c>
      <c r="L619" s="244"/>
      <c r="M619" s="245" t="s">
        <v>20</v>
      </c>
      <c r="N619" s="246" t="s">
        <v>43</v>
      </c>
      <c r="O619" s="42"/>
      <c r="P619" s="202">
        <f>O619*H619</f>
        <v>0</v>
      </c>
      <c r="Q619" s="202">
        <v>0</v>
      </c>
      <c r="R619" s="202">
        <f>Q619*H619</f>
        <v>0</v>
      </c>
      <c r="S619" s="202">
        <v>0</v>
      </c>
      <c r="T619" s="203">
        <f>S619*H619</f>
        <v>0</v>
      </c>
      <c r="AR619" s="24" t="s">
        <v>799</v>
      </c>
      <c r="AT619" s="24" t="s">
        <v>1041</v>
      </c>
      <c r="AU619" s="24" t="s">
        <v>79</v>
      </c>
      <c r="AY619" s="24" t="s">
        <v>195</v>
      </c>
      <c r="BE619" s="204">
        <f>IF(N619="základní",J619,0)</f>
        <v>0</v>
      </c>
      <c r="BF619" s="204">
        <f>IF(N619="snížená",J619,0)</f>
        <v>0</v>
      </c>
      <c r="BG619" s="204">
        <f>IF(N619="zákl. přenesená",J619,0)</f>
        <v>0</v>
      </c>
      <c r="BH619" s="204">
        <f>IF(N619="sníž. přenesená",J619,0)</f>
        <v>0</v>
      </c>
      <c r="BI619" s="204">
        <f>IF(N619="nulová",J619,0)</f>
        <v>0</v>
      </c>
      <c r="BJ619" s="24" t="s">
        <v>79</v>
      </c>
      <c r="BK619" s="204">
        <f>ROUND(I619*H619,1)</f>
        <v>0</v>
      </c>
      <c r="BL619" s="24" t="s">
        <v>474</v>
      </c>
      <c r="BM619" s="24" t="s">
        <v>1690</v>
      </c>
    </row>
    <row r="620" spans="2:65" s="1" customFormat="1" ht="13.5">
      <c r="B620" s="41"/>
      <c r="C620" s="63"/>
      <c r="D620" s="205" t="s">
        <v>202</v>
      </c>
      <c r="E620" s="63"/>
      <c r="F620" s="206" t="s">
        <v>2294</v>
      </c>
      <c r="G620" s="63"/>
      <c r="H620" s="63"/>
      <c r="I620" s="165"/>
      <c r="J620" s="63"/>
      <c r="K620" s="63"/>
      <c r="L620" s="61"/>
      <c r="M620" s="207"/>
      <c r="N620" s="42"/>
      <c r="O620" s="42"/>
      <c r="P620" s="42"/>
      <c r="Q620" s="42"/>
      <c r="R620" s="42"/>
      <c r="S620" s="42"/>
      <c r="T620" s="78"/>
      <c r="AT620" s="24" t="s">
        <v>202</v>
      </c>
      <c r="AU620" s="24" t="s">
        <v>79</v>
      </c>
    </row>
    <row r="621" spans="2:65" s="1" customFormat="1" ht="22.5" customHeight="1">
      <c r="B621" s="41"/>
      <c r="C621" s="238" t="s">
        <v>1691</v>
      </c>
      <c r="D621" s="238" t="s">
        <v>1041</v>
      </c>
      <c r="E621" s="239" t="s">
        <v>2295</v>
      </c>
      <c r="F621" s="240" t="s">
        <v>1954</v>
      </c>
      <c r="G621" s="241" t="s">
        <v>440</v>
      </c>
      <c r="H621" s="242">
        <v>100</v>
      </c>
      <c r="I621" s="243"/>
      <c r="J621" s="242">
        <f>ROUND(I621*H621,1)</f>
        <v>0</v>
      </c>
      <c r="K621" s="240" t="s">
        <v>1298</v>
      </c>
      <c r="L621" s="244"/>
      <c r="M621" s="245" t="s">
        <v>20</v>
      </c>
      <c r="N621" s="246" t="s">
        <v>43</v>
      </c>
      <c r="O621" s="42"/>
      <c r="P621" s="202">
        <f>O621*H621</f>
        <v>0</v>
      </c>
      <c r="Q621" s="202">
        <v>0</v>
      </c>
      <c r="R621" s="202">
        <f>Q621*H621</f>
        <v>0</v>
      </c>
      <c r="S621" s="202">
        <v>0</v>
      </c>
      <c r="T621" s="203">
        <f>S621*H621</f>
        <v>0</v>
      </c>
      <c r="AR621" s="24" t="s">
        <v>799</v>
      </c>
      <c r="AT621" s="24" t="s">
        <v>1041</v>
      </c>
      <c r="AU621" s="24" t="s">
        <v>79</v>
      </c>
      <c r="AY621" s="24" t="s">
        <v>195</v>
      </c>
      <c r="BE621" s="204">
        <f>IF(N621="základní",J621,0)</f>
        <v>0</v>
      </c>
      <c r="BF621" s="204">
        <f>IF(N621="snížená",J621,0)</f>
        <v>0</v>
      </c>
      <c r="BG621" s="204">
        <f>IF(N621="zákl. přenesená",J621,0)</f>
        <v>0</v>
      </c>
      <c r="BH621" s="204">
        <f>IF(N621="sníž. přenesená",J621,0)</f>
        <v>0</v>
      </c>
      <c r="BI621" s="204">
        <f>IF(N621="nulová",J621,0)</f>
        <v>0</v>
      </c>
      <c r="BJ621" s="24" t="s">
        <v>79</v>
      </c>
      <c r="BK621" s="204">
        <f>ROUND(I621*H621,1)</f>
        <v>0</v>
      </c>
      <c r="BL621" s="24" t="s">
        <v>474</v>
      </c>
      <c r="BM621" s="24" t="s">
        <v>1693</v>
      </c>
    </row>
    <row r="622" spans="2:65" s="1" customFormat="1" ht="13.5">
      <c r="B622" s="41"/>
      <c r="C622" s="63"/>
      <c r="D622" s="205" t="s">
        <v>202</v>
      </c>
      <c r="E622" s="63"/>
      <c r="F622" s="206" t="s">
        <v>1954</v>
      </c>
      <c r="G622" s="63"/>
      <c r="H622" s="63"/>
      <c r="I622" s="165"/>
      <c r="J622" s="63"/>
      <c r="K622" s="63"/>
      <c r="L622" s="61"/>
      <c r="M622" s="207"/>
      <c r="N622" s="42"/>
      <c r="O622" s="42"/>
      <c r="P622" s="42"/>
      <c r="Q622" s="42"/>
      <c r="R622" s="42"/>
      <c r="S622" s="42"/>
      <c r="T622" s="78"/>
      <c r="AT622" s="24" t="s">
        <v>202</v>
      </c>
      <c r="AU622" s="24" t="s">
        <v>79</v>
      </c>
    </row>
    <row r="623" spans="2:65" s="1" customFormat="1" ht="22.5" customHeight="1">
      <c r="B623" s="41"/>
      <c r="C623" s="238" t="s">
        <v>777</v>
      </c>
      <c r="D623" s="238" t="s">
        <v>1041</v>
      </c>
      <c r="E623" s="239" t="s">
        <v>2296</v>
      </c>
      <c r="F623" s="240" t="s">
        <v>2297</v>
      </c>
      <c r="G623" s="241" t="s">
        <v>729</v>
      </c>
      <c r="H623" s="242">
        <v>40</v>
      </c>
      <c r="I623" s="243"/>
      <c r="J623" s="242">
        <f>ROUND(I623*H623,1)</f>
        <v>0</v>
      </c>
      <c r="K623" s="240" t="s">
        <v>1298</v>
      </c>
      <c r="L623" s="244"/>
      <c r="M623" s="245" t="s">
        <v>20</v>
      </c>
      <c r="N623" s="246" t="s">
        <v>43</v>
      </c>
      <c r="O623" s="42"/>
      <c r="P623" s="202">
        <f>O623*H623</f>
        <v>0</v>
      </c>
      <c r="Q623" s="202">
        <v>0</v>
      </c>
      <c r="R623" s="202">
        <f>Q623*H623</f>
        <v>0</v>
      </c>
      <c r="S623" s="202">
        <v>0</v>
      </c>
      <c r="T623" s="203">
        <f>S623*H623</f>
        <v>0</v>
      </c>
      <c r="AR623" s="24" t="s">
        <v>799</v>
      </c>
      <c r="AT623" s="24" t="s">
        <v>1041</v>
      </c>
      <c r="AU623" s="24" t="s">
        <v>79</v>
      </c>
      <c r="AY623" s="24" t="s">
        <v>195</v>
      </c>
      <c r="BE623" s="204">
        <f>IF(N623="základní",J623,0)</f>
        <v>0</v>
      </c>
      <c r="BF623" s="204">
        <f>IF(N623="snížená",J623,0)</f>
        <v>0</v>
      </c>
      <c r="BG623" s="204">
        <f>IF(N623="zákl. přenesená",J623,0)</f>
        <v>0</v>
      </c>
      <c r="BH623" s="204">
        <f>IF(N623="sníž. přenesená",J623,0)</f>
        <v>0</v>
      </c>
      <c r="BI623" s="204">
        <f>IF(N623="nulová",J623,0)</f>
        <v>0</v>
      </c>
      <c r="BJ623" s="24" t="s">
        <v>79</v>
      </c>
      <c r="BK623" s="204">
        <f>ROUND(I623*H623,1)</f>
        <v>0</v>
      </c>
      <c r="BL623" s="24" t="s">
        <v>474</v>
      </c>
      <c r="BM623" s="24" t="s">
        <v>1695</v>
      </c>
    </row>
    <row r="624" spans="2:65" s="1" customFormat="1" ht="13.5">
      <c r="B624" s="41"/>
      <c r="C624" s="63"/>
      <c r="D624" s="205" t="s">
        <v>202</v>
      </c>
      <c r="E624" s="63"/>
      <c r="F624" s="206" t="s">
        <v>2297</v>
      </c>
      <c r="G624" s="63"/>
      <c r="H624" s="63"/>
      <c r="I624" s="165"/>
      <c r="J624" s="63"/>
      <c r="K624" s="63"/>
      <c r="L624" s="61"/>
      <c r="M624" s="207"/>
      <c r="N624" s="42"/>
      <c r="O624" s="42"/>
      <c r="P624" s="42"/>
      <c r="Q624" s="42"/>
      <c r="R624" s="42"/>
      <c r="S624" s="42"/>
      <c r="T624" s="78"/>
      <c r="AT624" s="24" t="s">
        <v>202</v>
      </c>
      <c r="AU624" s="24" t="s">
        <v>79</v>
      </c>
    </row>
    <row r="625" spans="2:65" s="1" customFormat="1" ht="22.5" customHeight="1">
      <c r="B625" s="41"/>
      <c r="C625" s="238" t="s">
        <v>1696</v>
      </c>
      <c r="D625" s="238" t="s">
        <v>1041</v>
      </c>
      <c r="E625" s="239" t="s">
        <v>2298</v>
      </c>
      <c r="F625" s="240" t="s">
        <v>2299</v>
      </c>
      <c r="G625" s="241" t="s">
        <v>729</v>
      </c>
      <c r="H625" s="242">
        <v>2</v>
      </c>
      <c r="I625" s="243"/>
      <c r="J625" s="242">
        <f>ROUND(I625*H625,1)</f>
        <v>0</v>
      </c>
      <c r="K625" s="240" t="s">
        <v>1298</v>
      </c>
      <c r="L625" s="244"/>
      <c r="M625" s="245" t="s">
        <v>20</v>
      </c>
      <c r="N625" s="246" t="s">
        <v>43</v>
      </c>
      <c r="O625" s="42"/>
      <c r="P625" s="202">
        <f>O625*H625</f>
        <v>0</v>
      </c>
      <c r="Q625" s="202">
        <v>0</v>
      </c>
      <c r="R625" s="202">
        <f>Q625*H625</f>
        <v>0</v>
      </c>
      <c r="S625" s="202">
        <v>0</v>
      </c>
      <c r="T625" s="203">
        <f>S625*H625</f>
        <v>0</v>
      </c>
      <c r="AR625" s="24" t="s">
        <v>799</v>
      </c>
      <c r="AT625" s="24" t="s">
        <v>1041</v>
      </c>
      <c r="AU625" s="24" t="s">
        <v>79</v>
      </c>
      <c r="AY625" s="24" t="s">
        <v>195</v>
      </c>
      <c r="BE625" s="204">
        <f>IF(N625="základní",J625,0)</f>
        <v>0</v>
      </c>
      <c r="BF625" s="204">
        <f>IF(N625="snížená",J625,0)</f>
        <v>0</v>
      </c>
      <c r="BG625" s="204">
        <f>IF(N625="zákl. přenesená",J625,0)</f>
        <v>0</v>
      </c>
      <c r="BH625" s="204">
        <f>IF(N625="sníž. přenesená",J625,0)</f>
        <v>0</v>
      </c>
      <c r="BI625" s="204">
        <f>IF(N625="nulová",J625,0)</f>
        <v>0</v>
      </c>
      <c r="BJ625" s="24" t="s">
        <v>79</v>
      </c>
      <c r="BK625" s="204">
        <f>ROUND(I625*H625,1)</f>
        <v>0</v>
      </c>
      <c r="BL625" s="24" t="s">
        <v>474</v>
      </c>
      <c r="BM625" s="24" t="s">
        <v>1698</v>
      </c>
    </row>
    <row r="626" spans="2:65" s="1" customFormat="1" ht="13.5">
      <c r="B626" s="41"/>
      <c r="C626" s="63"/>
      <c r="D626" s="205" t="s">
        <v>202</v>
      </c>
      <c r="E626" s="63"/>
      <c r="F626" s="206" t="s">
        <v>2299</v>
      </c>
      <c r="G626" s="63"/>
      <c r="H626" s="63"/>
      <c r="I626" s="165"/>
      <c r="J626" s="63"/>
      <c r="K626" s="63"/>
      <c r="L626" s="61"/>
      <c r="M626" s="207"/>
      <c r="N626" s="42"/>
      <c r="O626" s="42"/>
      <c r="P626" s="42"/>
      <c r="Q626" s="42"/>
      <c r="R626" s="42"/>
      <c r="S626" s="42"/>
      <c r="T626" s="78"/>
      <c r="AT626" s="24" t="s">
        <v>202</v>
      </c>
      <c r="AU626" s="24" t="s">
        <v>79</v>
      </c>
    </row>
    <row r="627" spans="2:65" s="1" customFormat="1" ht="22.5" customHeight="1">
      <c r="B627" s="41"/>
      <c r="C627" s="238" t="s">
        <v>781</v>
      </c>
      <c r="D627" s="238" t="s">
        <v>1041</v>
      </c>
      <c r="E627" s="239" t="s">
        <v>2300</v>
      </c>
      <c r="F627" s="240" t="s">
        <v>2301</v>
      </c>
      <c r="G627" s="241" t="s">
        <v>1948</v>
      </c>
      <c r="H627" s="242">
        <v>1</v>
      </c>
      <c r="I627" s="243"/>
      <c r="J627" s="242">
        <f>ROUND(I627*H627,1)</f>
        <v>0</v>
      </c>
      <c r="K627" s="240" t="s">
        <v>1298</v>
      </c>
      <c r="L627" s="244"/>
      <c r="M627" s="245" t="s">
        <v>20</v>
      </c>
      <c r="N627" s="246" t="s">
        <v>43</v>
      </c>
      <c r="O627" s="42"/>
      <c r="P627" s="202">
        <f>O627*H627</f>
        <v>0</v>
      </c>
      <c r="Q627" s="202">
        <v>0</v>
      </c>
      <c r="R627" s="202">
        <f>Q627*H627</f>
        <v>0</v>
      </c>
      <c r="S627" s="202">
        <v>0</v>
      </c>
      <c r="T627" s="203">
        <f>S627*H627</f>
        <v>0</v>
      </c>
      <c r="AR627" s="24" t="s">
        <v>799</v>
      </c>
      <c r="AT627" s="24" t="s">
        <v>1041</v>
      </c>
      <c r="AU627" s="24" t="s">
        <v>79</v>
      </c>
      <c r="AY627" s="24" t="s">
        <v>195</v>
      </c>
      <c r="BE627" s="204">
        <f>IF(N627="základní",J627,0)</f>
        <v>0</v>
      </c>
      <c r="BF627" s="204">
        <f>IF(N627="snížená",J627,0)</f>
        <v>0</v>
      </c>
      <c r="BG627" s="204">
        <f>IF(N627="zákl. přenesená",J627,0)</f>
        <v>0</v>
      </c>
      <c r="BH627" s="204">
        <f>IF(N627="sníž. přenesená",J627,0)</f>
        <v>0</v>
      </c>
      <c r="BI627" s="204">
        <f>IF(N627="nulová",J627,0)</f>
        <v>0</v>
      </c>
      <c r="BJ627" s="24" t="s">
        <v>79</v>
      </c>
      <c r="BK627" s="204">
        <f>ROUND(I627*H627,1)</f>
        <v>0</v>
      </c>
      <c r="BL627" s="24" t="s">
        <v>474</v>
      </c>
      <c r="BM627" s="24" t="s">
        <v>1700</v>
      </c>
    </row>
    <row r="628" spans="2:65" s="1" customFormat="1" ht="13.5">
      <c r="B628" s="41"/>
      <c r="C628" s="63"/>
      <c r="D628" s="208" t="s">
        <v>202</v>
      </c>
      <c r="E628" s="63"/>
      <c r="F628" s="209" t="s">
        <v>2301</v>
      </c>
      <c r="G628" s="63"/>
      <c r="H628" s="63"/>
      <c r="I628" s="165"/>
      <c r="J628" s="63"/>
      <c r="K628" s="63"/>
      <c r="L628" s="61"/>
      <c r="M628" s="207"/>
      <c r="N628" s="42"/>
      <c r="O628" s="42"/>
      <c r="P628" s="42"/>
      <c r="Q628" s="42"/>
      <c r="R628" s="42"/>
      <c r="S628" s="42"/>
      <c r="T628" s="78"/>
      <c r="AT628" s="24" t="s">
        <v>202</v>
      </c>
      <c r="AU628" s="24" t="s">
        <v>79</v>
      </c>
    </row>
    <row r="629" spans="2:65" s="10" customFormat="1" ht="37.35" customHeight="1">
      <c r="B629" s="180"/>
      <c r="C629" s="181"/>
      <c r="D629" s="182" t="s">
        <v>71</v>
      </c>
      <c r="E629" s="183" t="s">
        <v>2302</v>
      </c>
      <c r="F629" s="183" t="s">
        <v>2303</v>
      </c>
      <c r="G629" s="181"/>
      <c r="H629" s="181"/>
      <c r="I629" s="184"/>
      <c r="J629" s="185">
        <f>BK629</f>
        <v>0</v>
      </c>
      <c r="K629" s="181"/>
      <c r="L629" s="186"/>
      <c r="M629" s="187"/>
      <c r="N629" s="188"/>
      <c r="O629" s="188"/>
      <c r="P629" s="189">
        <f>SUM(P630:P657)</f>
        <v>0</v>
      </c>
      <c r="Q629" s="188"/>
      <c r="R629" s="189">
        <f>SUM(R630:R657)</f>
        <v>0</v>
      </c>
      <c r="S629" s="188"/>
      <c r="T629" s="190">
        <f>SUM(T630:T657)</f>
        <v>0</v>
      </c>
      <c r="AR629" s="191" t="s">
        <v>86</v>
      </c>
      <c r="AT629" s="192" t="s">
        <v>71</v>
      </c>
      <c r="AU629" s="192" t="s">
        <v>72</v>
      </c>
      <c r="AY629" s="191" t="s">
        <v>195</v>
      </c>
      <c r="BK629" s="193">
        <f>SUM(BK630:BK657)</f>
        <v>0</v>
      </c>
    </row>
    <row r="630" spans="2:65" s="1" customFormat="1" ht="22.5" customHeight="1">
      <c r="B630" s="41"/>
      <c r="C630" s="194" t="s">
        <v>1701</v>
      </c>
      <c r="D630" s="194" t="s">
        <v>196</v>
      </c>
      <c r="E630" s="195" t="s">
        <v>2304</v>
      </c>
      <c r="F630" s="196" t="s">
        <v>2305</v>
      </c>
      <c r="G630" s="197" t="s">
        <v>440</v>
      </c>
      <c r="H630" s="198">
        <v>915</v>
      </c>
      <c r="I630" s="199"/>
      <c r="J630" s="198">
        <f>ROUND(I630*H630,1)</f>
        <v>0</v>
      </c>
      <c r="K630" s="196" t="s">
        <v>1298</v>
      </c>
      <c r="L630" s="61"/>
      <c r="M630" s="200" t="s">
        <v>20</v>
      </c>
      <c r="N630" s="201" t="s">
        <v>43</v>
      </c>
      <c r="O630" s="42"/>
      <c r="P630" s="202">
        <f>O630*H630</f>
        <v>0</v>
      </c>
      <c r="Q630" s="202">
        <v>0</v>
      </c>
      <c r="R630" s="202">
        <f>Q630*H630</f>
        <v>0</v>
      </c>
      <c r="S630" s="202">
        <v>0</v>
      </c>
      <c r="T630" s="203">
        <f>S630*H630</f>
        <v>0</v>
      </c>
      <c r="AR630" s="24" t="s">
        <v>474</v>
      </c>
      <c r="AT630" s="24" t="s">
        <v>196</v>
      </c>
      <c r="AU630" s="24" t="s">
        <v>79</v>
      </c>
      <c r="AY630" s="24" t="s">
        <v>195</v>
      </c>
      <c r="BE630" s="204">
        <f>IF(N630="základní",J630,0)</f>
        <v>0</v>
      </c>
      <c r="BF630" s="204">
        <f>IF(N630="snížená",J630,0)</f>
        <v>0</v>
      </c>
      <c r="BG630" s="204">
        <f>IF(N630="zákl. přenesená",J630,0)</f>
        <v>0</v>
      </c>
      <c r="BH630" s="204">
        <f>IF(N630="sníž. přenesená",J630,0)</f>
        <v>0</v>
      </c>
      <c r="BI630" s="204">
        <f>IF(N630="nulová",J630,0)</f>
        <v>0</v>
      </c>
      <c r="BJ630" s="24" t="s">
        <v>79</v>
      </c>
      <c r="BK630" s="204">
        <f>ROUND(I630*H630,1)</f>
        <v>0</v>
      </c>
      <c r="BL630" s="24" t="s">
        <v>474</v>
      </c>
      <c r="BM630" s="24" t="s">
        <v>1703</v>
      </c>
    </row>
    <row r="631" spans="2:65" s="1" customFormat="1" ht="13.5">
      <c r="B631" s="41"/>
      <c r="C631" s="63"/>
      <c r="D631" s="205" t="s">
        <v>202</v>
      </c>
      <c r="E631" s="63"/>
      <c r="F631" s="206" t="s">
        <v>2305</v>
      </c>
      <c r="G631" s="63"/>
      <c r="H631" s="63"/>
      <c r="I631" s="165"/>
      <c r="J631" s="63"/>
      <c r="K631" s="63"/>
      <c r="L631" s="61"/>
      <c r="M631" s="207"/>
      <c r="N631" s="42"/>
      <c r="O631" s="42"/>
      <c r="P631" s="42"/>
      <c r="Q631" s="42"/>
      <c r="R631" s="42"/>
      <c r="S631" s="42"/>
      <c r="T631" s="78"/>
      <c r="AT631" s="24" t="s">
        <v>202</v>
      </c>
      <c r="AU631" s="24" t="s">
        <v>79</v>
      </c>
    </row>
    <row r="632" spans="2:65" s="1" customFormat="1" ht="22.5" customHeight="1">
      <c r="B632" s="41"/>
      <c r="C632" s="194" t="s">
        <v>784</v>
      </c>
      <c r="D632" s="194" t="s">
        <v>196</v>
      </c>
      <c r="E632" s="195" t="s">
        <v>2306</v>
      </c>
      <c r="F632" s="196" t="s">
        <v>2307</v>
      </c>
      <c r="G632" s="197" t="s">
        <v>440</v>
      </c>
      <c r="H632" s="198">
        <v>915</v>
      </c>
      <c r="I632" s="199"/>
      <c r="J632" s="198">
        <f>ROUND(I632*H632,1)</f>
        <v>0</v>
      </c>
      <c r="K632" s="196" t="s">
        <v>1298</v>
      </c>
      <c r="L632" s="61"/>
      <c r="M632" s="200" t="s">
        <v>20</v>
      </c>
      <c r="N632" s="201" t="s">
        <v>43</v>
      </c>
      <c r="O632" s="42"/>
      <c r="P632" s="202">
        <f>O632*H632</f>
        <v>0</v>
      </c>
      <c r="Q632" s="202">
        <v>0</v>
      </c>
      <c r="R632" s="202">
        <f>Q632*H632</f>
        <v>0</v>
      </c>
      <c r="S632" s="202">
        <v>0</v>
      </c>
      <c r="T632" s="203">
        <f>S632*H632</f>
        <v>0</v>
      </c>
      <c r="AR632" s="24" t="s">
        <v>474</v>
      </c>
      <c r="AT632" s="24" t="s">
        <v>196</v>
      </c>
      <c r="AU632" s="24" t="s">
        <v>79</v>
      </c>
      <c r="AY632" s="24" t="s">
        <v>195</v>
      </c>
      <c r="BE632" s="204">
        <f>IF(N632="základní",J632,0)</f>
        <v>0</v>
      </c>
      <c r="BF632" s="204">
        <f>IF(N632="snížená",J632,0)</f>
        <v>0</v>
      </c>
      <c r="BG632" s="204">
        <f>IF(N632="zákl. přenesená",J632,0)</f>
        <v>0</v>
      </c>
      <c r="BH632" s="204">
        <f>IF(N632="sníž. přenesená",J632,0)</f>
        <v>0</v>
      </c>
      <c r="BI632" s="204">
        <f>IF(N632="nulová",J632,0)</f>
        <v>0</v>
      </c>
      <c r="BJ632" s="24" t="s">
        <v>79</v>
      </c>
      <c r="BK632" s="204">
        <f>ROUND(I632*H632,1)</f>
        <v>0</v>
      </c>
      <c r="BL632" s="24" t="s">
        <v>474</v>
      </c>
      <c r="BM632" s="24" t="s">
        <v>1705</v>
      </c>
    </row>
    <row r="633" spans="2:65" s="1" customFormat="1" ht="13.5">
      <c r="B633" s="41"/>
      <c r="C633" s="63"/>
      <c r="D633" s="205" t="s">
        <v>202</v>
      </c>
      <c r="E633" s="63"/>
      <c r="F633" s="206" t="s">
        <v>2307</v>
      </c>
      <c r="G633" s="63"/>
      <c r="H633" s="63"/>
      <c r="I633" s="165"/>
      <c r="J633" s="63"/>
      <c r="K633" s="63"/>
      <c r="L633" s="61"/>
      <c r="M633" s="207"/>
      <c r="N633" s="42"/>
      <c r="O633" s="42"/>
      <c r="P633" s="42"/>
      <c r="Q633" s="42"/>
      <c r="R633" s="42"/>
      <c r="S633" s="42"/>
      <c r="T633" s="78"/>
      <c r="AT633" s="24" t="s">
        <v>202</v>
      </c>
      <c r="AU633" s="24" t="s">
        <v>79</v>
      </c>
    </row>
    <row r="634" spans="2:65" s="1" customFormat="1" ht="22.5" customHeight="1">
      <c r="B634" s="41"/>
      <c r="C634" s="194" t="s">
        <v>1706</v>
      </c>
      <c r="D634" s="194" t="s">
        <v>196</v>
      </c>
      <c r="E634" s="195" t="s">
        <v>2308</v>
      </c>
      <c r="F634" s="196" t="s">
        <v>2309</v>
      </c>
      <c r="G634" s="197" t="s">
        <v>440</v>
      </c>
      <c r="H634" s="198">
        <v>310</v>
      </c>
      <c r="I634" s="199"/>
      <c r="J634" s="198">
        <f>ROUND(I634*H634,1)</f>
        <v>0</v>
      </c>
      <c r="K634" s="196" t="s">
        <v>1298</v>
      </c>
      <c r="L634" s="61"/>
      <c r="M634" s="200" t="s">
        <v>20</v>
      </c>
      <c r="N634" s="201" t="s">
        <v>43</v>
      </c>
      <c r="O634" s="42"/>
      <c r="P634" s="202">
        <f>O634*H634</f>
        <v>0</v>
      </c>
      <c r="Q634" s="202">
        <v>0</v>
      </c>
      <c r="R634" s="202">
        <f>Q634*H634</f>
        <v>0</v>
      </c>
      <c r="S634" s="202">
        <v>0</v>
      </c>
      <c r="T634" s="203">
        <f>S634*H634</f>
        <v>0</v>
      </c>
      <c r="AR634" s="24" t="s">
        <v>474</v>
      </c>
      <c r="AT634" s="24" t="s">
        <v>196</v>
      </c>
      <c r="AU634" s="24" t="s">
        <v>79</v>
      </c>
      <c r="AY634" s="24" t="s">
        <v>195</v>
      </c>
      <c r="BE634" s="204">
        <f>IF(N634="základní",J634,0)</f>
        <v>0</v>
      </c>
      <c r="BF634" s="204">
        <f>IF(N634="snížená",J634,0)</f>
        <v>0</v>
      </c>
      <c r="BG634" s="204">
        <f>IF(N634="zákl. přenesená",J634,0)</f>
        <v>0</v>
      </c>
      <c r="BH634" s="204">
        <f>IF(N634="sníž. přenesená",J634,0)</f>
        <v>0</v>
      </c>
      <c r="BI634" s="204">
        <f>IF(N634="nulová",J634,0)</f>
        <v>0</v>
      </c>
      <c r="BJ634" s="24" t="s">
        <v>79</v>
      </c>
      <c r="BK634" s="204">
        <f>ROUND(I634*H634,1)</f>
        <v>0</v>
      </c>
      <c r="BL634" s="24" t="s">
        <v>474</v>
      </c>
      <c r="BM634" s="24" t="s">
        <v>1708</v>
      </c>
    </row>
    <row r="635" spans="2:65" s="1" customFormat="1" ht="13.5">
      <c r="B635" s="41"/>
      <c r="C635" s="63"/>
      <c r="D635" s="205" t="s">
        <v>202</v>
      </c>
      <c r="E635" s="63"/>
      <c r="F635" s="206" t="s">
        <v>2309</v>
      </c>
      <c r="G635" s="63"/>
      <c r="H635" s="63"/>
      <c r="I635" s="165"/>
      <c r="J635" s="63"/>
      <c r="K635" s="63"/>
      <c r="L635" s="61"/>
      <c r="M635" s="207"/>
      <c r="N635" s="42"/>
      <c r="O635" s="42"/>
      <c r="P635" s="42"/>
      <c r="Q635" s="42"/>
      <c r="R635" s="42"/>
      <c r="S635" s="42"/>
      <c r="T635" s="78"/>
      <c r="AT635" s="24" t="s">
        <v>202</v>
      </c>
      <c r="AU635" s="24" t="s">
        <v>79</v>
      </c>
    </row>
    <row r="636" spans="2:65" s="1" customFormat="1" ht="22.5" customHeight="1">
      <c r="B636" s="41"/>
      <c r="C636" s="194" t="s">
        <v>787</v>
      </c>
      <c r="D636" s="194" t="s">
        <v>196</v>
      </c>
      <c r="E636" s="195" t="s">
        <v>2310</v>
      </c>
      <c r="F636" s="196" t="s">
        <v>2311</v>
      </c>
      <c r="G636" s="197" t="s">
        <v>729</v>
      </c>
      <c r="H636" s="198">
        <v>0</v>
      </c>
      <c r="I636" s="199"/>
      <c r="J636" s="198">
        <f>ROUND(I636*H636,1)</f>
        <v>0</v>
      </c>
      <c r="K636" s="196" t="s">
        <v>1298</v>
      </c>
      <c r="L636" s="61"/>
      <c r="M636" s="200" t="s">
        <v>20</v>
      </c>
      <c r="N636" s="201" t="s">
        <v>43</v>
      </c>
      <c r="O636" s="42"/>
      <c r="P636" s="202">
        <f>O636*H636</f>
        <v>0</v>
      </c>
      <c r="Q636" s="202">
        <v>0</v>
      </c>
      <c r="R636" s="202">
        <f>Q636*H636</f>
        <v>0</v>
      </c>
      <c r="S636" s="202">
        <v>0</v>
      </c>
      <c r="T636" s="203">
        <f>S636*H636</f>
        <v>0</v>
      </c>
      <c r="AR636" s="24" t="s">
        <v>474</v>
      </c>
      <c r="AT636" s="24" t="s">
        <v>196</v>
      </c>
      <c r="AU636" s="24" t="s">
        <v>79</v>
      </c>
      <c r="AY636" s="24" t="s">
        <v>195</v>
      </c>
      <c r="BE636" s="204">
        <f>IF(N636="základní",J636,0)</f>
        <v>0</v>
      </c>
      <c r="BF636" s="204">
        <f>IF(N636="snížená",J636,0)</f>
        <v>0</v>
      </c>
      <c r="BG636" s="204">
        <f>IF(N636="zákl. přenesená",J636,0)</f>
        <v>0</v>
      </c>
      <c r="BH636" s="204">
        <f>IF(N636="sníž. přenesená",J636,0)</f>
        <v>0</v>
      </c>
      <c r="BI636" s="204">
        <f>IF(N636="nulová",J636,0)</f>
        <v>0</v>
      </c>
      <c r="BJ636" s="24" t="s">
        <v>79</v>
      </c>
      <c r="BK636" s="204">
        <f>ROUND(I636*H636,1)</f>
        <v>0</v>
      </c>
      <c r="BL636" s="24" t="s">
        <v>474</v>
      </c>
      <c r="BM636" s="24" t="s">
        <v>1710</v>
      </c>
    </row>
    <row r="637" spans="2:65" s="1" customFormat="1" ht="13.5">
      <c r="B637" s="41"/>
      <c r="C637" s="63"/>
      <c r="D637" s="205" t="s">
        <v>202</v>
      </c>
      <c r="E637" s="63"/>
      <c r="F637" s="206" t="s">
        <v>2311</v>
      </c>
      <c r="G637" s="63"/>
      <c r="H637" s="63"/>
      <c r="I637" s="165"/>
      <c r="J637" s="63"/>
      <c r="K637" s="63"/>
      <c r="L637" s="61"/>
      <c r="M637" s="207"/>
      <c r="N637" s="42"/>
      <c r="O637" s="42"/>
      <c r="P637" s="42"/>
      <c r="Q637" s="42"/>
      <c r="R637" s="42"/>
      <c r="S637" s="42"/>
      <c r="T637" s="78"/>
      <c r="AT637" s="24" t="s">
        <v>202</v>
      </c>
      <c r="AU637" s="24" t="s">
        <v>79</v>
      </c>
    </row>
    <row r="638" spans="2:65" s="1" customFormat="1" ht="22.5" customHeight="1">
      <c r="B638" s="41"/>
      <c r="C638" s="194" t="s">
        <v>1711</v>
      </c>
      <c r="D638" s="194" t="s">
        <v>196</v>
      </c>
      <c r="E638" s="195" t="s">
        <v>2312</v>
      </c>
      <c r="F638" s="196" t="s">
        <v>2313</v>
      </c>
      <c r="G638" s="197" t="s">
        <v>729</v>
      </c>
      <c r="H638" s="198">
        <v>0</v>
      </c>
      <c r="I638" s="199"/>
      <c r="J638" s="198">
        <f>ROUND(I638*H638,1)</f>
        <v>0</v>
      </c>
      <c r="K638" s="196" t="s">
        <v>1298</v>
      </c>
      <c r="L638" s="61"/>
      <c r="M638" s="200" t="s">
        <v>20</v>
      </c>
      <c r="N638" s="201" t="s">
        <v>43</v>
      </c>
      <c r="O638" s="42"/>
      <c r="P638" s="202">
        <f>O638*H638</f>
        <v>0</v>
      </c>
      <c r="Q638" s="202">
        <v>0</v>
      </c>
      <c r="R638" s="202">
        <f>Q638*H638</f>
        <v>0</v>
      </c>
      <c r="S638" s="202">
        <v>0</v>
      </c>
      <c r="T638" s="203">
        <f>S638*H638</f>
        <v>0</v>
      </c>
      <c r="AR638" s="24" t="s">
        <v>474</v>
      </c>
      <c r="AT638" s="24" t="s">
        <v>196</v>
      </c>
      <c r="AU638" s="24" t="s">
        <v>79</v>
      </c>
      <c r="AY638" s="24" t="s">
        <v>195</v>
      </c>
      <c r="BE638" s="204">
        <f>IF(N638="základní",J638,0)</f>
        <v>0</v>
      </c>
      <c r="BF638" s="204">
        <f>IF(N638="snížená",J638,0)</f>
        <v>0</v>
      </c>
      <c r="BG638" s="204">
        <f>IF(N638="zákl. přenesená",J638,0)</f>
        <v>0</v>
      </c>
      <c r="BH638" s="204">
        <f>IF(N638="sníž. přenesená",J638,0)</f>
        <v>0</v>
      </c>
      <c r="BI638" s="204">
        <f>IF(N638="nulová",J638,0)</f>
        <v>0</v>
      </c>
      <c r="BJ638" s="24" t="s">
        <v>79</v>
      </c>
      <c r="BK638" s="204">
        <f>ROUND(I638*H638,1)</f>
        <v>0</v>
      </c>
      <c r="BL638" s="24" t="s">
        <v>474</v>
      </c>
      <c r="BM638" s="24" t="s">
        <v>1713</v>
      </c>
    </row>
    <row r="639" spans="2:65" s="1" customFormat="1" ht="13.5">
      <c r="B639" s="41"/>
      <c r="C639" s="63"/>
      <c r="D639" s="205" t="s">
        <v>202</v>
      </c>
      <c r="E639" s="63"/>
      <c r="F639" s="206" t="s">
        <v>2313</v>
      </c>
      <c r="G639" s="63"/>
      <c r="H639" s="63"/>
      <c r="I639" s="165"/>
      <c r="J639" s="63"/>
      <c r="K639" s="63"/>
      <c r="L639" s="61"/>
      <c r="M639" s="207"/>
      <c r="N639" s="42"/>
      <c r="O639" s="42"/>
      <c r="P639" s="42"/>
      <c r="Q639" s="42"/>
      <c r="R639" s="42"/>
      <c r="S639" s="42"/>
      <c r="T639" s="78"/>
      <c r="AT639" s="24" t="s">
        <v>202</v>
      </c>
      <c r="AU639" s="24" t="s">
        <v>79</v>
      </c>
    </row>
    <row r="640" spans="2:65" s="1" customFormat="1" ht="22.5" customHeight="1">
      <c r="B640" s="41"/>
      <c r="C640" s="194" t="s">
        <v>790</v>
      </c>
      <c r="D640" s="194" t="s">
        <v>196</v>
      </c>
      <c r="E640" s="195" t="s">
        <v>2314</v>
      </c>
      <c r="F640" s="196" t="s">
        <v>2315</v>
      </c>
      <c r="G640" s="197" t="s">
        <v>729</v>
      </c>
      <c r="H640" s="198">
        <v>2</v>
      </c>
      <c r="I640" s="199"/>
      <c r="J640" s="198">
        <f>ROUND(I640*H640,1)</f>
        <v>0</v>
      </c>
      <c r="K640" s="196" t="s">
        <v>1298</v>
      </c>
      <c r="L640" s="61"/>
      <c r="M640" s="200" t="s">
        <v>20</v>
      </c>
      <c r="N640" s="201" t="s">
        <v>43</v>
      </c>
      <c r="O640" s="42"/>
      <c r="P640" s="202">
        <f>O640*H640</f>
        <v>0</v>
      </c>
      <c r="Q640" s="202">
        <v>0</v>
      </c>
      <c r="R640" s="202">
        <f>Q640*H640</f>
        <v>0</v>
      </c>
      <c r="S640" s="202">
        <v>0</v>
      </c>
      <c r="T640" s="203">
        <f>S640*H640</f>
        <v>0</v>
      </c>
      <c r="AR640" s="24" t="s">
        <v>474</v>
      </c>
      <c r="AT640" s="24" t="s">
        <v>196</v>
      </c>
      <c r="AU640" s="24" t="s">
        <v>79</v>
      </c>
      <c r="AY640" s="24" t="s">
        <v>195</v>
      </c>
      <c r="BE640" s="204">
        <f>IF(N640="základní",J640,0)</f>
        <v>0</v>
      </c>
      <c r="BF640" s="204">
        <f>IF(N640="snížená",J640,0)</f>
        <v>0</v>
      </c>
      <c r="BG640" s="204">
        <f>IF(N640="zákl. přenesená",J640,0)</f>
        <v>0</v>
      </c>
      <c r="BH640" s="204">
        <f>IF(N640="sníž. přenesená",J640,0)</f>
        <v>0</v>
      </c>
      <c r="BI640" s="204">
        <f>IF(N640="nulová",J640,0)</f>
        <v>0</v>
      </c>
      <c r="BJ640" s="24" t="s">
        <v>79</v>
      </c>
      <c r="BK640" s="204">
        <f>ROUND(I640*H640,1)</f>
        <v>0</v>
      </c>
      <c r="BL640" s="24" t="s">
        <v>474</v>
      </c>
      <c r="BM640" s="24" t="s">
        <v>1715</v>
      </c>
    </row>
    <row r="641" spans="2:65" s="1" customFormat="1" ht="13.5">
      <c r="B641" s="41"/>
      <c r="C641" s="63"/>
      <c r="D641" s="205" t="s">
        <v>202</v>
      </c>
      <c r="E641" s="63"/>
      <c r="F641" s="206" t="s">
        <v>2315</v>
      </c>
      <c r="G641" s="63"/>
      <c r="H641" s="63"/>
      <c r="I641" s="165"/>
      <c r="J641" s="63"/>
      <c r="K641" s="63"/>
      <c r="L641" s="61"/>
      <c r="M641" s="207"/>
      <c r="N641" s="42"/>
      <c r="O641" s="42"/>
      <c r="P641" s="42"/>
      <c r="Q641" s="42"/>
      <c r="R641" s="42"/>
      <c r="S641" s="42"/>
      <c r="T641" s="78"/>
      <c r="AT641" s="24" t="s">
        <v>202</v>
      </c>
      <c r="AU641" s="24" t="s">
        <v>79</v>
      </c>
    </row>
    <row r="642" spans="2:65" s="1" customFormat="1" ht="22.5" customHeight="1">
      <c r="B642" s="41"/>
      <c r="C642" s="194" t="s">
        <v>1716</v>
      </c>
      <c r="D642" s="194" t="s">
        <v>196</v>
      </c>
      <c r="E642" s="195" t="s">
        <v>2316</v>
      </c>
      <c r="F642" s="196" t="s">
        <v>2317</v>
      </c>
      <c r="G642" s="197" t="s">
        <v>729</v>
      </c>
      <c r="H642" s="198">
        <v>1</v>
      </c>
      <c r="I642" s="199"/>
      <c r="J642" s="198">
        <f>ROUND(I642*H642,1)</f>
        <v>0</v>
      </c>
      <c r="K642" s="196" t="s">
        <v>1298</v>
      </c>
      <c r="L642" s="61"/>
      <c r="M642" s="200" t="s">
        <v>20</v>
      </c>
      <c r="N642" s="201" t="s">
        <v>43</v>
      </c>
      <c r="O642" s="42"/>
      <c r="P642" s="202">
        <f>O642*H642</f>
        <v>0</v>
      </c>
      <c r="Q642" s="202">
        <v>0</v>
      </c>
      <c r="R642" s="202">
        <f>Q642*H642</f>
        <v>0</v>
      </c>
      <c r="S642" s="202">
        <v>0</v>
      </c>
      <c r="T642" s="203">
        <f>S642*H642</f>
        <v>0</v>
      </c>
      <c r="AR642" s="24" t="s">
        <v>474</v>
      </c>
      <c r="AT642" s="24" t="s">
        <v>196</v>
      </c>
      <c r="AU642" s="24" t="s">
        <v>79</v>
      </c>
      <c r="AY642" s="24" t="s">
        <v>195</v>
      </c>
      <c r="BE642" s="204">
        <f>IF(N642="základní",J642,0)</f>
        <v>0</v>
      </c>
      <c r="BF642" s="204">
        <f>IF(N642="snížená",J642,0)</f>
        <v>0</v>
      </c>
      <c r="BG642" s="204">
        <f>IF(N642="zákl. přenesená",J642,0)</f>
        <v>0</v>
      </c>
      <c r="BH642" s="204">
        <f>IF(N642="sníž. přenesená",J642,0)</f>
        <v>0</v>
      </c>
      <c r="BI642" s="204">
        <f>IF(N642="nulová",J642,0)</f>
        <v>0</v>
      </c>
      <c r="BJ642" s="24" t="s">
        <v>79</v>
      </c>
      <c r="BK642" s="204">
        <f>ROUND(I642*H642,1)</f>
        <v>0</v>
      </c>
      <c r="BL642" s="24" t="s">
        <v>474</v>
      </c>
      <c r="BM642" s="24" t="s">
        <v>1718</v>
      </c>
    </row>
    <row r="643" spans="2:65" s="1" customFormat="1" ht="13.5">
      <c r="B643" s="41"/>
      <c r="C643" s="63"/>
      <c r="D643" s="205" t="s">
        <v>202</v>
      </c>
      <c r="E643" s="63"/>
      <c r="F643" s="206" t="s">
        <v>2317</v>
      </c>
      <c r="G643" s="63"/>
      <c r="H643" s="63"/>
      <c r="I643" s="165"/>
      <c r="J643" s="63"/>
      <c r="K643" s="63"/>
      <c r="L643" s="61"/>
      <c r="M643" s="207"/>
      <c r="N643" s="42"/>
      <c r="O643" s="42"/>
      <c r="P643" s="42"/>
      <c r="Q643" s="42"/>
      <c r="R643" s="42"/>
      <c r="S643" s="42"/>
      <c r="T643" s="78"/>
      <c r="AT643" s="24" t="s">
        <v>202</v>
      </c>
      <c r="AU643" s="24" t="s">
        <v>79</v>
      </c>
    </row>
    <row r="644" spans="2:65" s="1" customFormat="1" ht="22.5" customHeight="1">
      <c r="B644" s="41"/>
      <c r="C644" s="194" t="s">
        <v>793</v>
      </c>
      <c r="D644" s="194" t="s">
        <v>196</v>
      </c>
      <c r="E644" s="195" t="s">
        <v>2318</v>
      </c>
      <c r="F644" s="196" t="s">
        <v>2319</v>
      </c>
      <c r="G644" s="197" t="s">
        <v>729</v>
      </c>
      <c r="H644" s="198">
        <v>40</v>
      </c>
      <c r="I644" s="199"/>
      <c r="J644" s="198">
        <f>ROUND(I644*H644,1)</f>
        <v>0</v>
      </c>
      <c r="K644" s="196" t="s">
        <v>1298</v>
      </c>
      <c r="L644" s="61"/>
      <c r="M644" s="200" t="s">
        <v>20</v>
      </c>
      <c r="N644" s="201" t="s">
        <v>43</v>
      </c>
      <c r="O644" s="42"/>
      <c r="P644" s="202">
        <f>O644*H644</f>
        <v>0</v>
      </c>
      <c r="Q644" s="202">
        <v>0</v>
      </c>
      <c r="R644" s="202">
        <f>Q644*H644</f>
        <v>0</v>
      </c>
      <c r="S644" s="202">
        <v>0</v>
      </c>
      <c r="T644" s="203">
        <f>S644*H644</f>
        <v>0</v>
      </c>
      <c r="AR644" s="24" t="s">
        <v>474</v>
      </c>
      <c r="AT644" s="24" t="s">
        <v>196</v>
      </c>
      <c r="AU644" s="24" t="s">
        <v>79</v>
      </c>
      <c r="AY644" s="24" t="s">
        <v>195</v>
      </c>
      <c r="BE644" s="204">
        <f>IF(N644="základní",J644,0)</f>
        <v>0</v>
      </c>
      <c r="BF644" s="204">
        <f>IF(N644="snížená",J644,0)</f>
        <v>0</v>
      </c>
      <c r="BG644" s="204">
        <f>IF(N644="zákl. přenesená",J644,0)</f>
        <v>0</v>
      </c>
      <c r="BH644" s="204">
        <f>IF(N644="sníž. přenesená",J644,0)</f>
        <v>0</v>
      </c>
      <c r="BI644" s="204">
        <f>IF(N644="nulová",J644,0)</f>
        <v>0</v>
      </c>
      <c r="BJ644" s="24" t="s">
        <v>79</v>
      </c>
      <c r="BK644" s="204">
        <f>ROUND(I644*H644,1)</f>
        <v>0</v>
      </c>
      <c r="BL644" s="24" t="s">
        <v>474</v>
      </c>
      <c r="BM644" s="24" t="s">
        <v>1720</v>
      </c>
    </row>
    <row r="645" spans="2:65" s="1" customFormat="1" ht="13.5">
      <c r="B645" s="41"/>
      <c r="C645" s="63"/>
      <c r="D645" s="205" t="s">
        <v>202</v>
      </c>
      <c r="E645" s="63"/>
      <c r="F645" s="206" t="s">
        <v>2319</v>
      </c>
      <c r="G645" s="63"/>
      <c r="H645" s="63"/>
      <c r="I645" s="165"/>
      <c r="J645" s="63"/>
      <c r="K645" s="63"/>
      <c r="L645" s="61"/>
      <c r="M645" s="207"/>
      <c r="N645" s="42"/>
      <c r="O645" s="42"/>
      <c r="P645" s="42"/>
      <c r="Q645" s="42"/>
      <c r="R645" s="42"/>
      <c r="S645" s="42"/>
      <c r="T645" s="78"/>
      <c r="AT645" s="24" t="s">
        <v>202</v>
      </c>
      <c r="AU645" s="24" t="s">
        <v>79</v>
      </c>
    </row>
    <row r="646" spans="2:65" s="1" customFormat="1" ht="22.5" customHeight="1">
      <c r="B646" s="41"/>
      <c r="C646" s="194" t="s">
        <v>1721</v>
      </c>
      <c r="D646" s="194" t="s">
        <v>196</v>
      </c>
      <c r="E646" s="195" t="s">
        <v>2320</v>
      </c>
      <c r="F646" s="196" t="s">
        <v>2321</v>
      </c>
      <c r="G646" s="197" t="s">
        <v>729</v>
      </c>
      <c r="H646" s="198">
        <v>16</v>
      </c>
      <c r="I646" s="199"/>
      <c r="J646" s="198">
        <f>ROUND(I646*H646,1)</f>
        <v>0</v>
      </c>
      <c r="K646" s="196" t="s">
        <v>1298</v>
      </c>
      <c r="L646" s="61"/>
      <c r="M646" s="200" t="s">
        <v>20</v>
      </c>
      <c r="N646" s="201" t="s">
        <v>43</v>
      </c>
      <c r="O646" s="42"/>
      <c r="P646" s="202">
        <f>O646*H646</f>
        <v>0</v>
      </c>
      <c r="Q646" s="202">
        <v>0</v>
      </c>
      <c r="R646" s="202">
        <f>Q646*H646</f>
        <v>0</v>
      </c>
      <c r="S646" s="202">
        <v>0</v>
      </c>
      <c r="T646" s="203">
        <f>S646*H646</f>
        <v>0</v>
      </c>
      <c r="AR646" s="24" t="s">
        <v>474</v>
      </c>
      <c r="AT646" s="24" t="s">
        <v>196</v>
      </c>
      <c r="AU646" s="24" t="s">
        <v>79</v>
      </c>
      <c r="AY646" s="24" t="s">
        <v>195</v>
      </c>
      <c r="BE646" s="204">
        <f>IF(N646="základní",J646,0)</f>
        <v>0</v>
      </c>
      <c r="BF646" s="204">
        <f>IF(N646="snížená",J646,0)</f>
        <v>0</v>
      </c>
      <c r="BG646" s="204">
        <f>IF(N646="zákl. přenesená",J646,0)</f>
        <v>0</v>
      </c>
      <c r="BH646" s="204">
        <f>IF(N646="sníž. přenesená",J646,0)</f>
        <v>0</v>
      </c>
      <c r="BI646" s="204">
        <f>IF(N646="nulová",J646,0)</f>
        <v>0</v>
      </c>
      <c r="BJ646" s="24" t="s">
        <v>79</v>
      </c>
      <c r="BK646" s="204">
        <f>ROUND(I646*H646,1)</f>
        <v>0</v>
      </c>
      <c r="BL646" s="24" t="s">
        <v>474</v>
      </c>
      <c r="BM646" s="24" t="s">
        <v>1723</v>
      </c>
    </row>
    <row r="647" spans="2:65" s="1" customFormat="1" ht="13.5">
      <c r="B647" s="41"/>
      <c r="C647" s="63"/>
      <c r="D647" s="205" t="s">
        <v>202</v>
      </c>
      <c r="E647" s="63"/>
      <c r="F647" s="206" t="s">
        <v>2321</v>
      </c>
      <c r="G647" s="63"/>
      <c r="H647" s="63"/>
      <c r="I647" s="165"/>
      <c r="J647" s="63"/>
      <c r="K647" s="63"/>
      <c r="L647" s="61"/>
      <c r="M647" s="207"/>
      <c r="N647" s="42"/>
      <c r="O647" s="42"/>
      <c r="P647" s="42"/>
      <c r="Q647" s="42"/>
      <c r="R647" s="42"/>
      <c r="S647" s="42"/>
      <c r="T647" s="78"/>
      <c r="AT647" s="24" t="s">
        <v>202</v>
      </c>
      <c r="AU647" s="24" t="s">
        <v>79</v>
      </c>
    </row>
    <row r="648" spans="2:65" s="1" customFormat="1" ht="22.5" customHeight="1">
      <c r="B648" s="41"/>
      <c r="C648" s="194" t="s">
        <v>796</v>
      </c>
      <c r="D648" s="194" t="s">
        <v>196</v>
      </c>
      <c r="E648" s="195" t="s">
        <v>2322</v>
      </c>
      <c r="F648" s="196" t="s">
        <v>2323</v>
      </c>
      <c r="G648" s="197" t="s">
        <v>729</v>
      </c>
      <c r="H648" s="198">
        <v>1</v>
      </c>
      <c r="I648" s="199"/>
      <c r="J648" s="198">
        <f>ROUND(I648*H648,1)</f>
        <v>0</v>
      </c>
      <c r="K648" s="196" t="s">
        <v>1298</v>
      </c>
      <c r="L648" s="61"/>
      <c r="M648" s="200" t="s">
        <v>20</v>
      </c>
      <c r="N648" s="201" t="s">
        <v>43</v>
      </c>
      <c r="O648" s="42"/>
      <c r="P648" s="202">
        <f>O648*H648</f>
        <v>0</v>
      </c>
      <c r="Q648" s="202">
        <v>0</v>
      </c>
      <c r="R648" s="202">
        <f>Q648*H648</f>
        <v>0</v>
      </c>
      <c r="S648" s="202">
        <v>0</v>
      </c>
      <c r="T648" s="203">
        <f>S648*H648</f>
        <v>0</v>
      </c>
      <c r="AR648" s="24" t="s">
        <v>474</v>
      </c>
      <c r="AT648" s="24" t="s">
        <v>196</v>
      </c>
      <c r="AU648" s="24" t="s">
        <v>79</v>
      </c>
      <c r="AY648" s="24" t="s">
        <v>195</v>
      </c>
      <c r="BE648" s="204">
        <f>IF(N648="základní",J648,0)</f>
        <v>0</v>
      </c>
      <c r="BF648" s="204">
        <f>IF(N648="snížená",J648,0)</f>
        <v>0</v>
      </c>
      <c r="BG648" s="204">
        <f>IF(N648="zákl. přenesená",J648,0)</f>
        <v>0</v>
      </c>
      <c r="BH648" s="204">
        <f>IF(N648="sníž. přenesená",J648,0)</f>
        <v>0</v>
      </c>
      <c r="BI648" s="204">
        <f>IF(N648="nulová",J648,0)</f>
        <v>0</v>
      </c>
      <c r="BJ648" s="24" t="s">
        <v>79</v>
      </c>
      <c r="BK648" s="204">
        <f>ROUND(I648*H648,1)</f>
        <v>0</v>
      </c>
      <c r="BL648" s="24" t="s">
        <v>474</v>
      </c>
      <c r="BM648" s="24" t="s">
        <v>1725</v>
      </c>
    </row>
    <row r="649" spans="2:65" s="1" customFormat="1" ht="13.5">
      <c r="B649" s="41"/>
      <c r="C649" s="63"/>
      <c r="D649" s="205" t="s">
        <v>202</v>
      </c>
      <c r="E649" s="63"/>
      <c r="F649" s="206" t="s">
        <v>2323</v>
      </c>
      <c r="G649" s="63"/>
      <c r="H649" s="63"/>
      <c r="I649" s="165"/>
      <c r="J649" s="63"/>
      <c r="K649" s="63"/>
      <c r="L649" s="61"/>
      <c r="M649" s="207"/>
      <c r="N649" s="42"/>
      <c r="O649" s="42"/>
      <c r="P649" s="42"/>
      <c r="Q649" s="42"/>
      <c r="R649" s="42"/>
      <c r="S649" s="42"/>
      <c r="T649" s="78"/>
      <c r="AT649" s="24" t="s">
        <v>202</v>
      </c>
      <c r="AU649" s="24" t="s">
        <v>79</v>
      </c>
    </row>
    <row r="650" spans="2:65" s="1" customFormat="1" ht="22.5" customHeight="1">
      <c r="B650" s="41"/>
      <c r="C650" s="194" t="s">
        <v>1726</v>
      </c>
      <c r="D650" s="194" t="s">
        <v>196</v>
      </c>
      <c r="E650" s="195" t="s">
        <v>2324</v>
      </c>
      <c r="F650" s="196" t="s">
        <v>2325</v>
      </c>
      <c r="G650" s="197" t="s">
        <v>729</v>
      </c>
      <c r="H650" s="198">
        <v>1</v>
      </c>
      <c r="I650" s="199"/>
      <c r="J650" s="198">
        <f>ROUND(I650*H650,1)</f>
        <v>0</v>
      </c>
      <c r="K650" s="196" t="s">
        <v>1298</v>
      </c>
      <c r="L650" s="61"/>
      <c r="M650" s="200" t="s">
        <v>20</v>
      </c>
      <c r="N650" s="201" t="s">
        <v>43</v>
      </c>
      <c r="O650" s="42"/>
      <c r="P650" s="202">
        <f>O650*H650</f>
        <v>0</v>
      </c>
      <c r="Q650" s="202">
        <v>0</v>
      </c>
      <c r="R650" s="202">
        <f>Q650*H650</f>
        <v>0</v>
      </c>
      <c r="S650" s="202">
        <v>0</v>
      </c>
      <c r="T650" s="203">
        <f>S650*H650</f>
        <v>0</v>
      </c>
      <c r="AR650" s="24" t="s">
        <v>474</v>
      </c>
      <c r="AT650" s="24" t="s">
        <v>196</v>
      </c>
      <c r="AU650" s="24" t="s">
        <v>79</v>
      </c>
      <c r="AY650" s="24" t="s">
        <v>195</v>
      </c>
      <c r="BE650" s="204">
        <f>IF(N650="základní",J650,0)</f>
        <v>0</v>
      </c>
      <c r="BF650" s="204">
        <f>IF(N650="snížená",J650,0)</f>
        <v>0</v>
      </c>
      <c r="BG650" s="204">
        <f>IF(N650="zákl. přenesená",J650,0)</f>
        <v>0</v>
      </c>
      <c r="BH650" s="204">
        <f>IF(N650="sníž. přenesená",J650,0)</f>
        <v>0</v>
      </c>
      <c r="BI650" s="204">
        <f>IF(N650="nulová",J650,0)</f>
        <v>0</v>
      </c>
      <c r="BJ650" s="24" t="s">
        <v>79</v>
      </c>
      <c r="BK650" s="204">
        <f>ROUND(I650*H650,1)</f>
        <v>0</v>
      </c>
      <c r="BL650" s="24" t="s">
        <v>474</v>
      </c>
      <c r="BM650" s="24" t="s">
        <v>1728</v>
      </c>
    </row>
    <row r="651" spans="2:65" s="1" customFormat="1" ht="13.5">
      <c r="B651" s="41"/>
      <c r="C651" s="63"/>
      <c r="D651" s="205" t="s">
        <v>202</v>
      </c>
      <c r="E651" s="63"/>
      <c r="F651" s="206" t="s">
        <v>2325</v>
      </c>
      <c r="G651" s="63"/>
      <c r="H651" s="63"/>
      <c r="I651" s="165"/>
      <c r="J651" s="63"/>
      <c r="K651" s="63"/>
      <c r="L651" s="61"/>
      <c r="M651" s="207"/>
      <c r="N651" s="42"/>
      <c r="O651" s="42"/>
      <c r="P651" s="42"/>
      <c r="Q651" s="42"/>
      <c r="R651" s="42"/>
      <c r="S651" s="42"/>
      <c r="T651" s="78"/>
      <c r="AT651" s="24" t="s">
        <v>202</v>
      </c>
      <c r="AU651" s="24" t="s">
        <v>79</v>
      </c>
    </row>
    <row r="652" spans="2:65" s="1" customFormat="1" ht="22.5" customHeight="1">
      <c r="B652" s="41"/>
      <c r="C652" s="194" t="s">
        <v>799</v>
      </c>
      <c r="D652" s="194" t="s">
        <v>196</v>
      </c>
      <c r="E652" s="195" t="s">
        <v>2326</v>
      </c>
      <c r="F652" s="196" t="s">
        <v>2327</v>
      </c>
      <c r="G652" s="197" t="s">
        <v>729</v>
      </c>
      <c r="H652" s="198">
        <v>1</v>
      </c>
      <c r="I652" s="199"/>
      <c r="J652" s="198">
        <f>ROUND(I652*H652,1)</f>
        <v>0</v>
      </c>
      <c r="K652" s="196" t="s">
        <v>1298</v>
      </c>
      <c r="L652" s="61"/>
      <c r="M652" s="200" t="s">
        <v>20</v>
      </c>
      <c r="N652" s="201" t="s">
        <v>43</v>
      </c>
      <c r="O652" s="42"/>
      <c r="P652" s="202">
        <f>O652*H652</f>
        <v>0</v>
      </c>
      <c r="Q652" s="202">
        <v>0</v>
      </c>
      <c r="R652" s="202">
        <f>Q652*H652</f>
        <v>0</v>
      </c>
      <c r="S652" s="202">
        <v>0</v>
      </c>
      <c r="T652" s="203">
        <f>S652*H652</f>
        <v>0</v>
      </c>
      <c r="AR652" s="24" t="s">
        <v>474</v>
      </c>
      <c r="AT652" s="24" t="s">
        <v>196</v>
      </c>
      <c r="AU652" s="24" t="s">
        <v>79</v>
      </c>
      <c r="AY652" s="24" t="s">
        <v>195</v>
      </c>
      <c r="BE652" s="204">
        <f>IF(N652="základní",J652,0)</f>
        <v>0</v>
      </c>
      <c r="BF652" s="204">
        <f>IF(N652="snížená",J652,0)</f>
        <v>0</v>
      </c>
      <c r="BG652" s="204">
        <f>IF(N652="zákl. přenesená",J652,0)</f>
        <v>0</v>
      </c>
      <c r="BH652" s="204">
        <f>IF(N652="sníž. přenesená",J652,0)</f>
        <v>0</v>
      </c>
      <c r="BI652" s="204">
        <f>IF(N652="nulová",J652,0)</f>
        <v>0</v>
      </c>
      <c r="BJ652" s="24" t="s">
        <v>79</v>
      </c>
      <c r="BK652" s="204">
        <f>ROUND(I652*H652,1)</f>
        <v>0</v>
      </c>
      <c r="BL652" s="24" t="s">
        <v>474</v>
      </c>
      <c r="BM652" s="24" t="s">
        <v>1730</v>
      </c>
    </row>
    <row r="653" spans="2:65" s="1" customFormat="1" ht="13.5">
      <c r="B653" s="41"/>
      <c r="C653" s="63"/>
      <c r="D653" s="205" t="s">
        <v>202</v>
      </c>
      <c r="E653" s="63"/>
      <c r="F653" s="206" t="s">
        <v>2327</v>
      </c>
      <c r="G653" s="63"/>
      <c r="H653" s="63"/>
      <c r="I653" s="165"/>
      <c r="J653" s="63"/>
      <c r="K653" s="63"/>
      <c r="L653" s="61"/>
      <c r="M653" s="207"/>
      <c r="N653" s="42"/>
      <c r="O653" s="42"/>
      <c r="P653" s="42"/>
      <c r="Q653" s="42"/>
      <c r="R653" s="42"/>
      <c r="S653" s="42"/>
      <c r="T653" s="78"/>
      <c r="AT653" s="24" t="s">
        <v>202</v>
      </c>
      <c r="AU653" s="24" t="s">
        <v>79</v>
      </c>
    </row>
    <row r="654" spans="2:65" s="1" customFormat="1" ht="22.5" customHeight="1">
      <c r="B654" s="41"/>
      <c r="C654" s="194" t="s">
        <v>1731</v>
      </c>
      <c r="D654" s="194" t="s">
        <v>196</v>
      </c>
      <c r="E654" s="195" t="s">
        <v>2328</v>
      </c>
      <c r="F654" s="196" t="s">
        <v>2329</v>
      </c>
      <c r="G654" s="197" t="s">
        <v>729</v>
      </c>
      <c r="H654" s="198">
        <v>2</v>
      </c>
      <c r="I654" s="199"/>
      <c r="J654" s="198">
        <f>ROUND(I654*H654,1)</f>
        <v>0</v>
      </c>
      <c r="K654" s="196" t="s">
        <v>1298</v>
      </c>
      <c r="L654" s="61"/>
      <c r="M654" s="200" t="s">
        <v>20</v>
      </c>
      <c r="N654" s="201" t="s">
        <v>43</v>
      </c>
      <c r="O654" s="42"/>
      <c r="P654" s="202">
        <f>O654*H654</f>
        <v>0</v>
      </c>
      <c r="Q654" s="202">
        <v>0</v>
      </c>
      <c r="R654" s="202">
        <f>Q654*H654</f>
        <v>0</v>
      </c>
      <c r="S654" s="202">
        <v>0</v>
      </c>
      <c r="T654" s="203">
        <f>S654*H654</f>
        <v>0</v>
      </c>
      <c r="AR654" s="24" t="s">
        <v>474</v>
      </c>
      <c r="AT654" s="24" t="s">
        <v>196</v>
      </c>
      <c r="AU654" s="24" t="s">
        <v>79</v>
      </c>
      <c r="AY654" s="24" t="s">
        <v>195</v>
      </c>
      <c r="BE654" s="204">
        <f>IF(N654="základní",J654,0)</f>
        <v>0</v>
      </c>
      <c r="BF654" s="204">
        <f>IF(N654="snížená",J654,0)</f>
        <v>0</v>
      </c>
      <c r="BG654" s="204">
        <f>IF(N654="zákl. přenesená",J654,0)</f>
        <v>0</v>
      </c>
      <c r="BH654" s="204">
        <f>IF(N654="sníž. přenesená",J654,0)</f>
        <v>0</v>
      </c>
      <c r="BI654" s="204">
        <f>IF(N654="nulová",J654,0)</f>
        <v>0</v>
      </c>
      <c r="BJ654" s="24" t="s">
        <v>79</v>
      </c>
      <c r="BK654" s="204">
        <f>ROUND(I654*H654,1)</f>
        <v>0</v>
      </c>
      <c r="BL654" s="24" t="s">
        <v>474</v>
      </c>
      <c r="BM654" s="24" t="s">
        <v>1733</v>
      </c>
    </row>
    <row r="655" spans="2:65" s="1" customFormat="1" ht="13.5">
      <c r="B655" s="41"/>
      <c r="C655" s="63"/>
      <c r="D655" s="205" t="s">
        <v>202</v>
      </c>
      <c r="E655" s="63"/>
      <c r="F655" s="206" t="s">
        <v>2329</v>
      </c>
      <c r="G655" s="63"/>
      <c r="H655" s="63"/>
      <c r="I655" s="165"/>
      <c r="J655" s="63"/>
      <c r="K655" s="63"/>
      <c r="L655" s="61"/>
      <c r="M655" s="207"/>
      <c r="N655" s="42"/>
      <c r="O655" s="42"/>
      <c r="P655" s="42"/>
      <c r="Q655" s="42"/>
      <c r="R655" s="42"/>
      <c r="S655" s="42"/>
      <c r="T655" s="78"/>
      <c r="AT655" s="24" t="s">
        <v>202</v>
      </c>
      <c r="AU655" s="24" t="s">
        <v>79</v>
      </c>
    </row>
    <row r="656" spans="2:65" s="1" customFormat="1" ht="22.5" customHeight="1">
      <c r="B656" s="41"/>
      <c r="C656" s="194" t="s">
        <v>803</v>
      </c>
      <c r="D656" s="194" t="s">
        <v>196</v>
      </c>
      <c r="E656" s="195" t="s">
        <v>2330</v>
      </c>
      <c r="F656" s="196" t="s">
        <v>1963</v>
      </c>
      <c r="G656" s="197" t="s">
        <v>1948</v>
      </c>
      <c r="H656" s="198">
        <v>1</v>
      </c>
      <c r="I656" s="199"/>
      <c r="J656" s="198">
        <f>ROUND(I656*H656,1)</f>
        <v>0</v>
      </c>
      <c r="K656" s="196" t="s">
        <v>1298</v>
      </c>
      <c r="L656" s="61"/>
      <c r="M656" s="200" t="s">
        <v>20</v>
      </c>
      <c r="N656" s="201" t="s">
        <v>43</v>
      </c>
      <c r="O656" s="42"/>
      <c r="P656" s="202">
        <f>O656*H656</f>
        <v>0</v>
      </c>
      <c r="Q656" s="202">
        <v>0</v>
      </c>
      <c r="R656" s="202">
        <f>Q656*H656</f>
        <v>0</v>
      </c>
      <c r="S656" s="202">
        <v>0</v>
      </c>
      <c r="T656" s="203">
        <f>S656*H656</f>
        <v>0</v>
      </c>
      <c r="AR656" s="24" t="s">
        <v>474</v>
      </c>
      <c r="AT656" s="24" t="s">
        <v>196</v>
      </c>
      <c r="AU656" s="24" t="s">
        <v>79</v>
      </c>
      <c r="AY656" s="24" t="s">
        <v>195</v>
      </c>
      <c r="BE656" s="204">
        <f>IF(N656="základní",J656,0)</f>
        <v>0</v>
      </c>
      <c r="BF656" s="204">
        <f>IF(N656="snížená",J656,0)</f>
        <v>0</v>
      </c>
      <c r="BG656" s="204">
        <f>IF(N656="zákl. přenesená",J656,0)</f>
        <v>0</v>
      </c>
      <c r="BH656" s="204">
        <f>IF(N656="sníž. přenesená",J656,0)</f>
        <v>0</v>
      </c>
      <c r="BI656" s="204">
        <f>IF(N656="nulová",J656,0)</f>
        <v>0</v>
      </c>
      <c r="BJ656" s="24" t="s">
        <v>79</v>
      </c>
      <c r="BK656" s="204">
        <f>ROUND(I656*H656,1)</f>
        <v>0</v>
      </c>
      <c r="BL656" s="24" t="s">
        <v>474</v>
      </c>
      <c r="BM656" s="24" t="s">
        <v>1735</v>
      </c>
    </row>
    <row r="657" spans="2:65" s="1" customFormat="1" ht="13.5">
      <c r="B657" s="41"/>
      <c r="C657" s="63"/>
      <c r="D657" s="208" t="s">
        <v>202</v>
      </c>
      <c r="E657" s="63"/>
      <c r="F657" s="209" t="s">
        <v>1963</v>
      </c>
      <c r="G657" s="63"/>
      <c r="H657" s="63"/>
      <c r="I657" s="165"/>
      <c r="J657" s="63"/>
      <c r="K657" s="63"/>
      <c r="L657" s="61"/>
      <c r="M657" s="207"/>
      <c r="N657" s="42"/>
      <c r="O657" s="42"/>
      <c r="P657" s="42"/>
      <c r="Q657" s="42"/>
      <c r="R657" s="42"/>
      <c r="S657" s="42"/>
      <c r="T657" s="78"/>
      <c r="AT657" s="24" t="s">
        <v>202</v>
      </c>
      <c r="AU657" s="24" t="s">
        <v>79</v>
      </c>
    </row>
    <row r="658" spans="2:65" s="10" customFormat="1" ht="37.35" customHeight="1">
      <c r="B658" s="180"/>
      <c r="C658" s="181"/>
      <c r="D658" s="182" t="s">
        <v>71</v>
      </c>
      <c r="E658" s="183" t="s">
        <v>2331</v>
      </c>
      <c r="F658" s="183" t="s">
        <v>2332</v>
      </c>
      <c r="G658" s="181"/>
      <c r="H658" s="181"/>
      <c r="I658" s="184"/>
      <c r="J658" s="185">
        <f>BK658</f>
        <v>0</v>
      </c>
      <c r="K658" s="181"/>
      <c r="L658" s="186"/>
      <c r="M658" s="187"/>
      <c r="N658" s="188"/>
      <c r="O658" s="188"/>
      <c r="P658" s="189">
        <f>SUM(P659:P688)</f>
        <v>0</v>
      </c>
      <c r="Q658" s="188"/>
      <c r="R658" s="189">
        <f>SUM(R659:R688)</f>
        <v>0</v>
      </c>
      <c r="S658" s="188"/>
      <c r="T658" s="190">
        <f>SUM(T659:T688)</f>
        <v>0</v>
      </c>
      <c r="AR658" s="191" t="s">
        <v>86</v>
      </c>
      <c r="AT658" s="192" t="s">
        <v>71</v>
      </c>
      <c r="AU658" s="192" t="s">
        <v>72</v>
      </c>
      <c r="AY658" s="191" t="s">
        <v>195</v>
      </c>
      <c r="BK658" s="193">
        <f>SUM(BK659:BK688)</f>
        <v>0</v>
      </c>
    </row>
    <row r="659" spans="2:65" s="1" customFormat="1" ht="22.5" customHeight="1">
      <c r="B659" s="41"/>
      <c r="C659" s="238" t="s">
        <v>1736</v>
      </c>
      <c r="D659" s="238" t="s">
        <v>1041</v>
      </c>
      <c r="E659" s="239" t="s">
        <v>2333</v>
      </c>
      <c r="F659" s="240" t="s">
        <v>2334</v>
      </c>
      <c r="G659" s="241" t="s">
        <v>440</v>
      </c>
      <c r="H659" s="242">
        <v>0</v>
      </c>
      <c r="I659" s="243"/>
      <c r="J659" s="242">
        <f>ROUND(I659*H659,1)</f>
        <v>0</v>
      </c>
      <c r="K659" s="240" t="s">
        <v>1298</v>
      </c>
      <c r="L659" s="244"/>
      <c r="M659" s="245" t="s">
        <v>20</v>
      </c>
      <c r="N659" s="246" t="s">
        <v>43</v>
      </c>
      <c r="O659" s="42"/>
      <c r="P659" s="202">
        <f>O659*H659</f>
        <v>0</v>
      </c>
      <c r="Q659" s="202">
        <v>0</v>
      </c>
      <c r="R659" s="202">
        <f>Q659*H659</f>
        <v>0</v>
      </c>
      <c r="S659" s="202">
        <v>0</v>
      </c>
      <c r="T659" s="203">
        <f>S659*H659</f>
        <v>0</v>
      </c>
      <c r="AR659" s="24" t="s">
        <v>799</v>
      </c>
      <c r="AT659" s="24" t="s">
        <v>1041</v>
      </c>
      <c r="AU659" s="24" t="s">
        <v>79</v>
      </c>
      <c r="AY659" s="24" t="s">
        <v>195</v>
      </c>
      <c r="BE659" s="204">
        <f>IF(N659="základní",J659,0)</f>
        <v>0</v>
      </c>
      <c r="BF659" s="204">
        <f>IF(N659="snížená",J659,0)</f>
        <v>0</v>
      </c>
      <c r="BG659" s="204">
        <f>IF(N659="zákl. přenesená",J659,0)</f>
        <v>0</v>
      </c>
      <c r="BH659" s="204">
        <f>IF(N659="sníž. přenesená",J659,0)</f>
        <v>0</v>
      </c>
      <c r="BI659" s="204">
        <f>IF(N659="nulová",J659,0)</f>
        <v>0</v>
      </c>
      <c r="BJ659" s="24" t="s">
        <v>79</v>
      </c>
      <c r="BK659" s="204">
        <f>ROUND(I659*H659,1)</f>
        <v>0</v>
      </c>
      <c r="BL659" s="24" t="s">
        <v>474</v>
      </c>
      <c r="BM659" s="24" t="s">
        <v>1738</v>
      </c>
    </row>
    <row r="660" spans="2:65" s="1" customFormat="1" ht="13.5">
      <c r="B660" s="41"/>
      <c r="C660" s="63"/>
      <c r="D660" s="205" t="s">
        <v>202</v>
      </c>
      <c r="E660" s="63"/>
      <c r="F660" s="206" t="s">
        <v>2334</v>
      </c>
      <c r="G660" s="63"/>
      <c r="H660" s="63"/>
      <c r="I660" s="165"/>
      <c r="J660" s="63"/>
      <c r="K660" s="63"/>
      <c r="L660" s="61"/>
      <c r="M660" s="207"/>
      <c r="N660" s="42"/>
      <c r="O660" s="42"/>
      <c r="P660" s="42"/>
      <c r="Q660" s="42"/>
      <c r="R660" s="42"/>
      <c r="S660" s="42"/>
      <c r="T660" s="78"/>
      <c r="AT660" s="24" t="s">
        <v>202</v>
      </c>
      <c r="AU660" s="24" t="s">
        <v>79</v>
      </c>
    </row>
    <row r="661" spans="2:65" s="1" customFormat="1" ht="22.5" customHeight="1">
      <c r="B661" s="41"/>
      <c r="C661" s="238" t="s">
        <v>807</v>
      </c>
      <c r="D661" s="238" t="s">
        <v>1041</v>
      </c>
      <c r="E661" s="239" t="s">
        <v>2335</v>
      </c>
      <c r="F661" s="240" t="s">
        <v>2336</v>
      </c>
      <c r="G661" s="241" t="s">
        <v>729</v>
      </c>
      <c r="H661" s="242">
        <v>8</v>
      </c>
      <c r="I661" s="243"/>
      <c r="J661" s="242">
        <f>ROUND(I661*H661,1)</f>
        <v>0</v>
      </c>
      <c r="K661" s="240" t="s">
        <v>1298</v>
      </c>
      <c r="L661" s="244"/>
      <c r="M661" s="245" t="s">
        <v>20</v>
      </c>
      <c r="N661" s="246" t="s">
        <v>43</v>
      </c>
      <c r="O661" s="42"/>
      <c r="P661" s="202">
        <f>O661*H661</f>
        <v>0</v>
      </c>
      <c r="Q661" s="202">
        <v>0</v>
      </c>
      <c r="R661" s="202">
        <f>Q661*H661</f>
        <v>0</v>
      </c>
      <c r="S661" s="202">
        <v>0</v>
      </c>
      <c r="T661" s="203">
        <f>S661*H661</f>
        <v>0</v>
      </c>
      <c r="AR661" s="24" t="s">
        <v>799</v>
      </c>
      <c r="AT661" s="24" t="s">
        <v>1041</v>
      </c>
      <c r="AU661" s="24" t="s">
        <v>79</v>
      </c>
      <c r="AY661" s="24" t="s">
        <v>195</v>
      </c>
      <c r="BE661" s="204">
        <f>IF(N661="základní",J661,0)</f>
        <v>0</v>
      </c>
      <c r="BF661" s="204">
        <f>IF(N661="snížená",J661,0)</f>
        <v>0</v>
      </c>
      <c r="BG661" s="204">
        <f>IF(N661="zákl. přenesená",J661,0)</f>
        <v>0</v>
      </c>
      <c r="BH661" s="204">
        <f>IF(N661="sníž. přenesená",J661,0)</f>
        <v>0</v>
      </c>
      <c r="BI661" s="204">
        <f>IF(N661="nulová",J661,0)</f>
        <v>0</v>
      </c>
      <c r="BJ661" s="24" t="s">
        <v>79</v>
      </c>
      <c r="BK661" s="204">
        <f>ROUND(I661*H661,1)</f>
        <v>0</v>
      </c>
      <c r="BL661" s="24" t="s">
        <v>474</v>
      </c>
      <c r="BM661" s="24" t="s">
        <v>1740</v>
      </c>
    </row>
    <row r="662" spans="2:65" s="1" customFormat="1" ht="13.5">
      <c r="B662" s="41"/>
      <c r="C662" s="63"/>
      <c r="D662" s="205" t="s">
        <v>202</v>
      </c>
      <c r="E662" s="63"/>
      <c r="F662" s="206" t="s">
        <v>2336</v>
      </c>
      <c r="G662" s="63"/>
      <c r="H662" s="63"/>
      <c r="I662" s="165"/>
      <c r="J662" s="63"/>
      <c r="K662" s="63"/>
      <c r="L662" s="61"/>
      <c r="M662" s="207"/>
      <c r="N662" s="42"/>
      <c r="O662" s="42"/>
      <c r="P662" s="42"/>
      <c r="Q662" s="42"/>
      <c r="R662" s="42"/>
      <c r="S662" s="42"/>
      <c r="T662" s="78"/>
      <c r="AT662" s="24" t="s">
        <v>202</v>
      </c>
      <c r="AU662" s="24" t="s">
        <v>79</v>
      </c>
    </row>
    <row r="663" spans="2:65" s="1" customFormat="1" ht="22.5" customHeight="1">
      <c r="B663" s="41"/>
      <c r="C663" s="238" t="s">
        <v>1741</v>
      </c>
      <c r="D663" s="238" t="s">
        <v>1041</v>
      </c>
      <c r="E663" s="239" t="s">
        <v>2337</v>
      </c>
      <c r="F663" s="240" t="s">
        <v>2338</v>
      </c>
      <c r="G663" s="241" t="s">
        <v>729</v>
      </c>
      <c r="H663" s="242">
        <v>2</v>
      </c>
      <c r="I663" s="243"/>
      <c r="J663" s="242">
        <f>ROUND(I663*H663,1)</f>
        <v>0</v>
      </c>
      <c r="K663" s="240" t="s">
        <v>1298</v>
      </c>
      <c r="L663" s="244"/>
      <c r="M663" s="245" t="s">
        <v>20</v>
      </c>
      <c r="N663" s="246" t="s">
        <v>43</v>
      </c>
      <c r="O663" s="42"/>
      <c r="P663" s="202">
        <f>O663*H663</f>
        <v>0</v>
      </c>
      <c r="Q663" s="202">
        <v>0</v>
      </c>
      <c r="R663" s="202">
        <f>Q663*H663</f>
        <v>0</v>
      </c>
      <c r="S663" s="202">
        <v>0</v>
      </c>
      <c r="T663" s="203">
        <f>S663*H663</f>
        <v>0</v>
      </c>
      <c r="AR663" s="24" t="s">
        <v>799</v>
      </c>
      <c r="AT663" s="24" t="s">
        <v>1041</v>
      </c>
      <c r="AU663" s="24" t="s">
        <v>79</v>
      </c>
      <c r="AY663" s="24" t="s">
        <v>195</v>
      </c>
      <c r="BE663" s="204">
        <f>IF(N663="základní",J663,0)</f>
        <v>0</v>
      </c>
      <c r="BF663" s="204">
        <f>IF(N663="snížená",J663,0)</f>
        <v>0</v>
      </c>
      <c r="BG663" s="204">
        <f>IF(N663="zákl. přenesená",J663,0)</f>
        <v>0</v>
      </c>
      <c r="BH663" s="204">
        <f>IF(N663="sníž. přenesená",J663,0)</f>
        <v>0</v>
      </c>
      <c r="BI663" s="204">
        <f>IF(N663="nulová",J663,0)</f>
        <v>0</v>
      </c>
      <c r="BJ663" s="24" t="s">
        <v>79</v>
      </c>
      <c r="BK663" s="204">
        <f>ROUND(I663*H663,1)</f>
        <v>0</v>
      </c>
      <c r="BL663" s="24" t="s">
        <v>474</v>
      </c>
      <c r="BM663" s="24" t="s">
        <v>1743</v>
      </c>
    </row>
    <row r="664" spans="2:65" s="1" customFormat="1" ht="13.5">
      <c r="B664" s="41"/>
      <c r="C664" s="63"/>
      <c r="D664" s="205" t="s">
        <v>202</v>
      </c>
      <c r="E664" s="63"/>
      <c r="F664" s="206" t="s">
        <v>2338</v>
      </c>
      <c r="G664" s="63"/>
      <c r="H664" s="63"/>
      <c r="I664" s="165"/>
      <c r="J664" s="63"/>
      <c r="K664" s="63"/>
      <c r="L664" s="61"/>
      <c r="M664" s="207"/>
      <c r="N664" s="42"/>
      <c r="O664" s="42"/>
      <c r="P664" s="42"/>
      <c r="Q664" s="42"/>
      <c r="R664" s="42"/>
      <c r="S664" s="42"/>
      <c r="T664" s="78"/>
      <c r="AT664" s="24" t="s">
        <v>202</v>
      </c>
      <c r="AU664" s="24" t="s">
        <v>79</v>
      </c>
    </row>
    <row r="665" spans="2:65" s="1" customFormat="1" ht="31.5" customHeight="1">
      <c r="B665" s="41"/>
      <c r="C665" s="238" t="s">
        <v>813</v>
      </c>
      <c r="D665" s="238" t="s">
        <v>1041</v>
      </c>
      <c r="E665" s="239" t="s">
        <v>2339</v>
      </c>
      <c r="F665" s="240" t="s">
        <v>2340</v>
      </c>
      <c r="G665" s="241" t="s">
        <v>440</v>
      </c>
      <c r="H665" s="242">
        <v>270</v>
      </c>
      <c r="I665" s="243"/>
      <c r="J665" s="242">
        <f>ROUND(I665*H665,1)</f>
        <v>0</v>
      </c>
      <c r="K665" s="240" t="s">
        <v>1298</v>
      </c>
      <c r="L665" s="244"/>
      <c r="M665" s="245" t="s">
        <v>20</v>
      </c>
      <c r="N665" s="246" t="s">
        <v>43</v>
      </c>
      <c r="O665" s="42"/>
      <c r="P665" s="202">
        <f>O665*H665</f>
        <v>0</v>
      </c>
      <c r="Q665" s="202">
        <v>0</v>
      </c>
      <c r="R665" s="202">
        <f>Q665*H665</f>
        <v>0</v>
      </c>
      <c r="S665" s="202">
        <v>0</v>
      </c>
      <c r="T665" s="203">
        <f>S665*H665</f>
        <v>0</v>
      </c>
      <c r="AR665" s="24" t="s">
        <v>799</v>
      </c>
      <c r="AT665" s="24" t="s">
        <v>1041</v>
      </c>
      <c r="AU665" s="24" t="s">
        <v>79</v>
      </c>
      <c r="AY665" s="24" t="s">
        <v>195</v>
      </c>
      <c r="BE665" s="204">
        <f>IF(N665="základní",J665,0)</f>
        <v>0</v>
      </c>
      <c r="BF665" s="204">
        <f>IF(N665="snížená",J665,0)</f>
        <v>0</v>
      </c>
      <c r="BG665" s="204">
        <f>IF(N665="zákl. přenesená",J665,0)</f>
        <v>0</v>
      </c>
      <c r="BH665" s="204">
        <f>IF(N665="sníž. přenesená",J665,0)</f>
        <v>0</v>
      </c>
      <c r="BI665" s="204">
        <f>IF(N665="nulová",J665,0)</f>
        <v>0</v>
      </c>
      <c r="BJ665" s="24" t="s">
        <v>79</v>
      </c>
      <c r="BK665" s="204">
        <f>ROUND(I665*H665,1)</f>
        <v>0</v>
      </c>
      <c r="BL665" s="24" t="s">
        <v>474</v>
      </c>
      <c r="BM665" s="24" t="s">
        <v>1745</v>
      </c>
    </row>
    <row r="666" spans="2:65" s="1" customFormat="1" ht="27">
      <c r="B666" s="41"/>
      <c r="C666" s="63"/>
      <c r="D666" s="205" t="s">
        <v>202</v>
      </c>
      <c r="E666" s="63"/>
      <c r="F666" s="206" t="s">
        <v>2340</v>
      </c>
      <c r="G666" s="63"/>
      <c r="H666" s="63"/>
      <c r="I666" s="165"/>
      <c r="J666" s="63"/>
      <c r="K666" s="63"/>
      <c r="L666" s="61"/>
      <c r="M666" s="207"/>
      <c r="N666" s="42"/>
      <c r="O666" s="42"/>
      <c r="P666" s="42"/>
      <c r="Q666" s="42"/>
      <c r="R666" s="42"/>
      <c r="S666" s="42"/>
      <c r="T666" s="78"/>
      <c r="AT666" s="24" t="s">
        <v>202</v>
      </c>
      <c r="AU666" s="24" t="s">
        <v>79</v>
      </c>
    </row>
    <row r="667" spans="2:65" s="1" customFormat="1" ht="31.5" customHeight="1">
      <c r="B667" s="41"/>
      <c r="C667" s="238" t="s">
        <v>1747</v>
      </c>
      <c r="D667" s="238" t="s">
        <v>1041</v>
      </c>
      <c r="E667" s="239" t="s">
        <v>2341</v>
      </c>
      <c r="F667" s="240" t="s">
        <v>2342</v>
      </c>
      <c r="G667" s="241" t="s">
        <v>729</v>
      </c>
      <c r="H667" s="242">
        <v>2</v>
      </c>
      <c r="I667" s="243"/>
      <c r="J667" s="242">
        <f>ROUND(I667*H667,1)</f>
        <v>0</v>
      </c>
      <c r="K667" s="240" t="s">
        <v>1298</v>
      </c>
      <c r="L667" s="244"/>
      <c r="M667" s="245" t="s">
        <v>20</v>
      </c>
      <c r="N667" s="246" t="s">
        <v>43</v>
      </c>
      <c r="O667" s="42"/>
      <c r="P667" s="202">
        <f>O667*H667</f>
        <v>0</v>
      </c>
      <c r="Q667" s="202">
        <v>0</v>
      </c>
      <c r="R667" s="202">
        <f>Q667*H667</f>
        <v>0</v>
      </c>
      <c r="S667" s="202">
        <v>0</v>
      </c>
      <c r="T667" s="203">
        <f>S667*H667</f>
        <v>0</v>
      </c>
      <c r="AR667" s="24" t="s">
        <v>799</v>
      </c>
      <c r="AT667" s="24" t="s">
        <v>1041</v>
      </c>
      <c r="AU667" s="24" t="s">
        <v>79</v>
      </c>
      <c r="AY667" s="24" t="s">
        <v>195</v>
      </c>
      <c r="BE667" s="204">
        <f>IF(N667="základní",J667,0)</f>
        <v>0</v>
      </c>
      <c r="BF667" s="204">
        <f>IF(N667="snížená",J667,0)</f>
        <v>0</v>
      </c>
      <c r="BG667" s="204">
        <f>IF(N667="zákl. přenesená",J667,0)</f>
        <v>0</v>
      </c>
      <c r="BH667" s="204">
        <f>IF(N667="sníž. přenesená",J667,0)</f>
        <v>0</v>
      </c>
      <c r="BI667" s="204">
        <f>IF(N667="nulová",J667,0)</f>
        <v>0</v>
      </c>
      <c r="BJ667" s="24" t="s">
        <v>79</v>
      </c>
      <c r="BK667" s="204">
        <f>ROUND(I667*H667,1)</f>
        <v>0</v>
      </c>
      <c r="BL667" s="24" t="s">
        <v>474</v>
      </c>
      <c r="BM667" s="24" t="s">
        <v>1750</v>
      </c>
    </row>
    <row r="668" spans="2:65" s="1" customFormat="1" ht="13.5">
      <c r="B668" s="41"/>
      <c r="C668" s="63"/>
      <c r="D668" s="205" t="s">
        <v>202</v>
      </c>
      <c r="E668" s="63"/>
      <c r="F668" s="206" t="s">
        <v>2342</v>
      </c>
      <c r="G668" s="63"/>
      <c r="H668" s="63"/>
      <c r="I668" s="165"/>
      <c r="J668" s="63"/>
      <c r="K668" s="63"/>
      <c r="L668" s="61"/>
      <c r="M668" s="207"/>
      <c r="N668" s="42"/>
      <c r="O668" s="42"/>
      <c r="P668" s="42"/>
      <c r="Q668" s="42"/>
      <c r="R668" s="42"/>
      <c r="S668" s="42"/>
      <c r="T668" s="78"/>
      <c r="AT668" s="24" t="s">
        <v>202</v>
      </c>
      <c r="AU668" s="24" t="s">
        <v>79</v>
      </c>
    </row>
    <row r="669" spans="2:65" s="1" customFormat="1" ht="22.5" customHeight="1">
      <c r="B669" s="41"/>
      <c r="C669" s="238" t="s">
        <v>816</v>
      </c>
      <c r="D669" s="238" t="s">
        <v>1041</v>
      </c>
      <c r="E669" s="239" t="s">
        <v>2343</v>
      </c>
      <c r="F669" s="240" t="s">
        <v>2344</v>
      </c>
      <c r="G669" s="241" t="s">
        <v>729</v>
      </c>
      <c r="H669" s="242">
        <v>6</v>
      </c>
      <c r="I669" s="243"/>
      <c r="J669" s="242">
        <f>ROUND(I669*H669,1)</f>
        <v>0</v>
      </c>
      <c r="K669" s="240" t="s">
        <v>1298</v>
      </c>
      <c r="L669" s="244"/>
      <c r="M669" s="245" t="s">
        <v>20</v>
      </c>
      <c r="N669" s="246" t="s">
        <v>43</v>
      </c>
      <c r="O669" s="42"/>
      <c r="P669" s="202">
        <f>O669*H669</f>
        <v>0</v>
      </c>
      <c r="Q669" s="202">
        <v>0</v>
      </c>
      <c r="R669" s="202">
        <f>Q669*H669</f>
        <v>0</v>
      </c>
      <c r="S669" s="202">
        <v>0</v>
      </c>
      <c r="T669" s="203">
        <f>S669*H669</f>
        <v>0</v>
      </c>
      <c r="AR669" s="24" t="s">
        <v>799</v>
      </c>
      <c r="AT669" s="24" t="s">
        <v>1041</v>
      </c>
      <c r="AU669" s="24" t="s">
        <v>79</v>
      </c>
      <c r="AY669" s="24" t="s">
        <v>195</v>
      </c>
      <c r="BE669" s="204">
        <f>IF(N669="základní",J669,0)</f>
        <v>0</v>
      </c>
      <c r="BF669" s="204">
        <f>IF(N669="snížená",J669,0)</f>
        <v>0</v>
      </c>
      <c r="BG669" s="204">
        <f>IF(N669="zákl. přenesená",J669,0)</f>
        <v>0</v>
      </c>
      <c r="BH669" s="204">
        <f>IF(N669="sníž. přenesená",J669,0)</f>
        <v>0</v>
      </c>
      <c r="BI669" s="204">
        <f>IF(N669="nulová",J669,0)</f>
        <v>0</v>
      </c>
      <c r="BJ669" s="24" t="s">
        <v>79</v>
      </c>
      <c r="BK669" s="204">
        <f>ROUND(I669*H669,1)</f>
        <v>0</v>
      </c>
      <c r="BL669" s="24" t="s">
        <v>474</v>
      </c>
      <c r="BM669" s="24" t="s">
        <v>1753</v>
      </c>
    </row>
    <row r="670" spans="2:65" s="1" customFormat="1" ht="13.5">
      <c r="B670" s="41"/>
      <c r="C670" s="63"/>
      <c r="D670" s="205" t="s">
        <v>202</v>
      </c>
      <c r="E670" s="63"/>
      <c r="F670" s="206" t="s">
        <v>2344</v>
      </c>
      <c r="G670" s="63"/>
      <c r="H670" s="63"/>
      <c r="I670" s="165"/>
      <c r="J670" s="63"/>
      <c r="K670" s="63"/>
      <c r="L670" s="61"/>
      <c r="M670" s="207"/>
      <c r="N670" s="42"/>
      <c r="O670" s="42"/>
      <c r="P670" s="42"/>
      <c r="Q670" s="42"/>
      <c r="R670" s="42"/>
      <c r="S670" s="42"/>
      <c r="T670" s="78"/>
      <c r="AT670" s="24" t="s">
        <v>202</v>
      </c>
      <c r="AU670" s="24" t="s">
        <v>79</v>
      </c>
    </row>
    <row r="671" spans="2:65" s="1" customFormat="1" ht="22.5" customHeight="1">
      <c r="B671" s="41"/>
      <c r="C671" s="238" t="s">
        <v>1754</v>
      </c>
      <c r="D671" s="238" t="s">
        <v>1041</v>
      </c>
      <c r="E671" s="239" t="s">
        <v>2345</v>
      </c>
      <c r="F671" s="240" t="s">
        <v>2346</v>
      </c>
      <c r="G671" s="241" t="s">
        <v>729</v>
      </c>
      <c r="H671" s="242">
        <v>4</v>
      </c>
      <c r="I671" s="243"/>
      <c r="J671" s="242">
        <f>ROUND(I671*H671,1)</f>
        <v>0</v>
      </c>
      <c r="K671" s="240" t="s">
        <v>1298</v>
      </c>
      <c r="L671" s="244"/>
      <c r="M671" s="245" t="s">
        <v>20</v>
      </c>
      <c r="N671" s="246" t="s">
        <v>43</v>
      </c>
      <c r="O671" s="42"/>
      <c r="P671" s="202">
        <f>O671*H671</f>
        <v>0</v>
      </c>
      <c r="Q671" s="202">
        <v>0</v>
      </c>
      <c r="R671" s="202">
        <f>Q671*H671</f>
        <v>0</v>
      </c>
      <c r="S671" s="202">
        <v>0</v>
      </c>
      <c r="T671" s="203">
        <f>S671*H671</f>
        <v>0</v>
      </c>
      <c r="AR671" s="24" t="s">
        <v>799</v>
      </c>
      <c r="AT671" s="24" t="s">
        <v>1041</v>
      </c>
      <c r="AU671" s="24" t="s">
        <v>79</v>
      </c>
      <c r="AY671" s="24" t="s">
        <v>195</v>
      </c>
      <c r="BE671" s="204">
        <f>IF(N671="základní",J671,0)</f>
        <v>0</v>
      </c>
      <c r="BF671" s="204">
        <f>IF(N671="snížená",J671,0)</f>
        <v>0</v>
      </c>
      <c r="BG671" s="204">
        <f>IF(N671="zákl. přenesená",J671,0)</f>
        <v>0</v>
      </c>
      <c r="BH671" s="204">
        <f>IF(N671="sníž. přenesená",J671,0)</f>
        <v>0</v>
      </c>
      <c r="BI671" s="204">
        <f>IF(N671="nulová",J671,0)</f>
        <v>0</v>
      </c>
      <c r="BJ671" s="24" t="s">
        <v>79</v>
      </c>
      <c r="BK671" s="204">
        <f>ROUND(I671*H671,1)</f>
        <v>0</v>
      </c>
      <c r="BL671" s="24" t="s">
        <v>474</v>
      </c>
      <c r="BM671" s="24" t="s">
        <v>1756</v>
      </c>
    </row>
    <row r="672" spans="2:65" s="1" customFormat="1" ht="13.5">
      <c r="B672" s="41"/>
      <c r="C672" s="63"/>
      <c r="D672" s="205" t="s">
        <v>202</v>
      </c>
      <c r="E672" s="63"/>
      <c r="F672" s="206" t="s">
        <v>2346</v>
      </c>
      <c r="G672" s="63"/>
      <c r="H672" s="63"/>
      <c r="I672" s="165"/>
      <c r="J672" s="63"/>
      <c r="K672" s="63"/>
      <c r="L672" s="61"/>
      <c r="M672" s="207"/>
      <c r="N672" s="42"/>
      <c r="O672" s="42"/>
      <c r="P672" s="42"/>
      <c r="Q672" s="42"/>
      <c r="R672" s="42"/>
      <c r="S672" s="42"/>
      <c r="T672" s="78"/>
      <c r="AT672" s="24" t="s">
        <v>202</v>
      </c>
      <c r="AU672" s="24" t="s">
        <v>79</v>
      </c>
    </row>
    <row r="673" spans="2:65" s="1" customFormat="1" ht="22.5" customHeight="1">
      <c r="B673" s="41"/>
      <c r="C673" s="238" t="s">
        <v>821</v>
      </c>
      <c r="D673" s="238" t="s">
        <v>1041</v>
      </c>
      <c r="E673" s="239" t="s">
        <v>2347</v>
      </c>
      <c r="F673" s="240" t="s">
        <v>2348</v>
      </c>
      <c r="G673" s="241" t="s">
        <v>729</v>
      </c>
      <c r="H673" s="242">
        <v>32</v>
      </c>
      <c r="I673" s="243"/>
      <c r="J673" s="242">
        <f>ROUND(I673*H673,1)</f>
        <v>0</v>
      </c>
      <c r="K673" s="240" t="s">
        <v>1298</v>
      </c>
      <c r="L673" s="244"/>
      <c r="M673" s="245" t="s">
        <v>20</v>
      </c>
      <c r="N673" s="246" t="s">
        <v>43</v>
      </c>
      <c r="O673" s="42"/>
      <c r="P673" s="202">
        <f>O673*H673</f>
        <v>0</v>
      </c>
      <c r="Q673" s="202">
        <v>0</v>
      </c>
      <c r="R673" s="202">
        <f>Q673*H673</f>
        <v>0</v>
      </c>
      <c r="S673" s="202">
        <v>0</v>
      </c>
      <c r="T673" s="203">
        <f>S673*H673</f>
        <v>0</v>
      </c>
      <c r="AR673" s="24" t="s">
        <v>799</v>
      </c>
      <c r="AT673" s="24" t="s">
        <v>1041</v>
      </c>
      <c r="AU673" s="24" t="s">
        <v>79</v>
      </c>
      <c r="AY673" s="24" t="s">
        <v>195</v>
      </c>
      <c r="BE673" s="204">
        <f>IF(N673="základní",J673,0)</f>
        <v>0</v>
      </c>
      <c r="BF673" s="204">
        <f>IF(N673="snížená",J673,0)</f>
        <v>0</v>
      </c>
      <c r="BG673" s="204">
        <f>IF(N673="zákl. přenesená",J673,0)</f>
        <v>0</v>
      </c>
      <c r="BH673" s="204">
        <f>IF(N673="sníž. přenesená",J673,0)</f>
        <v>0</v>
      </c>
      <c r="BI673" s="204">
        <f>IF(N673="nulová",J673,0)</f>
        <v>0</v>
      </c>
      <c r="BJ673" s="24" t="s">
        <v>79</v>
      </c>
      <c r="BK673" s="204">
        <f>ROUND(I673*H673,1)</f>
        <v>0</v>
      </c>
      <c r="BL673" s="24" t="s">
        <v>474</v>
      </c>
      <c r="BM673" s="24" t="s">
        <v>1758</v>
      </c>
    </row>
    <row r="674" spans="2:65" s="1" customFormat="1" ht="13.5">
      <c r="B674" s="41"/>
      <c r="C674" s="63"/>
      <c r="D674" s="205" t="s">
        <v>202</v>
      </c>
      <c r="E674" s="63"/>
      <c r="F674" s="206" t="s">
        <v>2348</v>
      </c>
      <c r="G674" s="63"/>
      <c r="H674" s="63"/>
      <c r="I674" s="165"/>
      <c r="J674" s="63"/>
      <c r="K674" s="63"/>
      <c r="L674" s="61"/>
      <c r="M674" s="207"/>
      <c r="N674" s="42"/>
      <c r="O674" s="42"/>
      <c r="P674" s="42"/>
      <c r="Q674" s="42"/>
      <c r="R674" s="42"/>
      <c r="S674" s="42"/>
      <c r="T674" s="78"/>
      <c r="AT674" s="24" t="s">
        <v>202</v>
      </c>
      <c r="AU674" s="24" t="s">
        <v>79</v>
      </c>
    </row>
    <row r="675" spans="2:65" s="1" customFormat="1" ht="22.5" customHeight="1">
      <c r="B675" s="41"/>
      <c r="C675" s="238" t="s">
        <v>1759</v>
      </c>
      <c r="D675" s="238" t="s">
        <v>1041</v>
      </c>
      <c r="E675" s="239" t="s">
        <v>2349</v>
      </c>
      <c r="F675" s="240" t="s">
        <v>2350</v>
      </c>
      <c r="G675" s="241" t="s">
        <v>729</v>
      </c>
      <c r="H675" s="242">
        <v>40</v>
      </c>
      <c r="I675" s="243"/>
      <c r="J675" s="242">
        <f>ROUND(I675*H675,1)</f>
        <v>0</v>
      </c>
      <c r="K675" s="240" t="s">
        <v>1298</v>
      </c>
      <c r="L675" s="244"/>
      <c r="M675" s="245" t="s">
        <v>20</v>
      </c>
      <c r="N675" s="246" t="s">
        <v>43</v>
      </c>
      <c r="O675" s="42"/>
      <c r="P675" s="202">
        <f>O675*H675</f>
        <v>0</v>
      </c>
      <c r="Q675" s="202">
        <v>0</v>
      </c>
      <c r="R675" s="202">
        <f>Q675*H675</f>
        <v>0</v>
      </c>
      <c r="S675" s="202">
        <v>0</v>
      </c>
      <c r="T675" s="203">
        <f>S675*H675</f>
        <v>0</v>
      </c>
      <c r="AR675" s="24" t="s">
        <v>799</v>
      </c>
      <c r="AT675" s="24" t="s">
        <v>1041</v>
      </c>
      <c r="AU675" s="24" t="s">
        <v>79</v>
      </c>
      <c r="AY675" s="24" t="s">
        <v>195</v>
      </c>
      <c r="BE675" s="204">
        <f>IF(N675="základní",J675,0)</f>
        <v>0</v>
      </c>
      <c r="BF675" s="204">
        <f>IF(N675="snížená",J675,0)</f>
        <v>0</v>
      </c>
      <c r="BG675" s="204">
        <f>IF(N675="zákl. přenesená",J675,0)</f>
        <v>0</v>
      </c>
      <c r="BH675" s="204">
        <f>IF(N675="sníž. přenesená",J675,0)</f>
        <v>0</v>
      </c>
      <c r="BI675" s="204">
        <f>IF(N675="nulová",J675,0)</f>
        <v>0</v>
      </c>
      <c r="BJ675" s="24" t="s">
        <v>79</v>
      </c>
      <c r="BK675" s="204">
        <f>ROUND(I675*H675,1)</f>
        <v>0</v>
      </c>
      <c r="BL675" s="24" t="s">
        <v>474</v>
      </c>
      <c r="BM675" s="24" t="s">
        <v>1761</v>
      </c>
    </row>
    <row r="676" spans="2:65" s="1" customFormat="1" ht="13.5">
      <c r="B676" s="41"/>
      <c r="C676" s="63"/>
      <c r="D676" s="205" t="s">
        <v>202</v>
      </c>
      <c r="E676" s="63"/>
      <c r="F676" s="206" t="s">
        <v>2350</v>
      </c>
      <c r="G676" s="63"/>
      <c r="H676" s="63"/>
      <c r="I676" s="165"/>
      <c r="J676" s="63"/>
      <c r="K676" s="63"/>
      <c r="L676" s="61"/>
      <c r="M676" s="207"/>
      <c r="N676" s="42"/>
      <c r="O676" s="42"/>
      <c r="P676" s="42"/>
      <c r="Q676" s="42"/>
      <c r="R676" s="42"/>
      <c r="S676" s="42"/>
      <c r="T676" s="78"/>
      <c r="AT676" s="24" t="s">
        <v>202</v>
      </c>
      <c r="AU676" s="24" t="s">
        <v>79</v>
      </c>
    </row>
    <row r="677" spans="2:65" s="1" customFormat="1" ht="22.5" customHeight="1">
      <c r="B677" s="41"/>
      <c r="C677" s="238" t="s">
        <v>826</v>
      </c>
      <c r="D677" s="238" t="s">
        <v>1041</v>
      </c>
      <c r="E677" s="239" t="s">
        <v>2351</v>
      </c>
      <c r="F677" s="240" t="s">
        <v>2352</v>
      </c>
      <c r="G677" s="241" t="s">
        <v>729</v>
      </c>
      <c r="H677" s="242">
        <v>1</v>
      </c>
      <c r="I677" s="243"/>
      <c r="J677" s="242">
        <f>ROUND(I677*H677,1)</f>
        <v>0</v>
      </c>
      <c r="K677" s="240" t="s">
        <v>1298</v>
      </c>
      <c r="L677" s="244"/>
      <c r="M677" s="245" t="s">
        <v>20</v>
      </c>
      <c r="N677" s="246" t="s">
        <v>43</v>
      </c>
      <c r="O677" s="42"/>
      <c r="P677" s="202">
        <f>O677*H677</f>
        <v>0</v>
      </c>
      <c r="Q677" s="202">
        <v>0</v>
      </c>
      <c r="R677" s="202">
        <f>Q677*H677</f>
        <v>0</v>
      </c>
      <c r="S677" s="202">
        <v>0</v>
      </c>
      <c r="T677" s="203">
        <f>S677*H677</f>
        <v>0</v>
      </c>
      <c r="AR677" s="24" t="s">
        <v>799</v>
      </c>
      <c r="AT677" s="24" t="s">
        <v>1041</v>
      </c>
      <c r="AU677" s="24" t="s">
        <v>79</v>
      </c>
      <c r="AY677" s="24" t="s">
        <v>195</v>
      </c>
      <c r="BE677" s="204">
        <f>IF(N677="základní",J677,0)</f>
        <v>0</v>
      </c>
      <c r="BF677" s="204">
        <f>IF(N677="snížená",J677,0)</f>
        <v>0</v>
      </c>
      <c r="BG677" s="204">
        <f>IF(N677="zákl. přenesená",J677,0)</f>
        <v>0</v>
      </c>
      <c r="BH677" s="204">
        <f>IF(N677="sníž. přenesená",J677,0)</f>
        <v>0</v>
      </c>
      <c r="BI677" s="204">
        <f>IF(N677="nulová",J677,0)</f>
        <v>0</v>
      </c>
      <c r="BJ677" s="24" t="s">
        <v>79</v>
      </c>
      <c r="BK677" s="204">
        <f>ROUND(I677*H677,1)</f>
        <v>0</v>
      </c>
      <c r="BL677" s="24" t="s">
        <v>474</v>
      </c>
      <c r="BM677" s="24" t="s">
        <v>1763</v>
      </c>
    </row>
    <row r="678" spans="2:65" s="1" customFormat="1" ht="13.5">
      <c r="B678" s="41"/>
      <c r="C678" s="63"/>
      <c r="D678" s="205" t="s">
        <v>202</v>
      </c>
      <c r="E678" s="63"/>
      <c r="F678" s="206" t="s">
        <v>2352</v>
      </c>
      <c r="G678" s="63"/>
      <c r="H678" s="63"/>
      <c r="I678" s="165"/>
      <c r="J678" s="63"/>
      <c r="K678" s="63"/>
      <c r="L678" s="61"/>
      <c r="M678" s="207"/>
      <c r="N678" s="42"/>
      <c r="O678" s="42"/>
      <c r="P678" s="42"/>
      <c r="Q678" s="42"/>
      <c r="R678" s="42"/>
      <c r="S678" s="42"/>
      <c r="T678" s="78"/>
      <c r="AT678" s="24" t="s">
        <v>202</v>
      </c>
      <c r="AU678" s="24" t="s">
        <v>79</v>
      </c>
    </row>
    <row r="679" spans="2:65" s="1" customFormat="1" ht="31.5" customHeight="1">
      <c r="B679" s="41"/>
      <c r="C679" s="238" t="s">
        <v>1764</v>
      </c>
      <c r="D679" s="238" t="s">
        <v>1041</v>
      </c>
      <c r="E679" s="239" t="s">
        <v>2353</v>
      </c>
      <c r="F679" s="240" t="s">
        <v>2354</v>
      </c>
      <c r="G679" s="241" t="s">
        <v>729</v>
      </c>
      <c r="H679" s="242">
        <v>1</v>
      </c>
      <c r="I679" s="243"/>
      <c r="J679" s="242">
        <f>ROUND(I679*H679,1)</f>
        <v>0</v>
      </c>
      <c r="K679" s="240" t="s">
        <v>1298</v>
      </c>
      <c r="L679" s="244"/>
      <c r="M679" s="245" t="s">
        <v>20</v>
      </c>
      <c r="N679" s="246" t="s">
        <v>43</v>
      </c>
      <c r="O679" s="42"/>
      <c r="P679" s="202">
        <f>O679*H679</f>
        <v>0</v>
      </c>
      <c r="Q679" s="202">
        <v>0</v>
      </c>
      <c r="R679" s="202">
        <f>Q679*H679</f>
        <v>0</v>
      </c>
      <c r="S679" s="202">
        <v>0</v>
      </c>
      <c r="T679" s="203">
        <f>S679*H679</f>
        <v>0</v>
      </c>
      <c r="AR679" s="24" t="s">
        <v>799</v>
      </c>
      <c r="AT679" s="24" t="s">
        <v>1041</v>
      </c>
      <c r="AU679" s="24" t="s">
        <v>79</v>
      </c>
      <c r="AY679" s="24" t="s">
        <v>195</v>
      </c>
      <c r="BE679" s="204">
        <f>IF(N679="základní",J679,0)</f>
        <v>0</v>
      </c>
      <c r="BF679" s="204">
        <f>IF(N679="snížená",J679,0)</f>
        <v>0</v>
      </c>
      <c r="BG679" s="204">
        <f>IF(N679="zákl. přenesená",J679,0)</f>
        <v>0</v>
      </c>
      <c r="BH679" s="204">
        <f>IF(N679="sníž. přenesená",J679,0)</f>
        <v>0</v>
      </c>
      <c r="BI679" s="204">
        <f>IF(N679="nulová",J679,0)</f>
        <v>0</v>
      </c>
      <c r="BJ679" s="24" t="s">
        <v>79</v>
      </c>
      <c r="BK679" s="204">
        <f>ROUND(I679*H679,1)</f>
        <v>0</v>
      </c>
      <c r="BL679" s="24" t="s">
        <v>474</v>
      </c>
      <c r="BM679" s="24" t="s">
        <v>1767</v>
      </c>
    </row>
    <row r="680" spans="2:65" s="1" customFormat="1" ht="13.5">
      <c r="B680" s="41"/>
      <c r="C680" s="63"/>
      <c r="D680" s="205" t="s">
        <v>202</v>
      </c>
      <c r="E680" s="63"/>
      <c r="F680" s="206" t="s">
        <v>2354</v>
      </c>
      <c r="G680" s="63"/>
      <c r="H680" s="63"/>
      <c r="I680" s="165"/>
      <c r="J680" s="63"/>
      <c r="K680" s="63"/>
      <c r="L680" s="61"/>
      <c r="M680" s="207"/>
      <c r="N680" s="42"/>
      <c r="O680" s="42"/>
      <c r="P680" s="42"/>
      <c r="Q680" s="42"/>
      <c r="R680" s="42"/>
      <c r="S680" s="42"/>
      <c r="T680" s="78"/>
      <c r="AT680" s="24" t="s">
        <v>202</v>
      </c>
      <c r="AU680" s="24" t="s">
        <v>79</v>
      </c>
    </row>
    <row r="681" spans="2:65" s="1" customFormat="1" ht="22.5" customHeight="1">
      <c r="B681" s="41"/>
      <c r="C681" s="238" t="s">
        <v>830</v>
      </c>
      <c r="D681" s="238" t="s">
        <v>1041</v>
      </c>
      <c r="E681" s="239" t="s">
        <v>2355</v>
      </c>
      <c r="F681" s="240" t="s">
        <v>2356</v>
      </c>
      <c r="G681" s="241" t="s">
        <v>729</v>
      </c>
      <c r="H681" s="242">
        <v>4</v>
      </c>
      <c r="I681" s="243"/>
      <c r="J681" s="242">
        <f>ROUND(I681*H681,1)</f>
        <v>0</v>
      </c>
      <c r="K681" s="240" t="s">
        <v>1298</v>
      </c>
      <c r="L681" s="244"/>
      <c r="M681" s="245" t="s">
        <v>20</v>
      </c>
      <c r="N681" s="246" t="s">
        <v>43</v>
      </c>
      <c r="O681" s="42"/>
      <c r="P681" s="202">
        <f>O681*H681</f>
        <v>0</v>
      </c>
      <c r="Q681" s="202">
        <v>0</v>
      </c>
      <c r="R681" s="202">
        <f>Q681*H681</f>
        <v>0</v>
      </c>
      <c r="S681" s="202">
        <v>0</v>
      </c>
      <c r="T681" s="203">
        <f>S681*H681</f>
        <v>0</v>
      </c>
      <c r="AR681" s="24" t="s">
        <v>799</v>
      </c>
      <c r="AT681" s="24" t="s">
        <v>1041</v>
      </c>
      <c r="AU681" s="24" t="s">
        <v>79</v>
      </c>
      <c r="AY681" s="24" t="s">
        <v>195</v>
      </c>
      <c r="BE681" s="204">
        <f>IF(N681="základní",J681,0)</f>
        <v>0</v>
      </c>
      <c r="BF681" s="204">
        <f>IF(N681="snížená",J681,0)</f>
        <v>0</v>
      </c>
      <c r="BG681" s="204">
        <f>IF(N681="zákl. přenesená",J681,0)</f>
        <v>0</v>
      </c>
      <c r="BH681" s="204">
        <f>IF(N681="sníž. přenesená",J681,0)</f>
        <v>0</v>
      </c>
      <c r="BI681" s="204">
        <f>IF(N681="nulová",J681,0)</f>
        <v>0</v>
      </c>
      <c r="BJ681" s="24" t="s">
        <v>79</v>
      </c>
      <c r="BK681" s="204">
        <f>ROUND(I681*H681,1)</f>
        <v>0</v>
      </c>
      <c r="BL681" s="24" t="s">
        <v>474</v>
      </c>
      <c r="BM681" s="24" t="s">
        <v>1770</v>
      </c>
    </row>
    <row r="682" spans="2:65" s="1" customFormat="1" ht="13.5">
      <c r="B682" s="41"/>
      <c r="C682" s="63"/>
      <c r="D682" s="205" t="s">
        <v>202</v>
      </c>
      <c r="E682" s="63"/>
      <c r="F682" s="206" t="s">
        <v>2356</v>
      </c>
      <c r="G682" s="63"/>
      <c r="H682" s="63"/>
      <c r="I682" s="165"/>
      <c r="J682" s="63"/>
      <c r="K682" s="63"/>
      <c r="L682" s="61"/>
      <c r="M682" s="207"/>
      <c r="N682" s="42"/>
      <c r="O682" s="42"/>
      <c r="P682" s="42"/>
      <c r="Q682" s="42"/>
      <c r="R682" s="42"/>
      <c r="S682" s="42"/>
      <c r="T682" s="78"/>
      <c r="AT682" s="24" t="s">
        <v>202</v>
      </c>
      <c r="AU682" s="24" t="s">
        <v>79</v>
      </c>
    </row>
    <row r="683" spans="2:65" s="1" customFormat="1" ht="22.5" customHeight="1">
      <c r="B683" s="41"/>
      <c r="C683" s="238" t="s">
        <v>1771</v>
      </c>
      <c r="D683" s="238" t="s">
        <v>1041</v>
      </c>
      <c r="E683" s="239" t="s">
        <v>2357</v>
      </c>
      <c r="F683" s="240" t="s">
        <v>2358</v>
      </c>
      <c r="G683" s="241" t="s">
        <v>729</v>
      </c>
      <c r="H683" s="242">
        <v>16</v>
      </c>
      <c r="I683" s="243"/>
      <c r="J683" s="242">
        <f>ROUND(I683*H683,1)</f>
        <v>0</v>
      </c>
      <c r="K683" s="240" t="s">
        <v>1298</v>
      </c>
      <c r="L683" s="244"/>
      <c r="M683" s="245" t="s">
        <v>20</v>
      </c>
      <c r="N683" s="246" t="s">
        <v>43</v>
      </c>
      <c r="O683" s="42"/>
      <c r="P683" s="202">
        <f>O683*H683</f>
        <v>0</v>
      </c>
      <c r="Q683" s="202">
        <v>0</v>
      </c>
      <c r="R683" s="202">
        <f>Q683*H683</f>
        <v>0</v>
      </c>
      <c r="S683" s="202">
        <v>0</v>
      </c>
      <c r="T683" s="203">
        <f>S683*H683</f>
        <v>0</v>
      </c>
      <c r="AR683" s="24" t="s">
        <v>799</v>
      </c>
      <c r="AT683" s="24" t="s">
        <v>1041</v>
      </c>
      <c r="AU683" s="24" t="s">
        <v>79</v>
      </c>
      <c r="AY683" s="24" t="s">
        <v>195</v>
      </c>
      <c r="BE683" s="204">
        <f>IF(N683="základní",J683,0)</f>
        <v>0</v>
      </c>
      <c r="BF683" s="204">
        <f>IF(N683="snížená",J683,0)</f>
        <v>0</v>
      </c>
      <c r="BG683" s="204">
        <f>IF(N683="zákl. přenesená",J683,0)</f>
        <v>0</v>
      </c>
      <c r="BH683" s="204">
        <f>IF(N683="sníž. přenesená",J683,0)</f>
        <v>0</v>
      </c>
      <c r="BI683" s="204">
        <f>IF(N683="nulová",J683,0)</f>
        <v>0</v>
      </c>
      <c r="BJ683" s="24" t="s">
        <v>79</v>
      </c>
      <c r="BK683" s="204">
        <f>ROUND(I683*H683,1)</f>
        <v>0</v>
      </c>
      <c r="BL683" s="24" t="s">
        <v>474</v>
      </c>
      <c r="BM683" s="24" t="s">
        <v>1774</v>
      </c>
    </row>
    <row r="684" spans="2:65" s="1" customFormat="1" ht="13.5">
      <c r="B684" s="41"/>
      <c r="C684" s="63"/>
      <c r="D684" s="205" t="s">
        <v>202</v>
      </c>
      <c r="E684" s="63"/>
      <c r="F684" s="206" t="s">
        <v>2358</v>
      </c>
      <c r="G684" s="63"/>
      <c r="H684" s="63"/>
      <c r="I684" s="165"/>
      <c r="J684" s="63"/>
      <c r="K684" s="63"/>
      <c r="L684" s="61"/>
      <c r="M684" s="207"/>
      <c r="N684" s="42"/>
      <c r="O684" s="42"/>
      <c r="P684" s="42"/>
      <c r="Q684" s="42"/>
      <c r="R684" s="42"/>
      <c r="S684" s="42"/>
      <c r="T684" s="78"/>
      <c r="AT684" s="24" t="s">
        <v>202</v>
      </c>
      <c r="AU684" s="24" t="s">
        <v>79</v>
      </c>
    </row>
    <row r="685" spans="2:65" s="1" customFormat="1" ht="22.5" customHeight="1">
      <c r="B685" s="41"/>
      <c r="C685" s="238" t="s">
        <v>833</v>
      </c>
      <c r="D685" s="238" t="s">
        <v>1041</v>
      </c>
      <c r="E685" s="239" t="s">
        <v>2359</v>
      </c>
      <c r="F685" s="240" t="s">
        <v>2360</v>
      </c>
      <c r="G685" s="241" t="s">
        <v>729</v>
      </c>
      <c r="H685" s="242">
        <v>3</v>
      </c>
      <c r="I685" s="243"/>
      <c r="J685" s="242">
        <f>ROUND(I685*H685,1)</f>
        <v>0</v>
      </c>
      <c r="K685" s="240" t="s">
        <v>1298</v>
      </c>
      <c r="L685" s="244"/>
      <c r="M685" s="245" t="s">
        <v>20</v>
      </c>
      <c r="N685" s="246" t="s">
        <v>43</v>
      </c>
      <c r="O685" s="42"/>
      <c r="P685" s="202">
        <f>O685*H685</f>
        <v>0</v>
      </c>
      <c r="Q685" s="202">
        <v>0</v>
      </c>
      <c r="R685" s="202">
        <f>Q685*H685</f>
        <v>0</v>
      </c>
      <c r="S685" s="202">
        <v>0</v>
      </c>
      <c r="T685" s="203">
        <f>S685*H685</f>
        <v>0</v>
      </c>
      <c r="AR685" s="24" t="s">
        <v>799</v>
      </c>
      <c r="AT685" s="24" t="s">
        <v>1041</v>
      </c>
      <c r="AU685" s="24" t="s">
        <v>79</v>
      </c>
      <c r="AY685" s="24" t="s">
        <v>195</v>
      </c>
      <c r="BE685" s="204">
        <f>IF(N685="základní",J685,0)</f>
        <v>0</v>
      </c>
      <c r="BF685" s="204">
        <f>IF(N685="snížená",J685,0)</f>
        <v>0</v>
      </c>
      <c r="BG685" s="204">
        <f>IF(N685="zákl. přenesená",J685,0)</f>
        <v>0</v>
      </c>
      <c r="BH685" s="204">
        <f>IF(N685="sníž. přenesená",J685,0)</f>
        <v>0</v>
      </c>
      <c r="BI685" s="204">
        <f>IF(N685="nulová",J685,0)</f>
        <v>0</v>
      </c>
      <c r="BJ685" s="24" t="s">
        <v>79</v>
      </c>
      <c r="BK685" s="204">
        <f>ROUND(I685*H685,1)</f>
        <v>0</v>
      </c>
      <c r="BL685" s="24" t="s">
        <v>474</v>
      </c>
      <c r="BM685" s="24" t="s">
        <v>1777</v>
      </c>
    </row>
    <row r="686" spans="2:65" s="1" customFormat="1" ht="13.5">
      <c r="B686" s="41"/>
      <c r="C686" s="63"/>
      <c r="D686" s="205" t="s">
        <v>202</v>
      </c>
      <c r="E686" s="63"/>
      <c r="F686" s="206" t="s">
        <v>2360</v>
      </c>
      <c r="G686" s="63"/>
      <c r="H686" s="63"/>
      <c r="I686" s="165"/>
      <c r="J686" s="63"/>
      <c r="K686" s="63"/>
      <c r="L686" s="61"/>
      <c r="M686" s="207"/>
      <c r="N686" s="42"/>
      <c r="O686" s="42"/>
      <c r="P686" s="42"/>
      <c r="Q686" s="42"/>
      <c r="R686" s="42"/>
      <c r="S686" s="42"/>
      <c r="T686" s="78"/>
      <c r="AT686" s="24" t="s">
        <v>202</v>
      </c>
      <c r="AU686" s="24" t="s">
        <v>79</v>
      </c>
    </row>
    <row r="687" spans="2:65" s="1" customFormat="1" ht="22.5" customHeight="1">
      <c r="B687" s="41"/>
      <c r="C687" s="238" t="s">
        <v>2361</v>
      </c>
      <c r="D687" s="238" t="s">
        <v>1041</v>
      </c>
      <c r="E687" s="239" t="s">
        <v>2362</v>
      </c>
      <c r="F687" s="240" t="s">
        <v>2363</v>
      </c>
      <c r="G687" s="241" t="s">
        <v>1948</v>
      </c>
      <c r="H687" s="242">
        <v>1</v>
      </c>
      <c r="I687" s="243"/>
      <c r="J687" s="242">
        <f>ROUND(I687*H687,1)</f>
        <v>0</v>
      </c>
      <c r="K687" s="240" t="s">
        <v>1298</v>
      </c>
      <c r="L687" s="244"/>
      <c r="M687" s="245" t="s">
        <v>20</v>
      </c>
      <c r="N687" s="246" t="s">
        <v>43</v>
      </c>
      <c r="O687" s="42"/>
      <c r="P687" s="202">
        <f>O687*H687</f>
        <v>0</v>
      </c>
      <c r="Q687" s="202">
        <v>0</v>
      </c>
      <c r="R687" s="202">
        <f>Q687*H687</f>
        <v>0</v>
      </c>
      <c r="S687" s="202">
        <v>0</v>
      </c>
      <c r="T687" s="203">
        <f>S687*H687</f>
        <v>0</v>
      </c>
      <c r="AR687" s="24" t="s">
        <v>799</v>
      </c>
      <c r="AT687" s="24" t="s">
        <v>1041</v>
      </c>
      <c r="AU687" s="24" t="s">
        <v>79</v>
      </c>
      <c r="AY687" s="24" t="s">
        <v>195</v>
      </c>
      <c r="BE687" s="204">
        <f>IF(N687="základní",J687,0)</f>
        <v>0</v>
      </c>
      <c r="BF687" s="204">
        <f>IF(N687="snížená",J687,0)</f>
        <v>0</v>
      </c>
      <c r="BG687" s="204">
        <f>IF(N687="zákl. přenesená",J687,0)</f>
        <v>0</v>
      </c>
      <c r="BH687" s="204">
        <f>IF(N687="sníž. přenesená",J687,0)</f>
        <v>0</v>
      </c>
      <c r="BI687" s="204">
        <f>IF(N687="nulová",J687,0)</f>
        <v>0</v>
      </c>
      <c r="BJ687" s="24" t="s">
        <v>79</v>
      </c>
      <c r="BK687" s="204">
        <f>ROUND(I687*H687,1)</f>
        <v>0</v>
      </c>
      <c r="BL687" s="24" t="s">
        <v>474</v>
      </c>
      <c r="BM687" s="24" t="s">
        <v>2364</v>
      </c>
    </row>
    <row r="688" spans="2:65" s="1" customFormat="1" ht="13.5">
      <c r="B688" s="41"/>
      <c r="C688" s="63"/>
      <c r="D688" s="208" t="s">
        <v>202</v>
      </c>
      <c r="E688" s="63"/>
      <c r="F688" s="209" t="s">
        <v>2363</v>
      </c>
      <c r="G688" s="63"/>
      <c r="H688" s="63"/>
      <c r="I688" s="165"/>
      <c r="J688" s="63"/>
      <c r="K688" s="63"/>
      <c r="L688" s="61"/>
      <c r="M688" s="207"/>
      <c r="N688" s="42"/>
      <c r="O688" s="42"/>
      <c r="P688" s="42"/>
      <c r="Q688" s="42"/>
      <c r="R688" s="42"/>
      <c r="S688" s="42"/>
      <c r="T688" s="78"/>
      <c r="AT688" s="24" t="s">
        <v>202</v>
      </c>
      <c r="AU688" s="24" t="s">
        <v>79</v>
      </c>
    </row>
    <row r="689" spans="2:65" s="10" customFormat="1" ht="37.35" customHeight="1">
      <c r="B689" s="180"/>
      <c r="C689" s="181"/>
      <c r="D689" s="182" t="s">
        <v>71</v>
      </c>
      <c r="E689" s="183" t="s">
        <v>2365</v>
      </c>
      <c r="F689" s="183" t="s">
        <v>2366</v>
      </c>
      <c r="G689" s="181"/>
      <c r="H689" s="181"/>
      <c r="I689" s="184"/>
      <c r="J689" s="185">
        <f>BK689</f>
        <v>0</v>
      </c>
      <c r="K689" s="181"/>
      <c r="L689" s="186"/>
      <c r="M689" s="187"/>
      <c r="N689" s="188"/>
      <c r="O689" s="188"/>
      <c r="P689" s="189">
        <f>SUM(P690:P701)</f>
        <v>0</v>
      </c>
      <c r="Q689" s="188"/>
      <c r="R689" s="189">
        <f>SUM(R690:R701)</f>
        <v>0</v>
      </c>
      <c r="S689" s="188"/>
      <c r="T689" s="190">
        <f>SUM(T690:T701)</f>
        <v>0</v>
      </c>
      <c r="AR689" s="191" t="s">
        <v>86</v>
      </c>
      <c r="AT689" s="192" t="s">
        <v>71</v>
      </c>
      <c r="AU689" s="192" t="s">
        <v>72</v>
      </c>
      <c r="AY689" s="191" t="s">
        <v>195</v>
      </c>
      <c r="BK689" s="193">
        <f>SUM(BK690:BK701)</f>
        <v>0</v>
      </c>
    </row>
    <row r="690" spans="2:65" s="1" customFormat="1" ht="22.5" customHeight="1">
      <c r="B690" s="41"/>
      <c r="C690" s="194" t="s">
        <v>838</v>
      </c>
      <c r="D690" s="194" t="s">
        <v>196</v>
      </c>
      <c r="E690" s="195" t="s">
        <v>2367</v>
      </c>
      <c r="F690" s="196" t="s">
        <v>2368</v>
      </c>
      <c r="G690" s="197" t="s">
        <v>440</v>
      </c>
      <c r="H690" s="198">
        <v>270</v>
      </c>
      <c r="I690" s="199"/>
      <c r="J690" s="198">
        <f>ROUND(I690*H690,1)</f>
        <v>0</v>
      </c>
      <c r="K690" s="196" t="s">
        <v>1298</v>
      </c>
      <c r="L690" s="61"/>
      <c r="M690" s="200" t="s">
        <v>20</v>
      </c>
      <c r="N690" s="201" t="s">
        <v>43</v>
      </c>
      <c r="O690" s="42"/>
      <c r="P690" s="202">
        <f>O690*H690</f>
        <v>0</v>
      </c>
      <c r="Q690" s="202">
        <v>0</v>
      </c>
      <c r="R690" s="202">
        <f>Q690*H690</f>
        <v>0</v>
      </c>
      <c r="S690" s="202">
        <v>0</v>
      </c>
      <c r="T690" s="203">
        <f>S690*H690</f>
        <v>0</v>
      </c>
      <c r="AR690" s="24" t="s">
        <v>474</v>
      </c>
      <c r="AT690" s="24" t="s">
        <v>196</v>
      </c>
      <c r="AU690" s="24" t="s">
        <v>79</v>
      </c>
      <c r="AY690" s="24" t="s">
        <v>195</v>
      </c>
      <c r="BE690" s="204">
        <f>IF(N690="základní",J690,0)</f>
        <v>0</v>
      </c>
      <c r="BF690" s="204">
        <f>IF(N690="snížená",J690,0)</f>
        <v>0</v>
      </c>
      <c r="BG690" s="204">
        <f>IF(N690="zákl. přenesená",J690,0)</f>
        <v>0</v>
      </c>
      <c r="BH690" s="204">
        <f>IF(N690="sníž. přenesená",J690,0)</f>
        <v>0</v>
      </c>
      <c r="BI690" s="204">
        <f>IF(N690="nulová",J690,0)</f>
        <v>0</v>
      </c>
      <c r="BJ690" s="24" t="s">
        <v>79</v>
      </c>
      <c r="BK690" s="204">
        <f>ROUND(I690*H690,1)</f>
        <v>0</v>
      </c>
      <c r="BL690" s="24" t="s">
        <v>474</v>
      </c>
      <c r="BM690" s="24" t="s">
        <v>2369</v>
      </c>
    </row>
    <row r="691" spans="2:65" s="1" customFormat="1" ht="13.5">
      <c r="B691" s="41"/>
      <c r="C691" s="63"/>
      <c r="D691" s="205" t="s">
        <v>202</v>
      </c>
      <c r="E691" s="63"/>
      <c r="F691" s="206" t="s">
        <v>2368</v>
      </c>
      <c r="G691" s="63"/>
      <c r="H691" s="63"/>
      <c r="I691" s="165"/>
      <c r="J691" s="63"/>
      <c r="K691" s="63"/>
      <c r="L691" s="61"/>
      <c r="M691" s="207"/>
      <c r="N691" s="42"/>
      <c r="O691" s="42"/>
      <c r="P691" s="42"/>
      <c r="Q691" s="42"/>
      <c r="R691" s="42"/>
      <c r="S691" s="42"/>
      <c r="T691" s="78"/>
      <c r="AT691" s="24" t="s">
        <v>202</v>
      </c>
      <c r="AU691" s="24" t="s">
        <v>79</v>
      </c>
    </row>
    <row r="692" spans="2:65" s="1" customFormat="1" ht="22.5" customHeight="1">
      <c r="B692" s="41"/>
      <c r="C692" s="194" t="s">
        <v>2370</v>
      </c>
      <c r="D692" s="194" t="s">
        <v>196</v>
      </c>
      <c r="E692" s="195" t="s">
        <v>2371</v>
      </c>
      <c r="F692" s="196" t="s">
        <v>2372</v>
      </c>
      <c r="G692" s="197" t="s">
        <v>729</v>
      </c>
      <c r="H692" s="198">
        <v>4</v>
      </c>
      <c r="I692" s="199"/>
      <c r="J692" s="198">
        <f>ROUND(I692*H692,1)</f>
        <v>0</v>
      </c>
      <c r="K692" s="196" t="s">
        <v>1298</v>
      </c>
      <c r="L692" s="61"/>
      <c r="M692" s="200" t="s">
        <v>20</v>
      </c>
      <c r="N692" s="201" t="s">
        <v>43</v>
      </c>
      <c r="O692" s="42"/>
      <c r="P692" s="202">
        <f>O692*H692</f>
        <v>0</v>
      </c>
      <c r="Q692" s="202">
        <v>0</v>
      </c>
      <c r="R692" s="202">
        <f>Q692*H692</f>
        <v>0</v>
      </c>
      <c r="S692" s="202">
        <v>0</v>
      </c>
      <c r="T692" s="203">
        <f>S692*H692</f>
        <v>0</v>
      </c>
      <c r="AR692" s="24" t="s">
        <v>474</v>
      </c>
      <c r="AT692" s="24" t="s">
        <v>196</v>
      </c>
      <c r="AU692" s="24" t="s">
        <v>79</v>
      </c>
      <c r="AY692" s="24" t="s">
        <v>195</v>
      </c>
      <c r="BE692" s="204">
        <f>IF(N692="základní",J692,0)</f>
        <v>0</v>
      </c>
      <c r="BF692" s="204">
        <f>IF(N692="snížená",J692,0)</f>
        <v>0</v>
      </c>
      <c r="BG692" s="204">
        <f>IF(N692="zákl. přenesená",J692,0)</f>
        <v>0</v>
      </c>
      <c r="BH692" s="204">
        <f>IF(N692="sníž. přenesená",J692,0)</f>
        <v>0</v>
      </c>
      <c r="BI692" s="204">
        <f>IF(N692="nulová",J692,0)</f>
        <v>0</v>
      </c>
      <c r="BJ692" s="24" t="s">
        <v>79</v>
      </c>
      <c r="BK692" s="204">
        <f>ROUND(I692*H692,1)</f>
        <v>0</v>
      </c>
      <c r="BL692" s="24" t="s">
        <v>474</v>
      </c>
      <c r="BM692" s="24" t="s">
        <v>2373</v>
      </c>
    </row>
    <row r="693" spans="2:65" s="1" customFormat="1" ht="13.5">
      <c r="B693" s="41"/>
      <c r="C693" s="63"/>
      <c r="D693" s="205" t="s">
        <v>202</v>
      </c>
      <c r="E693" s="63"/>
      <c r="F693" s="206" t="s">
        <v>2372</v>
      </c>
      <c r="G693" s="63"/>
      <c r="H693" s="63"/>
      <c r="I693" s="165"/>
      <c r="J693" s="63"/>
      <c r="K693" s="63"/>
      <c r="L693" s="61"/>
      <c r="M693" s="207"/>
      <c r="N693" s="42"/>
      <c r="O693" s="42"/>
      <c r="P693" s="42"/>
      <c r="Q693" s="42"/>
      <c r="R693" s="42"/>
      <c r="S693" s="42"/>
      <c r="T693" s="78"/>
      <c r="AT693" s="24" t="s">
        <v>202</v>
      </c>
      <c r="AU693" s="24" t="s">
        <v>79</v>
      </c>
    </row>
    <row r="694" spans="2:65" s="1" customFormat="1" ht="22.5" customHeight="1">
      <c r="B694" s="41"/>
      <c r="C694" s="194" t="s">
        <v>841</v>
      </c>
      <c r="D694" s="194" t="s">
        <v>196</v>
      </c>
      <c r="E694" s="195" t="s">
        <v>2374</v>
      </c>
      <c r="F694" s="196" t="s">
        <v>2375</v>
      </c>
      <c r="G694" s="197" t="s">
        <v>729</v>
      </c>
      <c r="H694" s="198">
        <v>1</v>
      </c>
      <c r="I694" s="199"/>
      <c r="J694" s="198">
        <f>ROUND(I694*H694,1)</f>
        <v>0</v>
      </c>
      <c r="K694" s="196" t="s">
        <v>1298</v>
      </c>
      <c r="L694" s="61"/>
      <c r="M694" s="200" t="s">
        <v>20</v>
      </c>
      <c r="N694" s="201" t="s">
        <v>43</v>
      </c>
      <c r="O694" s="42"/>
      <c r="P694" s="202">
        <f>O694*H694</f>
        <v>0</v>
      </c>
      <c r="Q694" s="202">
        <v>0</v>
      </c>
      <c r="R694" s="202">
        <f>Q694*H694</f>
        <v>0</v>
      </c>
      <c r="S694" s="202">
        <v>0</v>
      </c>
      <c r="T694" s="203">
        <f>S694*H694</f>
        <v>0</v>
      </c>
      <c r="AR694" s="24" t="s">
        <v>474</v>
      </c>
      <c r="AT694" s="24" t="s">
        <v>196</v>
      </c>
      <c r="AU694" s="24" t="s">
        <v>79</v>
      </c>
      <c r="AY694" s="24" t="s">
        <v>195</v>
      </c>
      <c r="BE694" s="204">
        <f>IF(N694="základní",J694,0)</f>
        <v>0</v>
      </c>
      <c r="BF694" s="204">
        <f>IF(N694="snížená",J694,0)</f>
        <v>0</v>
      </c>
      <c r="BG694" s="204">
        <f>IF(N694="zákl. přenesená",J694,0)</f>
        <v>0</v>
      </c>
      <c r="BH694" s="204">
        <f>IF(N694="sníž. přenesená",J694,0)</f>
        <v>0</v>
      </c>
      <c r="BI694" s="204">
        <f>IF(N694="nulová",J694,0)</f>
        <v>0</v>
      </c>
      <c r="BJ694" s="24" t="s">
        <v>79</v>
      </c>
      <c r="BK694" s="204">
        <f>ROUND(I694*H694,1)</f>
        <v>0</v>
      </c>
      <c r="BL694" s="24" t="s">
        <v>474</v>
      </c>
      <c r="BM694" s="24" t="s">
        <v>2376</v>
      </c>
    </row>
    <row r="695" spans="2:65" s="1" customFormat="1" ht="13.5">
      <c r="B695" s="41"/>
      <c r="C695" s="63"/>
      <c r="D695" s="205" t="s">
        <v>202</v>
      </c>
      <c r="E695" s="63"/>
      <c r="F695" s="206" t="s">
        <v>2375</v>
      </c>
      <c r="G695" s="63"/>
      <c r="H695" s="63"/>
      <c r="I695" s="165"/>
      <c r="J695" s="63"/>
      <c r="K695" s="63"/>
      <c r="L695" s="61"/>
      <c r="M695" s="207"/>
      <c r="N695" s="42"/>
      <c r="O695" s="42"/>
      <c r="P695" s="42"/>
      <c r="Q695" s="42"/>
      <c r="R695" s="42"/>
      <c r="S695" s="42"/>
      <c r="T695" s="78"/>
      <c r="AT695" s="24" t="s">
        <v>202</v>
      </c>
      <c r="AU695" s="24" t="s">
        <v>79</v>
      </c>
    </row>
    <row r="696" spans="2:65" s="1" customFormat="1" ht="22.5" customHeight="1">
      <c r="B696" s="41"/>
      <c r="C696" s="194" t="s">
        <v>2377</v>
      </c>
      <c r="D696" s="194" t="s">
        <v>196</v>
      </c>
      <c r="E696" s="195" t="s">
        <v>2378</v>
      </c>
      <c r="F696" s="196" t="s">
        <v>2379</v>
      </c>
      <c r="G696" s="197" t="s">
        <v>729</v>
      </c>
      <c r="H696" s="198">
        <v>8</v>
      </c>
      <c r="I696" s="199"/>
      <c r="J696" s="198">
        <f>ROUND(I696*H696,1)</f>
        <v>0</v>
      </c>
      <c r="K696" s="196" t="s">
        <v>1298</v>
      </c>
      <c r="L696" s="61"/>
      <c r="M696" s="200" t="s">
        <v>20</v>
      </c>
      <c r="N696" s="201" t="s">
        <v>43</v>
      </c>
      <c r="O696" s="42"/>
      <c r="P696" s="202">
        <f>O696*H696</f>
        <v>0</v>
      </c>
      <c r="Q696" s="202">
        <v>0</v>
      </c>
      <c r="R696" s="202">
        <f>Q696*H696</f>
        <v>0</v>
      </c>
      <c r="S696" s="202">
        <v>0</v>
      </c>
      <c r="T696" s="203">
        <f>S696*H696</f>
        <v>0</v>
      </c>
      <c r="AR696" s="24" t="s">
        <v>474</v>
      </c>
      <c r="AT696" s="24" t="s">
        <v>196</v>
      </c>
      <c r="AU696" s="24" t="s">
        <v>79</v>
      </c>
      <c r="AY696" s="24" t="s">
        <v>195</v>
      </c>
      <c r="BE696" s="204">
        <f>IF(N696="základní",J696,0)</f>
        <v>0</v>
      </c>
      <c r="BF696" s="204">
        <f>IF(N696="snížená",J696,0)</f>
        <v>0</v>
      </c>
      <c r="BG696" s="204">
        <f>IF(N696="zákl. přenesená",J696,0)</f>
        <v>0</v>
      </c>
      <c r="BH696" s="204">
        <f>IF(N696="sníž. přenesená",J696,0)</f>
        <v>0</v>
      </c>
      <c r="BI696" s="204">
        <f>IF(N696="nulová",J696,0)</f>
        <v>0</v>
      </c>
      <c r="BJ696" s="24" t="s">
        <v>79</v>
      </c>
      <c r="BK696" s="204">
        <f>ROUND(I696*H696,1)</f>
        <v>0</v>
      </c>
      <c r="BL696" s="24" t="s">
        <v>474</v>
      </c>
      <c r="BM696" s="24" t="s">
        <v>2380</v>
      </c>
    </row>
    <row r="697" spans="2:65" s="1" customFormat="1" ht="13.5">
      <c r="B697" s="41"/>
      <c r="C697" s="63"/>
      <c r="D697" s="205" t="s">
        <v>202</v>
      </c>
      <c r="E697" s="63"/>
      <c r="F697" s="206" t="s">
        <v>2379</v>
      </c>
      <c r="G697" s="63"/>
      <c r="H697" s="63"/>
      <c r="I697" s="165"/>
      <c r="J697" s="63"/>
      <c r="K697" s="63"/>
      <c r="L697" s="61"/>
      <c r="M697" s="207"/>
      <c r="N697" s="42"/>
      <c r="O697" s="42"/>
      <c r="P697" s="42"/>
      <c r="Q697" s="42"/>
      <c r="R697" s="42"/>
      <c r="S697" s="42"/>
      <c r="T697" s="78"/>
      <c r="AT697" s="24" t="s">
        <v>202</v>
      </c>
      <c r="AU697" s="24" t="s">
        <v>79</v>
      </c>
    </row>
    <row r="698" spans="2:65" s="1" customFormat="1" ht="22.5" customHeight="1">
      <c r="B698" s="41"/>
      <c r="C698" s="194" t="s">
        <v>847</v>
      </c>
      <c r="D698" s="194" t="s">
        <v>196</v>
      </c>
      <c r="E698" s="195" t="s">
        <v>2381</v>
      </c>
      <c r="F698" s="196" t="s">
        <v>2382</v>
      </c>
      <c r="G698" s="197" t="s">
        <v>729</v>
      </c>
      <c r="H698" s="198">
        <v>32</v>
      </c>
      <c r="I698" s="199"/>
      <c r="J698" s="198">
        <f>ROUND(I698*H698,1)</f>
        <v>0</v>
      </c>
      <c r="K698" s="196" t="s">
        <v>1298</v>
      </c>
      <c r="L698" s="61"/>
      <c r="M698" s="200" t="s">
        <v>20</v>
      </c>
      <c r="N698" s="201" t="s">
        <v>43</v>
      </c>
      <c r="O698" s="42"/>
      <c r="P698" s="202">
        <f>O698*H698</f>
        <v>0</v>
      </c>
      <c r="Q698" s="202">
        <v>0</v>
      </c>
      <c r="R698" s="202">
        <f>Q698*H698</f>
        <v>0</v>
      </c>
      <c r="S698" s="202">
        <v>0</v>
      </c>
      <c r="T698" s="203">
        <f>S698*H698</f>
        <v>0</v>
      </c>
      <c r="AR698" s="24" t="s">
        <v>474</v>
      </c>
      <c r="AT698" s="24" t="s">
        <v>196</v>
      </c>
      <c r="AU698" s="24" t="s">
        <v>79</v>
      </c>
      <c r="AY698" s="24" t="s">
        <v>195</v>
      </c>
      <c r="BE698" s="204">
        <f>IF(N698="základní",J698,0)</f>
        <v>0</v>
      </c>
      <c r="BF698" s="204">
        <f>IF(N698="snížená",J698,0)</f>
        <v>0</v>
      </c>
      <c r="BG698" s="204">
        <f>IF(N698="zákl. přenesená",J698,0)</f>
        <v>0</v>
      </c>
      <c r="BH698" s="204">
        <f>IF(N698="sníž. přenesená",J698,0)</f>
        <v>0</v>
      </c>
      <c r="BI698" s="204">
        <f>IF(N698="nulová",J698,0)</f>
        <v>0</v>
      </c>
      <c r="BJ698" s="24" t="s">
        <v>79</v>
      </c>
      <c r="BK698" s="204">
        <f>ROUND(I698*H698,1)</f>
        <v>0</v>
      </c>
      <c r="BL698" s="24" t="s">
        <v>474</v>
      </c>
      <c r="BM698" s="24" t="s">
        <v>2383</v>
      </c>
    </row>
    <row r="699" spans="2:65" s="1" customFormat="1" ht="13.5">
      <c r="B699" s="41"/>
      <c r="C699" s="63"/>
      <c r="D699" s="205" t="s">
        <v>202</v>
      </c>
      <c r="E699" s="63"/>
      <c r="F699" s="206" t="s">
        <v>2382</v>
      </c>
      <c r="G699" s="63"/>
      <c r="H699" s="63"/>
      <c r="I699" s="165"/>
      <c r="J699" s="63"/>
      <c r="K699" s="63"/>
      <c r="L699" s="61"/>
      <c r="M699" s="207"/>
      <c r="N699" s="42"/>
      <c r="O699" s="42"/>
      <c r="P699" s="42"/>
      <c r="Q699" s="42"/>
      <c r="R699" s="42"/>
      <c r="S699" s="42"/>
      <c r="T699" s="78"/>
      <c r="AT699" s="24" t="s">
        <v>202</v>
      </c>
      <c r="AU699" s="24" t="s">
        <v>79</v>
      </c>
    </row>
    <row r="700" spans="2:65" s="1" customFormat="1" ht="22.5" customHeight="1">
      <c r="B700" s="41"/>
      <c r="C700" s="194" t="s">
        <v>2384</v>
      </c>
      <c r="D700" s="194" t="s">
        <v>196</v>
      </c>
      <c r="E700" s="195" t="s">
        <v>2385</v>
      </c>
      <c r="F700" s="196" t="s">
        <v>2386</v>
      </c>
      <c r="G700" s="197" t="s">
        <v>1948</v>
      </c>
      <c r="H700" s="198">
        <v>1</v>
      </c>
      <c r="I700" s="199"/>
      <c r="J700" s="198">
        <f>ROUND(I700*H700,1)</f>
        <v>0</v>
      </c>
      <c r="K700" s="196" t="s">
        <v>1298</v>
      </c>
      <c r="L700" s="61"/>
      <c r="M700" s="200" t="s">
        <v>20</v>
      </c>
      <c r="N700" s="201" t="s">
        <v>43</v>
      </c>
      <c r="O700" s="42"/>
      <c r="P700" s="202">
        <f>O700*H700</f>
        <v>0</v>
      </c>
      <c r="Q700" s="202">
        <v>0</v>
      </c>
      <c r="R700" s="202">
        <f>Q700*H700</f>
        <v>0</v>
      </c>
      <c r="S700" s="202">
        <v>0</v>
      </c>
      <c r="T700" s="203">
        <f>S700*H700</f>
        <v>0</v>
      </c>
      <c r="AR700" s="24" t="s">
        <v>474</v>
      </c>
      <c r="AT700" s="24" t="s">
        <v>196</v>
      </c>
      <c r="AU700" s="24" t="s">
        <v>79</v>
      </c>
      <c r="AY700" s="24" t="s">
        <v>195</v>
      </c>
      <c r="BE700" s="204">
        <f>IF(N700="základní",J700,0)</f>
        <v>0</v>
      </c>
      <c r="BF700" s="204">
        <f>IF(N700="snížená",J700,0)</f>
        <v>0</v>
      </c>
      <c r="BG700" s="204">
        <f>IF(N700="zákl. přenesená",J700,0)</f>
        <v>0</v>
      </c>
      <c r="BH700" s="204">
        <f>IF(N700="sníž. přenesená",J700,0)</f>
        <v>0</v>
      </c>
      <c r="BI700" s="204">
        <f>IF(N700="nulová",J700,0)</f>
        <v>0</v>
      </c>
      <c r="BJ700" s="24" t="s">
        <v>79</v>
      </c>
      <c r="BK700" s="204">
        <f>ROUND(I700*H700,1)</f>
        <v>0</v>
      </c>
      <c r="BL700" s="24" t="s">
        <v>474</v>
      </c>
      <c r="BM700" s="24" t="s">
        <v>2387</v>
      </c>
    </row>
    <row r="701" spans="2:65" s="1" customFormat="1" ht="13.5">
      <c r="B701" s="41"/>
      <c r="C701" s="63"/>
      <c r="D701" s="208" t="s">
        <v>202</v>
      </c>
      <c r="E701" s="63"/>
      <c r="F701" s="209" t="s">
        <v>2386</v>
      </c>
      <c r="G701" s="63"/>
      <c r="H701" s="63"/>
      <c r="I701" s="165"/>
      <c r="J701" s="63"/>
      <c r="K701" s="63"/>
      <c r="L701" s="61"/>
      <c r="M701" s="207"/>
      <c r="N701" s="42"/>
      <c r="O701" s="42"/>
      <c r="P701" s="42"/>
      <c r="Q701" s="42"/>
      <c r="R701" s="42"/>
      <c r="S701" s="42"/>
      <c r="T701" s="78"/>
      <c r="AT701" s="24" t="s">
        <v>202</v>
      </c>
      <c r="AU701" s="24" t="s">
        <v>79</v>
      </c>
    </row>
    <row r="702" spans="2:65" s="10" customFormat="1" ht="37.35" customHeight="1">
      <c r="B702" s="180"/>
      <c r="C702" s="181"/>
      <c r="D702" s="182" t="s">
        <v>71</v>
      </c>
      <c r="E702" s="183" t="s">
        <v>2388</v>
      </c>
      <c r="F702" s="183" t="s">
        <v>2389</v>
      </c>
      <c r="G702" s="181"/>
      <c r="H702" s="181"/>
      <c r="I702" s="184"/>
      <c r="J702" s="185">
        <f>BK702</f>
        <v>0</v>
      </c>
      <c r="K702" s="181"/>
      <c r="L702" s="186"/>
      <c r="M702" s="187"/>
      <c r="N702" s="188"/>
      <c r="O702" s="188"/>
      <c r="P702" s="189">
        <f>SUM(P703:P716)</f>
        <v>0</v>
      </c>
      <c r="Q702" s="188"/>
      <c r="R702" s="189">
        <f>SUM(R703:R716)</f>
        <v>0</v>
      </c>
      <c r="S702" s="188"/>
      <c r="T702" s="190">
        <f>SUM(T703:T716)</f>
        <v>0</v>
      </c>
      <c r="AR702" s="191" t="s">
        <v>86</v>
      </c>
      <c r="AT702" s="192" t="s">
        <v>71</v>
      </c>
      <c r="AU702" s="192" t="s">
        <v>72</v>
      </c>
      <c r="AY702" s="191" t="s">
        <v>195</v>
      </c>
      <c r="BK702" s="193">
        <f>SUM(BK703:BK716)</f>
        <v>0</v>
      </c>
    </row>
    <row r="703" spans="2:65" s="1" customFormat="1" ht="22.5" customHeight="1">
      <c r="B703" s="41"/>
      <c r="C703" s="194" t="s">
        <v>850</v>
      </c>
      <c r="D703" s="194" t="s">
        <v>196</v>
      </c>
      <c r="E703" s="195" t="s">
        <v>2390</v>
      </c>
      <c r="F703" s="196" t="s">
        <v>2391</v>
      </c>
      <c r="G703" s="197" t="s">
        <v>729</v>
      </c>
      <c r="H703" s="198">
        <v>16</v>
      </c>
      <c r="I703" s="199"/>
      <c r="J703" s="198">
        <f>ROUND(I703*H703,1)</f>
        <v>0</v>
      </c>
      <c r="K703" s="196" t="s">
        <v>1298</v>
      </c>
      <c r="L703" s="61"/>
      <c r="M703" s="200" t="s">
        <v>20</v>
      </c>
      <c r="N703" s="201" t="s">
        <v>43</v>
      </c>
      <c r="O703" s="42"/>
      <c r="P703" s="202">
        <f>O703*H703</f>
        <v>0</v>
      </c>
      <c r="Q703" s="202">
        <v>0</v>
      </c>
      <c r="R703" s="202">
        <f>Q703*H703</f>
        <v>0</v>
      </c>
      <c r="S703" s="202">
        <v>0</v>
      </c>
      <c r="T703" s="203">
        <f>S703*H703</f>
        <v>0</v>
      </c>
      <c r="AR703" s="24" t="s">
        <v>474</v>
      </c>
      <c r="AT703" s="24" t="s">
        <v>196</v>
      </c>
      <c r="AU703" s="24" t="s">
        <v>79</v>
      </c>
      <c r="AY703" s="24" t="s">
        <v>195</v>
      </c>
      <c r="BE703" s="204">
        <f>IF(N703="základní",J703,0)</f>
        <v>0</v>
      </c>
      <c r="BF703" s="204">
        <f>IF(N703="snížená",J703,0)</f>
        <v>0</v>
      </c>
      <c r="BG703" s="204">
        <f>IF(N703="zákl. přenesená",J703,0)</f>
        <v>0</v>
      </c>
      <c r="BH703" s="204">
        <f>IF(N703="sníž. přenesená",J703,0)</f>
        <v>0</v>
      </c>
      <c r="BI703" s="204">
        <f>IF(N703="nulová",J703,0)</f>
        <v>0</v>
      </c>
      <c r="BJ703" s="24" t="s">
        <v>79</v>
      </c>
      <c r="BK703" s="204">
        <f>ROUND(I703*H703,1)</f>
        <v>0</v>
      </c>
      <c r="BL703" s="24" t="s">
        <v>474</v>
      </c>
      <c r="BM703" s="24" t="s">
        <v>2392</v>
      </c>
    </row>
    <row r="704" spans="2:65" s="1" customFormat="1" ht="13.5">
      <c r="B704" s="41"/>
      <c r="C704" s="63"/>
      <c r="D704" s="205" t="s">
        <v>202</v>
      </c>
      <c r="E704" s="63"/>
      <c r="F704" s="206" t="s">
        <v>2391</v>
      </c>
      <c r="G704" s="63"/>
      <c r="H704" s="63"/>
      <c r="I704" s="165"/>
      <c r="J704" s="63"/>
      <c r="K704" s="63"/>
      <c r="L704" s="61"/>
      <c r="M704" s="207"/>
      <c r="N704" s="42"/>
      <c r="O704" s="42"/>
      <c r="P704" s="42"/>
      <c r="Q704" s="42"/>
      <c r="R704" s="42"/>
      <c r="S704" s="42"/>
      <c r="T704" s="78"/>
      <c r="AT704" s="24" t="s">
        <v>202</v>
      </c>
      <c r="AU704" s="24" t="s">
        <v>79</v>
      </c>
    </row>
    <row r="705" spans="2:65" s="1" customFormat="1" ht="22.5" customHeight="1">
      <c r="B705" s="41"/>
      <c r="C705" s="194" t="s">
        <v>2393</v>
      </c>
      <c r="D705" s="194" t="s">
        <v>196</v>
      </c>
      <c r="E705" s="195" t="s">
        <v>2394</v>
      </c>
      <c r="F705" s="196" t="s">
        <v>2395</v>
      </c>
      <c r="G705" s="197" t="s">
        <v>729</v>
      </c>
      <c r="H705" s="198">
        <v>1</v>
      </c>
      <c r="I705" s="199"/>
      <c r="J705" s="198">
        <f>ROUND(I705*H705,1)</f>
        <v>0</v>
      </c>
      <c r="K705" s="196" t="s">
        <v>1298</v>
      </c>
      <c r="L705" s="61"/>
      <c r="M705" s="200" t="s">
        <v>20</v>
      </c>
      <c r="N705" s="201" t="s">
        <v>43</v>
      </c>
      <c r="O705" s="42"/>
      <c r="P705" s="202">
        <f>O705*H705</f>
        <v>0</v>
      </c>
      <c r="Q705" s="202">
        <v>0</v>
      </c>
      <c r="R705" s="202">
        <f>Q705*H705</f>
        <v>0</v>
      </c>
      <c r="S705" s="202">
        <v>0</v>
      </c>
      <c r="T705" s="203">
        <f>S705*H705</f>
        <v>0</v>
      </c>
      <c r="AR705" s="24" t="s">
        <v>474</v>
      </c>
      <c r="AT705" s="24" t="s">
        <v>196</v>
      </c>
      <c r="AU705" s="24" t="s">
        <v>79</v>
      </c>
      <c r="AY705" s="24" t="s">
        <v>195</v>
      </c>
      <c r="BE705" s="204">
        <f>IF(N705="základní",J705,0)</f>
        <v>0</v>
      </c>
      <c r="BF705" s="204">
        <f>IF(N705="snížená",J705,0)</f>
        <v>0</v>
      </c>
      <c r="BG705" s="204">
        <f>IF(N705="zákl. přenesená",J705,0)</f>
        <v>0</v>
      </c>
      <c r="BH705" s="204">
        <f>IF(N705="sníž. přenesená",J705,0)</f>
        <v>0</v>
      </c>
      <c r="BI705" s="204">
        <f>IF(N705="nulová",J705,0)</f>
        <v>0</v>
      </c>
      <c r="BJ705" s="24" t="s">
        <v>79</v>
      </c>
      <c r="BK705" s="204">
        <f>ROUND(I705*H705,1)</f>
        <v>0</v>
      </c>
      <c r="BL705" s="24" t="s">
        <v>474</v>
      </c>
      <c r="BM705" s="24" t="s">
        <v>2396</v>
      </c>
    </row>
    <row r="706" spans="2:65" s="1" customFormat="1" ht="13.5">
      <c r="B706" s="41"/>
      <c r="C706" s="63"/>
      <c r="D706" s="205" t="s">
        <v>202</v>
      </c>
      <c r="E706" s="63"/>
      <c r="F706" s="206" t="s">
        <v>2395</v>
      </c>
      <c r="G706" s="63"/>
      <c r="H706" s="63"/>
      <c r="I706" s="165"/>
      <c r="J706" s="63"/>
      <c r="K706" s="63"/>
      <c r="L706" s="61"/>
      <c r="M706" s="207"/>
      <c r="N706" s="42"/>
      <c r="O706" s="42"/>
      <c r="P706" s="42"/>
      <c r="Q706" s="42"/>
      <c r="R706" s="42"/>
      <c r="S706" s="42"/>
      <c r="T706" s="78"/>
      <c r="AT706" s="24" t="s">
        <v>202</v>
      </c>
      <c r="AU706" s="24" t="s">
        <v>79</v>
      </c>
    </row>
    <row r="707" spans="2:65" s="1" customFormat="1" ht="22.5" customHeight="1">
      <c r="B707" s="41"/>
      <c r="C707" s="194" t="s">
        <v>854</v>
      </c>
      <c r="D707" s="194" t="s">
        <v>196</v>
      </c>
      <c r="E707" s="195" t="s">
        <v>2397</v>
      </c>
      <c r="F707" s="196" t="s">
        <v>2398</v>
      </c>
      <c r="G707" s="197" t="s">
        <v>729</v>
      </c>
      <c r="H707" s="198">
        <v>8</v>
      </c>
      <c r="I707" s="199"/>
      <c r="J707" s="198">
        <f>ROUND(I707*H707,1)</f>
        <v>0</v>
      </c>
      <c r="K707" s="196" t="s">
        <v>1298</v>
      </c>
      <c r="L707" s="61"/>
      <c r="M707" s="200" t="s">
        <v>20</v>
      </c>
      <c r="N707" s="201" t="s">
        <v>43</v>
      </c>
      <c r="O707" s="42"/>
      <c r="P707" s="202">
        <f>O707*H707</f>
        <v>0</v>
      </c>
      <c r="Q707" s="202">
        <v>0</v>
      </c>
      <c r="R707" s="202">
        <f>Q707*H707</f>
        <v>0</v>
      </c>
      <c r="S707" s="202">
        <v>0</v>
      </c>
      <c r="T707" s="203">
        <f>S707*H707</f>
        <v>0</v>
      </c>
      <c r="AR707" s="24" t="s">
        <v>474</v>
      </c>
      <c r="AT707" s="24" t="s">
        <v>196</v>
      </c>
      <c r="AU707" s="24" t="s">
        <v>79</v>
      </c>
      <c r="AY707" s="24" t="s">
        <v>195</v>
      </c>
      <c r="BE707" s="204">
        <f>IF(N707="základní",J707,0)</f>
        <v>0</v>
      </c>
      <c r="BF707" s="204">
        <f>IF(N707="snížená",J707,0)</f>
        <v>0</v>
      </c>
      <c r="BG707" s="204">
        <f>IF(N707="zákl. přenesená",J707,0)</f>
        <v>0</v>
      </c>
      <c r="BH707" s="204">
        <f>IF(N707="sníž. přenesená",J707,0)</f>
        <v>0</v>
      </c>
      <c r="BI707" s="204">
        <f>IF(N707="nulová",J707,0)</f>
        <v>0</v>
      </c>
      <c r="BJ707" s="24" t="s">
        <v>79</v>
      </c>
      <c r="BK707" s="204">
        <f>ROUND(I707*H707,1)</f>
        <v>0</v>
      </c>
      <c r="BL707" s="24" t="s">
        <v>474</v>
      </c>
      <c r="BM707" s="24" t="s">
        <v>2399</v>
      </c>
    </row>
    <row r="708" spans="2:65" s="1" customFormat="1" ht="13.5">
      <c r="B708" s="41"/>
      <c r="C708" s="63"/>
      <c r="D708" s="205" t="s">
        <v>202</v>
      </c>
      <c r="E708" s="63"/>
      <c r="F708" s="206" t="s">
        <v>2398</v>
      </c>
      <c r="G708" s="63"/>
      <c r="H708" s="63"/>
      <c r="I708" s="165"/>
      <c r="J708" s="63"/>
      <c r="K708" s="63"/>
      <c r="L708" s="61"/>
      <c r="M708" s="207"/>
      <c r="N708" s="42"/>
      <c r="O708" s="42"/>
      <c r="P708" s="42"/>
      <c r="Q708" s="42"/>
      <c r="R708" s="42"/>
      <c r="S708" s="42"/>
      <c r="T708" s="78"/>
      <c r="AT708" s="24" t="s">
        <v>202</v>
      </c>
      <c r="AU708" s="24" t="s">
        <v>79</v>
      </c>
    </row>
    <row r="709" spans="2:65" s="1" customFormat="1" ht="22.5" customHeight="1">
      <c r="B709" s="41"/>
      <c r="C709" s="194" t="s">
        <v>2400</v>
      </c>
      <c r="D709" s="194" t="s">
        <v>196</v>
      </c>
      <c r="E709" s="195" t="s">
        <v>2401</v>
      </c>
      <c r="F709" s="196" t="s">
        <v>2402</v>
      </c>
      <c r="G709" s="197" t="s">
        <v>729</v>
      </c>
      <c r="H709" s="198">
        <v>8</v>
      </c>
      <c r="I709" s="199"/>
      <c r="J709" s="198">
        <f>ROUND(I709*H709,1)</f>
        <v>0</v>
      </c>
      <c r="K709" s="196" t="s">
        <v>1298</v>
      </c>
      <c r="L709" s="61"/>
      <c r="M709" s="200" t="s">
        <v>20</v>
      </c>
      <c r="N709" s="201" t="s">
        <v>43</v>
      </c>
      <c r="O709" s="42"/>
      <c r="P709" s="202">
        <f>O709*H709</f>
        <v>0</v>
      </c>
      <c r="Q709" s="202">
        <v>0</v>
      </c>
      <c r="R709" s="202">
        <f>Q709*H709</f>
        <v>0</v>
      </c>
      <c r="S709" s="202">
        <v>0</v>
      </c>
      <c r="T709" s="203">
        <f>S709*H709</f>
        <v>0</v>
      </c>
      <c r="AR709" s="24" t="s">
        <v>474</v>
      </c>
      <c r="AT709" s="24" t="s">
        <v>196</v>
      </c>
      <c r="AU709" s="24" t="s">
        <v>79</v>
      </c>
      <c r="AY709" s="24" t="s">
        <v>195</v>
      </c>
      <c r="BE709" s="204">
        <f>IF(N709="základní",J709,0)</f>
        <v>0</v>
      </c>
      <c r="BF709" s="204">
        <f>IF(N709="snížená",J709,0)</f>
        <v>0</v>
      </c>
      <c r="BG709" s="204">
        <f>IF(N709="zákl. přenesená",J709,0)</f>
        <v>0</v>
      </c>
      <c r="BH709" s="204">
        <f>IF(N709="sníž. přenesená",J709,0)</f>
        <v>0</v>
      </c>
      <c r="BI709" s="204">
        <f>IF(N709="nulová",J709,0)</f>
        <v>0</v>
      </c>
      <c r="BJ709" s="24" t="s">
        <v>79</v>
      </c>
      <c r="BK709" s="204">
        <f>ROUND(I709*H709,1)</f>
        <v>0</v>
      </c>
      <c r="BL709" s="24" t="s">
        <v>474</v>
      </c>
      <c r="BM709" s="24" t="s">
        <v>2403</v>
      </c>
    </row>
    <row r="710" spans="2:65" s="1" customFormat="1" ht="13.5">
      <c r="B710" s="41"/>
      <c r="C710" s="63"/>
      <c r="D710" s="205" t="s">
        <v>202</v>
      </c>
      <c r="E710" s="63"/>
      <c r="F710" s="206" t="s">
        <v>2402</v>
      </c>
      <c r="G710" s="63"/>
      <c r="H710" s="63"/>
      <c r="I710" s="165"/>
      <c r="J710" s="63"/>
      <c r="K710" s="63"/>
      <c r="L710" s="61"/>
      <c r="M710" s="207"/>
      <c r="N710" s="42"/>
      <c r="O710" s="42"/>
      <c r="P710" s="42"/>
      <c r="Q710" s="42"/>
      <c r="R710" s="42"/>
      <c r="S710" s="42"/>
      <c r="T710" s="78"/>
      <c r="AT710" s="24" t="s">
        <v>202</v>
      </c>
      <c r="AU710" s="24" t="s">
        <v>79</v>
      </c>
    </row>
    <row r="711" spans="2:65" s="1" customFormat="1" ht="22.5" customHeight="1">
      <c r="B711" s="41"/>
      <c r="C711" s="194" t="s">
        <v>857</v>
      </c>
      <c r="D711" s="194" t="s">
        <v>196</v>
      </c>
      <c r="E711" s="195" t="s">
        <v>2404</v>
      </c>
      <c r="F711" s="196" t="s">
        <v>2405</v>
      </c>
      <c r="G711" s="197" t="s">
        <v>729</v>
      </c>
      <c r="H711" s="198">
        <v>16</v>
      </c>
      <c r="I711" s="199"/>
      <c r="J711" s="198">
        <f>ROUND(I711*H711,1)</f>
        <v>0</v>
      </c>
      <c r="K711" s="196" t="s">
        <v>1298</v>
      </c>
      <c r="L711" s="61"/>
      <c r="M711" s="200" t="s">
        <v>20</v>
      </c>
      <c r="N711" s="201" t="s">
        <v>43</v>
      </c>
      <c r="O711" s="42"/>
      <c r="P711" s="202">
        <f>O711*H711</f>
        <v>0</v>
      </c>
      <c r="Q711" s="202">
        <v>0</v>
      </c>
      <c r="R711" s="202">
        <f>Q711*H711</f>
        <v>0</v>
      </c>
      <c r="S711" s="202">
        <v>0</v>
      </c>
      <c r="T711" s="203">
        <f>S711*H711</f>
        <v>0</v>
      </c>
      <c r="AR711" s="24" t="s">
        <v>474</v>
      </c>
      <c r="AT711" s="24" t="s">
        <v>196</v>
      </c>
      <c r="AU711" s="24" t="s">
        <v>79</v>
      </c>
      <c r="AY711" s="24" t="s">
        <v>195</v>
      </c>
      <c r="BE711" s="204">
        <f>IF(N711="základní",J711,0)</f>
        <v>0</v>
      </c>
      <c r="BF711" s="204">
        <f>IF(N711="snížená",J711,0)</f>
        <v>0</v>
      </c>
      <c r="BG711" s="204">
        <f>IF(N711="zákl. přenesená",J711,0)</f>
        <v>0</v>
      </c>
      <c r="BH711" s="204">
        <f>IF(N711="sníž. přenesená",J711,0)</f>
        <v>0</v>
      </c>
      <c r="BI711" s="204">
        <f>IF(N711="nulová",J711,0)</f>
        <v>0</v>
      </c>
      <c r="BJ711" s="24" t="s">
        <v>79</v>
      </c>
      <c r="BK711" s="204">
        <f>ROUND(I711*H711,1)</f>
        <v>0</v>
      </c>
      <c r="BL711" s="24" t="s">
        <v>474</v>
      </c>
      <c r="BM711" s="24" t="s">
        <v>2406</v>
      </c>
    </row>
    <row r="712" spans="2:65" s="1" customFormat="1" ht="13.5">
      <c r="B712" s="41"/>
      <c r="C712" s="63"/>
      <c r="D712" s="205" t="s">
        <v>202</v>
      </c>
      <c r="E712" s="63"/>
      <c r="F712" s="206" t="s">
        <v>2405</v>
      </c>
      <c r="G712" s="63"/>
      <c r="H712" s="63"/>
      <c r="I712" s="165"/>
      <c r="J712" s="63"/>
      <c r="K712" s="63"/>
      <c r="L712" s="61"/>
      <c r="M712" s="207"/>
      <c r="N712" s="42"/>
      <c r="O712" s="42"/>
      <c r="P712" s="42"/>
      <c r="Q712" s="42"/>
      <c r="R712" s="42"/>
      <c r="S712" s="42"/>
      <c r="T712" s="78"/>
      <c r="AT712" s="24" t="s">
        <v>202</v>
      </c>
      <c r="AU712" s="24" t="s">
        <v>79</v>
      </c>
    </row>
    <row r="713" spans="2:65" s="1" customFormat="1" ht="22.5" customHeight="1">
      <c r="B713" s="41"/>
      <c r="C713" s="194" t="s">
        <v>2407</v>
      </c>
      <c r="D713" s="194" t="s">
        <v>196</v>
      </c>
      <c r="E713" s="195" t="s">
        <v>2408</v>
      </c>
      <c r="F713" s="196" t="s">
        <v>2409</v>
      </c>
      <c r="G713" s="197" t="s">
        <v>729</v>
      </c>
      <c r="H713" s="198">
        <v>16</v>
      </c>
      <c r="I713" s="199"/>
      <c r="J713" s="198">
        <f>ROUND(I713*H713,1)</f>
        <v>0</v>
      </c>
      <c r="K713" s="196" t="s">
        <v>1298</v>
      </c>
      <c r="L713" s="61"/>
      <c r="M713" s="200" t="s">
        <v>20</v>
      </c>
      <c r="N713" s="201" t="s">
        <v>43</v>
      </c>
      <c r="O713" s="42"/>
      <c r="P713" s="202">
        <f>O713*H713</f>
        <v>0</v>
      </c>
      <c r="Q713" s="202">
        <v>0</v>
      </c>
      <c r="R713" s="202">
        <f>Q713*H713</f>
        <v>0</v>
      </c>
      <c r="S713" s="202">
        <v>0</v>
      </c>
      <c r="T713" s="203">
        <f>S713*H713</f>
        <v>0</v>
      </c>
      <c r="AR713" s="24" t="s">
        <v>474</v>
      </c>
      <c r="AT713" s="24" t="s">
        <v>196</v>
      </c>
      <c r="AU713" s="24" t="s">
        <v>79</v>
      </c>
      <c r="AY713" s="24" t="s">
        <v>195</v>
      </c>
      <c r="BE713" s="204">
        <f>IF(N713="základní",J713,0)</f>
        <v>0</v>
      </c>
      <c r="BF713" s="204">
        <f>IF(N713="snížená",J713,0)</f>
        <v>0</v>
      </c>
      <c r="BG713" s="204">
        <f>IF(N713="zákl. přenesená",J713,0)</f>
        <v>0</v>
      </c>
      <c r="BH713" s="204">
        <f>IF(N713="sníž. přenesená",J713,0)</f>
        <v>0</v>
      </c>
      <c r="BI713" s="204">
        <f>IF(N713="nulová",J713,0)</f>
        <v>0</v>
      </c>
      <c r="BJ713" s="24" t="s">
        <v>79</v>
      </c>
      <c r="BK713" s="204">
        <f>ROUND(I713*H713,1)</f>
        <v>0</v>
      </c>
      <c r="BL713" s="24" t="s">
        <v>474</v>
      </c>
      <c r="BM713" s="24" t="s">
        <v>2410</v>
      </c>
    </row>
    <row r="714" spans="2:65" s="1" customFormat="1" ht="13.5">
      <c r="B714" s="41"/>
      <c r="C714" s="63"/>
      <c r="D714" s="205" t="s">
        <v>202</v>
      </c>
      <c r="E714" s="63"/>
      <c r="F714" s="206" t="s">
        <v>2409</v>
      </c>
      <c r="G714" s="63"/>
      <c r="H714" s="63"/>
      <c r="I714" s="165"/>
      <c r="J714" s="63"/>
      <c r="K714" s="63"/>
      <c r="L714" s="61"/>
      <c r="M714" s="207"/>
      <c r="N714" s="42"/>
      <c r="O714" s="42"/>
      <c r="P714" s="42"/>
      <c r="Q714" s="42"/>
      <c r="R714" s="42"/>
      <c r="S714" s="42"/>
      <c r="T714" s="78"/>
      <c r="AT714" s="24" t="s">
        <v>202</v>
      </c>
      <c r="AU714" s="24" t="s">
        <v>79</v>
      </c>
    </row>
    <row r="715" spans="2:65" s="1" customFormat="1" ht="22.5" customHeight="1">
      <c r="B715" s="41"/>
      <c r="C715" s="194" t="s">
        <v>861</v>
      </c>
      <c r="D715" s="194" t="s">
        <v>196</v>
      </c>
      <c r="E715" s="195" t="s">
        <v>2411</v>
      </c>
      <c r="F715" s="196" t="s">
        <v>2412</v>
      </c>
      <c r="G715" s="197" t="s">
        <v>729</v>
      </c>
      <c r="H715" s="198">
        <v>1</v>
      </c>
      <c r="I715" s="199"/>
      <c r="J715" s="198">
        <f>ROUND(I715*H715,1)</f>
        <v>0</v>
      </c>
      <c r="K715" s="196" t="s">
        <v>1298</v>
      </c>
      <c r="L715" s="61"/>
      <c r="M715" s="200" t="s">
        <v>20</v>
      </c>
      <c r="N715" s="201" t="s">
        <v>43</v>
      </c>
      <c r="O715" s="42"/>
      <c r="P715" s="202">
        <f>O715*H715</f>
        <v>0</v>
      </c>
      <c r="Q715" s="202">
        <v>0</v>
      </c>
      <c r="R715" s="202">
        <f>Q715*H715</f>
        <v>0</v>
      </c>
      <c r="S715" s="202">
        <v>0</v>
      </c>
      <c r="T715" s="203">
        <f>S715*H715</f>
        <v>0</v>
      </c>
      <c r="AR715" s="24" t="s">
        <v>474</v>
      </c>
      <c r="AT715" s="24" t="s">
        <v>196</v>
      </c>
      <c r="AU715" s="24" t="s">
        <v>79</v>
      </c>
      <c r="AY715" s="24" t="s">
        <v>195</v>
      </c>
      <c r="BE715" s="204">
        <f>IF(N715="základní",J715,0)</f>
        <v>0</v>
      </c>
      <c r="BF715" s="204">
        <f>IF(N715="snížená",J715,0)</f>
        <v>0</v>
      </c>
      <c r="BG715" s="204">
        <f>IF(N715="zákl. přenesená",J715,0)</f>
        <v>0</v>
      </c>
      <c r="BH715" s="204">
        <f>IF(N715="sníž. přenesená",J715,0)</f>
        <v>0</v>
      </c>
      <c r="BI715" s="204">
        <f>IF(N715="nulová",J715,0)</f>
        <v>0</v>
      </c>
      <c r="BJ715" s="24" t="s">
        <v>79</v>
      </c>
      <c r="BK715" s="204">
        <f>ROUND(I715*H715,1)</f>
        <v>0</v>
      </c>
      <c r="BL715" s="24" t="s">
        <v>474</v>
      </c>
      <c r="BM715" s="24" t="s">
        <v>2413</v>
      </c>
    </row>
    <row r="716" spans="2:65" s="1" customFormat="1" ht="13.5">
      <c r="B716" s="41"/>
      <c r="C716" s="63"/>
      <c r="D716" s="208" t="s">
        <v>202</v>
      </c>
      <c r="E716" s="63"/>
      <c r="F716" s="209" t="s">
        <v>2412</v>
      </c>
      <c r="G716" s="63"/>
      <c r="H716" s="63"/>
      <c r="I716" s="165"/>
      <c r="J716" s="63"/>
      <c r="K716" s="63"/>
      <c r="L716" s="61"/>
      <c r="M716" s="207"/>
      <c r="N716" s="42"/>
      <c r="O716" s="42"/>
      <c r="P716" s="42"/>
      <c r="Q716" s="42"/>
      <c r="R716" s="42"/>
      <c r="S716" s="42"/>
      <c r="T716" s="78"/>
      <c r="AT716" s="24" t="s">
        <v>202</v>
      </c>
      <c r="AU716" s="24" t="s">
        <v>79</v>
      </c>
    </row>
    <row r="717" spans="2:65" s="10" customFormat="1" ht="37.35" customHeight="1">
      <c r="B717" s="180"/>
      <c r="C717" s="181"/>
      <c r="D717" s="182" t="s">
        <v>71</v>
      </c>
      <c r="E717" s="183" t="s">
        <v>2414</v>
      </c>
      <c r="F717" s="183" t="s">
        <v>2415</v>
      </c>
      <c r="G717" s="181"/>
      <c r="H717" s="181"/>
      <c r="I717" s="184"/>
      <c r="J717" s="185">
        <f>BK717</f>
        <v>0</v>
      </c>
      <c r="K717" s="181"/>
      <c r="L717" s="186"/>
      <c r="M717" s="187"/>
      <c r="N717" s="188"/>
      <c r="O717" s="188"/>
      <c r="P717" s="189">
        <f>SUM(P718:P727)</f>
        <v>0</v>
      </c>
      <c r="Q717" s="188"/>
      <c r="R717" s="189">
        <f>SUM(R718:R727)</f>
        <v>0</v>
      </c>
      <c r="S717" s="188"/>
      <c r="T717" s="190">
        <f>SUM(T718:T727)</f>
        <v>0</v>
      </c>
      <c r="AR717" s="191" t="s">
        <v>86</v>
      </c>
      <c r="AT717" s="192" t="s">
        <v>71</v>
      </c>
      <c r="AU717" s="192" t="s">
        <v>72</v>
      </c>
      <c r="AY717" s="191" t="s">
        <v>195</v>
      </c>
      <c r="BK717" s="193">
        <f>SUM(BK718:BK727)</f>
        <v>0</v>
      </c>
    </row>
    <row r="718" spans="2:65" s="1" customFormat="1" ht="22.5" customHeight="1">
      <c r="B718" s="41"/>
      <c r="C718" s="238" t="s">
        <v>2416</v>
      </c>
      <c r="D718" s="238" t="s">
        <v>1041</v>
      </c>
      <c r="E718" s="239" t="s">
        <v>2417</v>
      </c>
      <c r="F718" s="240" t="s">
        <v>2418</v>
      </c>
      <c r="G718" s="241" t="s">
        <v>729</v>
      </c>
      <c r="H718" s="242">
        <v>8</v>
      </c>
      <c r="I718" s="243"/>
      <c r="J718" s="242">
        <f>ROUND(I718*H718,1)</f>
        <v>0</v>
      </c>
      <c r="K718" s="240" t="s">
        <v>1298</v>
      </c>
      <c r="L718" s="244"/>
      <c r="M718" s="245" t="s">
        <v>20</v>
      </c>
      <c r="N718" s="246" t="s">
        <v>43</v>
      </c>
      <c r="O718" s="42"/>
      <c r="P718" s="202">
        <f>O718*H718</f>
        <v>0</v>
      </c>
      <c r="Q718" s="202">
        <v>0</v>
      </c>
      <c r="R718" s="202">
        <f>Q718*H718</f>
        <v>0</v>
      </c>
      <c r="S718" s="202">
        <v>0</v>
      </c>
      <c r="T718" s="203">
        <f>S718*H718</f>
        <v>0</v>
      </c>
      <c r="AR718" s="24" t="s">
        <v>799</v>
      </c>
      <c r="AT718" s="24" t="s">
        <v>1041</v>
      </c>
      <c r="AU718" s="24" t="s">
        <v>79</v>
      </c>
      <c r="AY718" s="24" t="s">
        <v>195</v>
      </c>
      <c r="BE718" s="204">
        <f>IF(N718="základní",J718,0)</f>
        <v>0</v>
      </c>
      <c r="BF718" s="204">
        <f>IF(N718="snížená",J718,0)</f>
        <v>0</v>
      </c>
      <c r="BG718" s="204">
        <f>IF(N718="zákl. přenesená",J718,0)</f>
        <v>0</v>
      </c>
      <c r="BH718" s="204">
        <f>IF(N718="sníž. přenesená",J718,0)</f>
        <v>0</v>
      </c>
      <c r="BI718" s="204">
        <f>IF(N718="nulová",J718,0)</f>
        <v>0</v>
      </c>
      <c r="BJ718" s="24" t="s">
        <v>79</v>
      </c>
      <c r="BK718" s="204">
        <f>ROUND(I718*H718,1)</f>
        <v>0</v>
      </c>
      <c r="BL718" s="24" t="s">
        <v>474</v>
      </c>
      <c r="BM718" s="24" t="s">
        <v>2419</v>
      </c>
    </row>
    <row r="719" spans="2:65" s="1" customFormat="1" ht="13.5">
      <c r="B719" s="41"/>
      <c r="C719" s="63"/>
      <c r="D719" s="205" t="s">
        <v>202</v>
      </c>
      <c r="E719" s="63"/>
      <c r="F719" s="206" t="s">
        <v>2418</v>
      </c>
      <c r="G719" s="63"/>
      <c r="H719" s="63"/>
      <c r="I719" s="165"/>
      <c r="J719" s="63"/>
      <c r="K719" s="63"/>
      <c r="L719" s="61"/>
      <c r="M719" s="207"/>
      <c r="N719" s="42"/>
      <c r="O719" s="42"/>
      <c r="P719" s="42"/>
      <c r="Q719" s="42"/>
      <c r="R719" s="42"/>
      <c r="S719" s="42"/>
      <c r="T719" s="78"/>
      <c r="AT719" s="24" t="s">
        <v>202</v>
      </c>
      <c r="AU719" s="24" t="s">
        <v>79</v>
      </c>
    </row>
    <row r="720" spans="2:65" s="1" customFormat="1" ht="31.5" customHeight="1">
      <c r="B720" s="41"/>
      <c r="C720" s="238" t="s">
        <v>864</v>
      </c>
      <c r="D720" s="238" t="s">
        <v>1041</v>
      </c>
      <c r="E720" s="239" t="s">
        <v>2420</v>
      </c>
      <c r="F720" s="240" t="s">
        <v>2421</v>
      </c>
      <c r="G720" s="241" t="s">
        <v>729</v>
      </c>
      <c r="H720" s="242">
        <v>3</v>
      </c>
      <c r="I720" s="243"/>
      <c r="J720" s="242">
        <f>ROUND(I720*H720,1)</f>
        <v>0</v>
      </c>
      <c r="K720" s="240" t="s">
        <v>1298</v>
      </c>
      <c r="L720" s="244"/>
      <c r="M720" s="245" t="s">
        <v>20</v>
      </c>
      <c r="N720" s="246" t="s">
        <v>43</v>
      </c>
      <c r="O720" s="42"/>
      <c r="P720" s="202">
        <f>O720*H720</f>
        <v>0</v>
      </c>
      <c r="Q720" s="202">
        <v>0</v>
      </c>
      <c r="R720" s="202">
        <f>Q720*H720</f>
        <v>0</v>
      </c>
      <c r="S720" s="202">
        <v>0</v>
      </c>
      <c r="T720" s="203">
        <f>S720*H720</f>
        <v>0</v>
      </c>
      <c r="AR720" s="24" t="s">
        <v>799</v>
      </c>
      <c r="AT720" s="24" t="s">
        <v>1041</v>
      </c>
      <c r="AU720" s="24" t="s">
        <v>79</v>
      </c>
      <c r="AY720" s="24" t="s">
        <v>195</v>
      </c>
      <c r="BE720" s="204">
        <f>IF(N720="základní",J720,0)</f>
        <v>0</v>
      </c>
      <c r="BF720" s="204">
        <f>IF(N720="snížená",J720,0)</f>
        <v>0</v>
      </c>
      <c r="BG720" s="204">
        <f>IF(N720="zákl. přenesená",J720,0)</f>
        <v>0</v>
      </c>
      <c r="BH720" s="204">
        <f>IF(N720="sníž. přenesená",J720,0)</f>
        <v>0</v>
      </c>
      <c r="BI720" s="204">
        <f>IF(N720="nulová",J720,0)</f>
        <v>0</v>
      </c>
      <c r="BJ720" s="24" t="s">
        <v>79</v>
      </c>
      <c r="BK720" s="204">
        <f>ROUND(I720*H720,1)</f>
        <v>0</v>
      </c>
      <c r="BL720" s="24" t="s">
        <v>474</v>
      </c>
      <c r="BM720" s="24" t="s">
        <v>2422</v>
      </c>
    </row>
    <row r="721" spans="2:65" s="1" customFormat="1" ht="13.5">
      <c r="B721" s="41"/>
      <c r="C721" s="63"/>
      <c r="D721" s="205" t="s">
        <v>202</v>
      </c>
      <c r="E721" s="63"/>
      <c r="F721" s="206" t="s">
        <v>2421</v>
      </c>
      <c r="G721" s="63"/>
      <c r="H721" s="63"/>
      <c r="I721" s="165"/>
      <c r="J721" s="63"/>
      <c r="K721" s="63"/>
      <c r="L721" s="61"/>
      <c r="M721" s="207"/>
      <c r="N721" s="42"/>
      <c r="O721" s="42"/>
      <c r="P721" s="42"/>
      <c r="Q721" s="42"/>
      <c r="R721" s="42"/>
      <c r="S721" s="42"/>
      <c r="T721" s="78"/>
      <c r="AT721" s="24" t="s">
        <v>202</v>
      </c>
      <c r="AU721" s="24" t="s">
        <v>79</v>
      </c>
    </row>
    <row r="722" spans="2:65" s="1" customFormat="1" ht="22.5" customHeight="1">
      <c r="B722" s="41"/>
      <c r="C722" s="238" t="s">
        <v>2423</v>
      </c>
      <c r="D722" s="238" t="s">
        <v>1041</v>
      </c>
      <c r="E722" s="239" t="s">
        <v>2424</v>
      </c>
      <c r="F722" s="240" t="s">
        <v>2425</v>
      </c>
      <c r="G722" s="241" t="s">
        <v>729</v>
      </c>
      <c r="H722" s="242">
        <v>1</v>
      </c>
      <c r="I722" s="243"/>
      <c r="J722" s="242">
        <f>ROUND(I722*H722,1)</f>
        <v>0</v>
      </c>
      <c r="K722" s="240" t="s">
        <v>1298</v>
      </c>
      <c r="L722" s="244"/>
      <c r="M722" s="245" t="s">
        <v>20</v>
      </c>
      <c r="N722" s="246" t="s">
        <v>43</v>
      </c>
      <c r="O722" s="42"/>
      <c r="P722" s="202">
        <f>O722*H722</f>
        <v>0</v>
      </c>
      <c r="Q722" s="202">
        <v>0</v>
      </c>
      <c r="R722" s="202">
        <f>Q722*H722</f>
        <v>0</v>
      </c>
      <c r="S722" s="202">
        <v>0</v>
      </c>
      <c r="T722" s="203">
        <f>S722*H722</f>
        <v>0</v>
      </c>
      <c r="AR722" s="24" t="s">
        <v>799</v>
      </c>
      <c r="AT722" s="24" t="s">
        <v>1041</v>
      </c>
      <c r="AU722" s="24" t="s">
        <v>79</v>
      </c>
      <c r="AY722" s="24" t="s">
        <v>195</v>
      </c>
      <c r="BE722" s="204">
        <f>IF(N722="základní",J722,0)</f>
        <v>0</v>
      </c>
      <c r="BF722" s="204">
        <f>IF(N722="snížená",J722,0)</f>
        <v>0</v>
      </c>
      <c r="BG722" s="204">
        <f>IF(N722="zákl. přenesená",J722,0)</f>
        <v>0</v>
      </c>
      <c r="BH722" s="204">
        <f>IF(N722="sníž. přenesená",J722,0)</f>
        <v>0</v>
      </c>
      <c r="BI722" s="204">
        <f>IF(N722="nulová",J722,0)</f>
        <v>0</v>
      </c>
      <c r="BJ722" s="24" t="s">
        <v>79</v>
      </c>
      <c r="BK722" s="204">
        <f>ROUND(I722*H722,1)</f>
        <v>0</v>
      </c>
      <c r="BL722" s="24" t="s">
        <v>474</v>
      </c>
      <c r="BM722" s="24" t="s">
        <v>2426</v>
      </c>
    </row>
    <row r="723" spans="2:65" s="1" customFormat="1" ht="13.5">
      <c r="B723" s="41"/>
      <c r="C723" s="63"/>
      <c r="D723" s="205" t="s">
        <v>202</v>
      </c>
      <c r="E723" s="63"/>
      <c r="F723" s="206" t="s">
        <v>2425</v>
      </c>
      <c r="G723" s="63"/>
      <c r="H723" s="63"/>
      <c r="I723" s="165"/>
      <c r="J723" s="63"/>
      <c r="K723" s="63"/>
      <c r="L723" s="61"/>
      <c r="M723" s="207"/>
      <c r="N723" s="42"/>
      <c r="O723" s="42"/>
      <c r="P723" s="42"/>
      <c r="Q723" s="42"/>
      <c r="R723" s="42"/>
      <c r="S723" s="42"/>
      <c r="T723" s="78"/>
      <c r="AT723" s="24" t="s">
        <v>202</v>
      </c>
      <c r="AU723" s="24" t="s">
        <v>79</v>
      </c>
    </row>
    <row r="724" spans="2:65" s="1" customFormat="1" ht="22.5" customHeight="1">
      <c r="B724" s="41"/>
      <c r="C724" s="238" t="s">
        <v>871</v>
      </c>
      <c r="D724" s="238" t="s">
        <v>1041</v>
      </c>
      <c r="E724" s="239" t="s">
        <v>2427</v>
      </c>
      <c r="F724" s="240" t="s">
        <v>2428</v>
      </c>
      <c r="G724" s="241" t="s">
        <v>729</v>
      </c>
      <c r="H724" s="242">
        <v>1</v>
      </c>
      <c r="I724" s="243"/>
      <c r="J724" s="242">
        <f>ROUND(I724*H724,1)</f>
        <v>0</v>
      </c>
      <c r="K724" s="240" t="s">
        <v>1298</v>
      </c>
      <c r="L724" s="244"/>
      <c r="M724" s="245" t="s">
        <v>20</v>
      </c>
      <c r="N724" s="246" t="s">
        <v>43</v>
      </c>
      <c r="O724" s="42"/>
      <c r="P724" s="202">
        <f>O724*H724</f>
        <v>0</v>
      </c>
      <c r="Q724" s="202">
        <v>0</v>
      </c>
      <c r="R724" s="202">
        <f>Q724*H724</f>
        <v>0</v>
      </c>
      <c r="S724" s="202">
        <v>0</v>
      </c>
      <c r="T724" s="203">
        <f>S724*H724</f>
        <v>0</v>
      </c>
      <c r="AR724" s="24" t="s">
        <v>799</v>
      </c>
      <c r="AT724" s="24" t="s">
        <v>1041</v>
      </c>
      <c r="AU724" s="24" t="s">
        <v>79</v>
      </c>
      <c r="AY724" s="24" t="s">
        <v>195</v>
      </c>
      <c r="BE724" s="204">
        <f>IF(N724="základní",J724,0)</f>
        <v>0</v>
      </c>
      <c r="BF724" s="204">
        <f>IF(N724="snížená",J724,0)</f>
        <v>0</v>
      </c>
      <c r="BG724" s="204">
        <f>IF(N724="zákl. přenesená",J724,0)</f>
        <v>0</v>
      </c>
      <c r="BH724" s="204">
        <f>IF(N724="sníž. přenesená",J724,0)</f>
        <v>0</v>
      </c>
      <c r="BI724" s="204">
        <f>IF(N724="nulová",J724,0)</f>
        <v>0</v>
      </c>
      <c r="BJ724" s="24" t="s">
        <v>79</v>
      </c>
      <c r="BK724" s="204">
        <f>ROUND(I724*H724,1)</f>
        <v>0</v>
      </c>
      <c r="BL724" s="24" t="s">
        <v>474</v>
      </c>
      <c r="BM724" s="24" t="s">
        <v>2429</v>
      </c>
    </row>
    <row r="725" spans="2:65" s="1" customFormat="1" ht="13.5">
      <c r="B725" s="41"/>
      <c r="C725" s="63"/>
      <c r="D725" s="205" t="s">
        <v>202</v>
      </c>
      <c r="E725" s="63"/>
      <c r="F725" s="206" t="s">
        <v>2428</v>
      </c>
      <c r="G725" s="63"/>
      <c r="H725" s="63"/>
      <c r="I725" s="165"/>
      <c r="J725" s="63"/>
      <c r="K725" s="63"/>
      <c r="L725" s="61"/>
      <c r="M725" s="207"/>
      <c r="N725" s="42"/>
      <c r="O725" s="42"/>
      <c r="P725" s="42"/>
      <c r="Q725" s="42"/>
      <c r="R725" s="42"/>
      <c r="S725" s="42"/>
      <c r="T725" s="78"/>
      <c r="AT725" s="24" t="s">
        <v>202</v>
      </c>
      <c r="AU725" s="24" t="s">
        <v>79</v>
      </c>
    </row>
    <row r="726" spans="2:65" s="1" customFormat="1" ht="22.5" customHeight="1">
      <c r="B726" s="41"/>
      <c r="C726" s="238" t="s">
        <v>2430</v>
      </c>
      <c r="D726" s="238" t="s">
        <v>1041</v>
      </c>
      <c r="E726" s="239" t="s">
        <v>2431</v>
      </c>
      <c r="F726" s="240" t="s">
        <v>2432</v>
      </c>
      <c r="G726" s="241" t="s">
        <v>729</v>
      </c>
      <c r="H726" s="242">
        <v>1</v>
      </c>
      <c r="I726" s="243"/>
      <c r="J726" s="242">
        <f>ROUND(I726*H726,1)</f>
        <v>0</v>
      </c>
      <c r="K726" s="240" t="s">
        <v>1298</v>
      </c>
      <c r="L726" s="244"/>
      <c r="M726" s="245" t="s">
        <v>20</v>
      </c>
      <c r="N726" s="246" t="s">
        <v>43</v>
      </c>
      <c r="O726" s="42"/>
      <c r="P726" s="202">
        <f>O726*H726</f>
        <v>0</v>
      </c>
      <c r="Q726" s="202">
        <v>0</v>
      </c>
      <c r="R726" s="202">
        <f>Q726*H726</f>
        <v>0</v>
      </c>
      <c r="S726" s="202">
        <v>0</v>
      </c>
      <c r="T726" s="203">
        <f>S726*H726</f>
        <v>0</v>
      </c>
      <c r="AR726" s="24" t="s">
        <v>799</v>
      </c>
      <c r="AT726" s="24" t="s">
        <v>1041</v>
      </c>
      <c r="AU726" s="24" t="s">
        <v>79</v>
      </c>
      <c r="AY726" s="24" t="s">
        <v>195</v>
      </c>
      <c r="BE726" s="204">
        <f>IF(N726="základní",J726,0)</f>
        <v>0</v>
      </c>
      <c r="BF726" s="204">
        <f>IF(N726="snížená",J726,0)</f>
        <v>0</v>
      </c>
      <c r="BG726" s="204">
        <f>IF(N726="zákl. přenesená",J726,0)</f>
        <v>0</v>
      </c>
      <c r="BH726" s="204">
        <f>IF(N726="sníž. přenesená",J726,0)</f>
        <v>0</v>
      </c>
      <c r="BI726" s="204">
        <f>IF(N726="nulová",J726,0)</f>
        <v>0</v>
      </c>
      <c r="BJ726" s="24" t="s">
        <v>79</v>
      </c>
      <c r="BK726" s="204">
        <f>ROUND(I726*H726,1)</f>
        <v>0</v>
      </c>
      <c r="BL726" s="24" t="s">
        <v>474</v>
      </c>
      <c r="BM726" s="24" t="s">
        <v>2433</v>
      </c>
    </row>
    <row r="727" spans="2:65" s="1" customFormat="1" ht="13.5">
      <c r="B727" s="41"/>
      <c r="C727" s="63"/>
      <c r="D727" s="208" t="s">
        <v>202</v>
      </c>
      <c r="E727" s="63"/>
      <c r="F727" s="209" t="s">
        <v>2432</v>
      </c>
      <c r="G727" s="63"/>
      <c r="H727" s="63"/>
      <c r="I727" s="165"/>
      <c r="J727" s="63"/>
      <c r="K727" s="63"/>
      <c r="L727" s="61"/>
      <c r="M727" s="207"/>
      <c r="N727" s="42"/>
      <c r="O727" s="42"/>
      <c r="P727" s="42"/>
      <c r="Q727" s="42"/>
      <c r="R727" s="42"/>
      <c r="S727" s="42"/>
      <c r="T727" s="78"/>
      <c r="AT727" s="24" t="s">
        <v>202</v>
      </c>
      <c r="AU727" s="24" t="s">
        <v>79</v>
      </c>
    </row>
    <row r="728" spans="2:65" s="10" customFormat="1" ht="37.35" customHeight="1">
      <c r="B728" s="180"/>
      <c r="C728" s="181"/>
      <c r="D728" s="182" t="s">
        <v>71</v>
      </c>
      <c r="E728" s="183" t="s">
        <v>2434</v>
      </c>
      <c r="F728" s="183" t="s">
        <v>2435</v>
      </c>
      <c r="G728" s="181"/>
      <c r="H728" s="181"/>
      <c r="I728" s="184"/>
      <c r="J728" s="185">
        <f>BK728</f>
        <v>0</v>
      </c>
      <c r="K728" s="181"/>
      <c r="L728" s="186"/>
      <c r="M728" s="187"/>
      <c r="N728" s="188"/>
      <c r="O728" s="188"/>
      <c r="P728" s="189">
        <f>SUM(P729:P736)</f>
        <v>0</v>
      </c>
      <c r="Q728" s="188"/>
      <c r="R728" s="189">
        <f>SUM(R729:R736)</f>
        <v>0</v>
      </c>
      <c r="S728" s="188"/>
      <c r="T728" s="190">
        <f>SUM(T729:T736)</f>
        <v>0</v>
      </c>
      <c r="AR728" s="191" t="s">
        <v>86</v>
      </c>
      <c r="AT728" s="192" t="s">
        <v>71</v>
      </c>
      <c r="AU728" s="192" t="s">
        <v>72</v>
      </c>
      <c r="AY728" s="191" t="s">
        <v>195</v>
      </c>
      <c r="BK728" s="193">
        <f>SUM(BK729:BK736)</f>
        <v>0</v>
      </c>
    </row>
    <row r="729" spans="2:65" s="1" customFormat="1" ht="22.5" customHeight="1">
      <c r="B729" s="41"/>
      <c r="C729" s="194" t="s">
        <v>874</v>
      </c>
      <c r="D729" s="194" t="s">
        <v>196</v>
      </c>
      <c r="E729" s="195" t="s">
        <v>2436</v>
      </c>
      <c r="F729" s="196" t="s">
        <v>2437</v>
      </c>
      <c r="G729" s="197" t="s">
        <v>729</v>
      </c>
      <c r="H729" s="198">
        <v>3</v>
      </c>
      <c r="I729" s="199"/>
      <c r="J729" s="198">
        <f>ROUND(I729*H729,1)</f>
        <v>0</v>
      </c>
      <c r="K729" s="196" t="s">
        <v>1298</v>
      </c>
      <c r="L729" s="61"/>
      <c r="M729" s="200" t="s">
        <v>20</v>
      </c>
      <c r="N729" s="201" t="s">
        <v>43</v>
      </c>
      <c r="O729" s="42"/>
      <c r="P729" s="202">
        <f>O729*H729</f>
        <v>0</v>
      </c>
      <c r="Q729" s="202">
        <v>0</v>
      </c>
      <c r="R729" s="202">
        <f>Q729*H729</f>
        <v>0</v>
      </c>
      <c r="S729" s="202">
        <v>0</v>
      </c>
      <c r="T729" s="203">
        <f>S729*H729</f>
        <v>0</v>
      </c>
      <c r="AR729" s="24" t="s">
        <v>474</v>
      </c>
      <c r="AT729" s="24" t="s">
        <v>196</v>
      </c>
      <c r="AU729" s="24" t="s">
        <v>79</v>
      </c>
      <c r="AY729" s="24" t="s">
        <v>195</v>
      </c>
      <c r="BE729" s="204">
        <f>IF(N729="základní",J729,0)</f>
        <v>0</v>
      </c>
      <c r="BF729" s="204">
        <f>IF(N729="snížená",J729,0)</f>
        <v>0</v>
      </c>
      <c r="BG729" s="204">
        <f>IF(N729="zákl. přenesená",J729,0)</f>
        <v>0</v>
      </c>
      <c r="BH729" s="204">
        <f>IF(N729="sníž. přenesená",J729,0)</f>
        <v>0</v>
      </c>
      <c r="BI729" s="204">
        <f>IF(N729="nulová",J729,0)</f>
        <v>0</v>
      </c>
      <c r="BJ729" s="24" t="s">
        <v>79</v>
      </c>
      <c r="BK729" s="204">
        <f>ROUND(I729*H729,1)</f>
        <v>0</v>
      </c>
      <c r="BL729" s="24" t="s">
        <v>474</v>
      </c>
      <c r="BM729" s="24" t="s">
        <v>2438</v>
      </c>
    </row>
    <row r="730" spans="2:65" s="1" customFormat="1" ht="13.5">
      <c r="B730" s="41"/>
      <c r="C730" s="63"/>
      <c r="D730" s="205" t="s">
        <v>202</v>
      </c>
      <c r="E730" s="63"/>
      <c r="F730" s="206" t="s">
        <v>2437</v>
      </c>
      <c r="G730" s="63"/>
      <c r="H730" s="63"/>
      <c r="I730" s="165"/>
      <c r="J730" s="63"/>
      <c r="K730" s="63"/>
      <c r="L730" s="61"/>
      <c r="M730" s="207"/>
      <c r="N730" s="42"/>
      <c r="O730" s="42"/>
      <c r="P730" s="42"/>
      <c r="Q730" s="42"/>
      <c r="R730" s="42"/>
      <c r="S730" s="42"/>
      <c r="T730" s="78"/>
      <c r="AT730" s="24" t="s">
        <v>202</v>
      </c>
      <c r="AU730" s="24" t="s">
        <v>79</v>
      </c>
    </row>
    <row r="731" spans="2:65" s="1" customFormat="1" ht="22.5" customHeight="1">
      <c r="B731" s="41"/>
      <c r="C731" s="194" t="s">
        <v>2439</v>
      </c>
      <c r="D731" s="194" t="s">
        <v>196</v>
      </c>
      <c r="E731" s="195" t="s">
        <v>2440</v>
      </c>
      <c r="F731" s="196" t="s">
        <v>2441</v>
      </c>
      <c r="G731" s="197" t="s">
        <v>729</v>
      </c>
      <c r="H731" s="198">
        <v>8</v>
      </c>
      <c r="I731" s="199"/>
      <c r="J731" s="198">
        <f>ROUND(I731*H731,1)</f>
        <v>0</v>
      </c>
      <c r="K731" s="196" t="s">
        <v>1298</v>
      </c>
      <c r="L731" s="61"/>
      <c r="M731" s="200" t="s">
        <v>20</v>
      </c>
      <c r="N731" s="201" t="s">
        <v>43</v>
      </c>
      <c r="O731" s="42"/>
      <c r="P731" s="202">
        <f>O731*H731</f>
        <v>0</v>
      </c>
      <c r="Q731" s="202">
        <v>0</v>
      </c>
      <c r="R731" s="202">
        <f>Q731*H731</f>
        <v>0</v>
      </c>
      <c r="S731" s="202">
        <v>0</v>
      </c>
      <c r="T731" s="203">
        <f>S731*H731</f>
        <v>0</v>
      </c>
      <c r="AR731" s="24" t="s">
        <v>474</v>
      </c>
      <c r="AT731" s="24" t="s">
        <v>196</v>
      </c>
      <c r="AU731" s="24" t="s">
        <v>79</v>
      </c>
      <c r="AY731" s="24" t="s">
        <v>195</v>
      </c>
      <c r="BE731" s="204">
        <f>IF(N731="základní",J731,0)</f>
        <v>0</v>
      </c>
      <c r="BF731" s="204">
        <f>IF(N731="snížená",J731,0)</f>
        <v>0</v>
      </c>
      <c r="BG731" s="204">
        <f>IF(N731="zákl. přenesená",J731,0)</f>
        <v>0</v>
      </c>
      <c r="BH731" s="204">
        <f>IF(N731="sníž. přenesená",J731,0)</f>
        <v>0</v>
      </c>
      <c r="BI731" s="204">
        <f>IF(N731="nulová",J731,0)</f>
        <v>0</v>
      </c>
      <c r="BJ731" s="24" t="s">
        <v>79</v>
      </c>
      <c r="BK731" s="204">
        <f>ROUND(I731*H731,1)</f>
        <v>0</v>
      </c>
      <c r="BL731" s="24" t="s">
        <v>474</v>
      </c>
      <c r="BM731" s="24" t="s">
        <v>2442</v>
      </c>
    </row>
    <row r="732" spans="2:65" s="1" customFormat="1" ht="13.5">
      <c r="B732" s="41"/>
      <c r="C732" s="63"/>
      <c r="D732" s="205" t="s">
        <v>202</v>
      </c>
      <c r="E732" s="63"/>
      <c r="F732" s="206" t="s">
        <v>2441</v>
      </c>
      <c r="G732" s="63"/>
      <c r="H732" s="63"/>
      <c r="I732" s="165"/>
      <c r="J732" s="63"/>
      <c r="K732" s="63"/>
      <c r="L732" s="61"/>
      <c r="M732" s="207"/>
      <c r="N732" s="42"/>
      <c r="O732" s="42"/>
      <c r="P732" s="42"/>
      <c r="Q732" s="42"/>
      <c r="R732" s="42"/>
      <c r="S732" s="42"/>
      <c r="T732" s="78"/>
      <c r="AT732" s="24" t="s">
        <v>202</v>
      </c>
      <c r="AU732" s="24" t="s">
        <v>79</v>
      </c>
    </row>
    <row r="733" spans="2:65" s="1" customFormat="1" ht="22.5" customHeight="1">
      <c r="B733" s="41"/>
      <c r="C733" s="194" t="s">
        <v>878</v>
      </c>
      <c r="D733" s="194" t="s">
        <v>196</v>
      </c>
      <c r="E733" s="195" t="s">
        <v>2443</v>
      </c>
      <c r="F733" s="196" t="s">
        <v>2444</v>
      </c>
      <c r="G733" s="197" t="s">
        <v>729</v>
      </c>
      <c r="H733" s="198">
        <v>1</v>
      </c>
      <c r="I733" s="199"/>
      <c r="J733" s="198">
        <f>ROUND(I733*H733,1)</f>
        <v>0</v>
      </c>
      <c r="K733" s="196" t="s">
        <v>1298</v>
      </c>
      <c r="L733" s="61"/>
      <c r="M733" s="200" t="s">
        <v>20</v>
      </c>
      <c r="N733" s="201" t="s">
        <v>43</v>
      </c>
      <c r="O733" s="42"/>
      <c r="P733" s="202">
        <f>O733*H733</f>
        <v>0</v>
      </c>
      <c r="Q733" s="202">
        <v>0</v>
      </c>
      <c r="R733" s="202">
        <f>Q733*H733</f>
        <v>0</v>
      </c>
      <c r="S733" s="202">
        <v>0</v>
      </c>
      <c r="T733" s="203">
        <f>S733*H733</f>
        <v>0</v>
      </c>
      <c r="AR733" s="24" t="s">
        <v>474</v>
      </c>
      <c r="AT733" s="24" t="s">
        <v>196</v>
      </c>
      <c r="AU733" s="24" t="s">
        <v>79</v>
      </c>
      <c r="AY733" s="24" t="s">
        <v>195</v>
      </c>
      <c r="BE733" s="204">
        <f>IF(N733="základní",J733,0)</f>
        <v>0</v>
      </c>
      <c r="BF733" s="204">
        <f>IF(N733="snížená",J733,0)</f>
        <v>0</v>
      </c>
      <c r="BG733" s="204">
        <f>IF(N733="zákl. přenesená",J733,0)</f>
        <v>0</v>
      </c>
      <c r="BH733" s="204">
        <f>IF(N733="sníž. přenesená",J733,0)</f>
        <v>0</v>
      </c>
      <c r="BI733" s="204">
        <f>IF(N733="nulová",J733,0)</f>
        <v>0</v>
      </c>
      <c r="BJ733" s="24" t="s">
        <v>79</v>
      </c>
      <c r="BK733" s="204">
        <f>ROUND(I733*H733,1)</f>
        <v>0</v>
      </c>
      <c r="BL733" s="24" t="s">
        <v>474</v>
      </c>
      <c r="BM733" s="24" t="s">
        <v>2445</v>
      </c>
    </row>
    <row r="734" spans="2:65" s="1" customFormat="1" ht="13.5">
      <c r="B734" s="41"/>
      <c r="C734" s="63"/>
      <c r="D734" s="205" t="s">
        <v>202</v>
      </c>
      <c r="E734" s="63"/>
      <c r="F734" s="206" t="s">
        <v>2444</v>
      </c>
      <c r="G734" s="63"/>
      <c r="H734" s="63"/>
      <c r="I734" s="165"/>
      <c r="J734" s="63"/>
      <c r="K734" s="63"/>
      <c r="L734" s="61"/>
      <c r="M734" s="207"/>
      <c r="N734" s="42"/>
      <c r="O734" s="42"/>
      <c r="P734" s="42"/>
      <c r="Q734" s="42"/>
      <c r="R734" s="42"/>
      <c r="S734" s="42"/>
      <c r="T734" s="78"/>
      <c r="AT734" s="24" t="s">
        <v>202</v>
      </c>
      <c r="AU734" s="24" t="s">
        <v>79</v>
      </c>
    </row>
    <row r="735" spans="2:65" s="1" customFormat="1" ht="22.5" customHeight="1">
      <c r="B735" s="41"/>
      <c r="C735" s="194" t="s">
        <v>2446</v>
      </c>
      <c r="D735" s="194" t="s">
        <v>196</v>
      </c>
      <c r="E735" s="195" t="s">
        <v>2447</v>
      </c>
      <c r="F735" s="196" t="s">
        <v>2448</v>
      </c>
      <c r="G735" s="197" t="s">
        <v>2449</v>
      </c>
      <c r="H735" s="198">
        <v>1</v>
      </c>
      <c r="I735" s="199"/>
      <c r="J735" s="198">
        <f>ROUND(I735*H735,1)</f>
        <v>0</v>
      </c>
      <c r="K735" s="196" t="s">
        <v>1298</v>
      </c>
      <c r="L735" s="61"/>
      <c r="M735" s="200" t="s">
        <v>20</v>
      </c>
      <c r="N735" s="201" t="s">
        <v>43</v>
      </c>
      <c r="O735" s="42"/>
      <c r="P735" s="202">
        <f>O735*H735</f>
        <v>0</v>
      </c>
      <c r="Q735" s="202">
        <v>0</v>
      </c>
      <c r="R735" s="202">
        <f>Q735*H735</f>
        <v>0</v>
      </c>
      <c r="S735" s="202">
        <v>0</v>
      </c>
      <c r="T735" s="203">
        <f>S735*H735</f>
        <v>0</v>
      </c>
      <c r="AR735" s="24" t="s">
        <v>474</v>
      </c>
      <c r="AT735" s="24" t="s">
        <v>196</v>
      </c>
      <c r="AU735" s="24" t="s">
        <v>79</v>
      </c>
      <c r="AY735" s="24" t="s">
        <v>195</v>
      </c>
      <c r="BE735" s="204">
        <f>IF(N735="základní",J735,0)</f>
        <v>0</v>
      </c>
      <c r="BF735" s="204">
        <f>IF(N735="snížená",J735,0)</f>
        <v>0</v>
      </c>
      <c r="BG735" s="204">
        <f>IF(N735="zákl. přenesená",J735,0)</f>
        <v>0</v>
      </c>
      <c r="BH735" s="204">
        <f>IF(N735="sníž. přenesená",J735,0)</f>
        <v>0</v>
      </c>
      <c r="BI735" s="204">
        <f>IF(N735="nulová",J735,0)</f>
        <v>0</v>
      </c>
      <c r="BJ735" s="24" t="s">
        <v>79</v>
      </c>
      <c r="BK735" s="204">
        <f>ROUND(I735*H735,1)</f>
        <v>0</v>
      </c>
      <c r="BL735" s="24" t="s">
        <v>474</v>
      </c>
      <c r="BM735" s="24" t="s">
        <v>2450</v>
      </c>
    </row>
    <row r="736" spans="2:65" s="1" customFormat="1" ht="13.5">
      <c r="B736" s="41"/>
      <c r="C736" s="63"/>
      <c r="D736" s="208" t="s">
        <v>202</v>
      </c>
      <c r="E736" s="63"/>
      <c r="F736" s="209" t="s">
        <v>2448</v>
      </c>
      <c r="G736" s="63"/>
      <c r="H736" s="63"/>
      <c r="I736" s="165"/>
      <c r="J736" s="63"/>
      <c r="K736" s="63"/>
      <c r="L736" s="61"/>
      <c r="M736" s="207"/>
      <c r="N736" s="42"/>
      <c r="O736" s="42"/>
      <c r="P736" s="42"/>
      <c r="Q736" s="42"/>
      <c r="R736" s="42"/>
      <c r="S736" s="42"/>
      <c r="T736" s="78"/>
      <c r="AT736" s="24" t="s">
        <v>202</v>
      </c>
      <c r="AU736" s="24" t="s">
        <v>79</v>
      </c>
    </row>
    <row r="737" spans="2:65" s="10" customFormat="1" ht="37.35" customHeight="1">
      <c r="B737" s="180"/>
      <c r="C737" s="181"/>
      <c r="D737" s="182" t="s">
        <v>71</v>
      </c>
      <c r="E737" s="183" t="s">
        <v>2451</v>
      </c>
      <c r="F737" s="183" t="s">
        <v>2452</v>
      </c>
      <c r="G737" s="181"/>
      <c r="H737" s="181"/>
      <c r="I737" s="184"/>
      <c r="J737" s="185">
        <f>BK737</f>
        <v>0</v>
      </c>
      <c r="K737" s="181"/>
      <c r="L737" s="186"/>
      <c r="M737" s="187"/>
      <c r="N737" s="188"/>
      <c r="O737" s="188"/>
      <c r="P737" s="189">
        <f>SUM(P738:P829)</f>
        <v>0</v>
      </c>
      <c r="Q737" s="188"/>
      <c r="R737" s="189">
        <f>SUM(R738:R829)</f>
        <v>0</v>
      </c>
      <c r="S737" s="188"/>
      <c r="T737" s="190">
        <f>SUM(T738:T829)</f>
        <v>0</v>
      </c>
      <c r="AR737" s="191" t="s">
        <v>86</v>
      </c>
      <c r="AT737" s="192" t="s">
        <v>71</v>
      </c>
      <c r="AU737" s="192" t="s">
        <v>72</v>
      </c>
      <c r="AY737" s="191" t="s">
        <v>195</v>
      </c>
      <c r="BK737" s="193">
        <f>SUM(BK738:BK829)</f>
        <v>0</v>
      </c>
    </row>
    <row r="738" spans="2:65" s="1" customFormat="1" ht="22.5" customHeight="1">
      <c r="B738" s="41"/>
      <c r="C738" s="238" t="s">
        <v>881</v>
      </c>
      <c r="D738" s="238" t="s">
        <v>1041</v>
      </c>
      <c r="E738" s="239" t="s">
        <v>2453</v>
      </c>
      <c r="F738" s="240" t="s">
        <v>2454</v>
      </c>
      <c r="G738" s="241" t="s">
        <v>729</v>
      </c>
      <c r="H738" s="242">
        <v>4</v>
      </c>
      <c r="I738" s="243"/>
      <c r="J738" s="242">
        <f>ROUND(I738*H738,1)</f>
        <v>0</v>
      </c>
      <c r="K738" s="240" t="s">
        <v>1298</v>
      </c>
      <c r="L738" s="244"/>
      <c r="M738" s="245" t="s">
        <v>20</v>
      </c>
      <c r="N738" s="246" t="s">
        <v>43</v>
      </c>
      <c r="O738" s="42"/>
      <c r="P738" s="202">
        <f>O738*H738</f>
        <v>0</v>
      </c>
      <c r="Q738" s="202">
        <v>0</v>
      </c>
      <c r="R738" s="202">
        <f>Q738*H738</f>
        <v>0</v>
      </c>
      <c r="S738" s="202">
        <v>0</v>
      </c>
      <c r="T738" s="203">
        <f>S738*H738</f>
        <v>0</v>
      </c>
      <c r="AR738" s="24" t="s">
        <v>799</v>
      </c>
      <c r="AT738" s="24" t="s">
        <v>1041</v>
      </c>
      <c r="AU738" s="24" t="s">
        <v>79</v>
      </c>
      <c r="AY738" s="24" t="s">
        <v>195</v>
      </c>
      <c r="BE738" s="204">
        <f>IF(N738="základní",J738,0)</f>
        <v>0</v>
      </c>
      <c r="BF738" s="204">
        <f>IF(N738="snížená",J738,0)</f>
        <v>0</v>
      </c>
      <c r="BG738" s="204">
        <f>IF(N738="zákl. přenesená",J738,0)</f>
        <v>0</v>
      </c>
      <c r="BH738" s="204">
        <f>IF(N738="sníž. přenesená",J738,0)</f>
        <v>0</v>
      </c>
      <c r="BI738" s="204">
        <f>IF(N738="nulová",J738,0)</f>
        <v>0</v>
      </c>
      <c r="BJ738" s="24" t="s">
        <v>79</v>
      </c>
      <c r="BK738" s="204">
        <f>ROUND(I738*H738,1)</f>
        <v>0</v>
      </c>
      <c r="BL738" s="24" t="s">
        <v>474</v>
      </c>
      <c r="BM738" s="24" t="s">
        <v>2455</v>
      </c>
    </row>
    <row r="739" spans="2:65" s="1" customFormat="1" ht="13.5">
      <c r="B739" s="41"/>
      <c r="C739" s="63"/>
      <c r="D739" s="205" t="s">
        <v>202</v>
      </c>
      <c r="E739" s="63"/>
      <c r="F739" s="206" t="s">
        <v>2454</v>
      </c>
      <c r="G739" s="63"/>
      <c r="H739" s="63"/>
      <c r="I739" s="165"/>
      <c r="J739" s="63"/>
      <c r="K739" s="63"/>
      <c r="L739" s="61"/>
      <c r="M739" s="207"/>
      <c r="N739" s="42"/>
      <c r="O739" s="42"/>
      <c r="P739" s="42"/>
      <c r="Q739" s="42"/>
      <c r="R739" s="42"/>
      <c r="S739" s="42"/>
      <c r="T739" s="78"/>
      <c r="AT739" s="24" t="s">
        <v>202</v>
      </c>
      <c r="AU739" s="24" t="s">
        <v>79</v>
      </c>
    </row>
    <row r="740" spans="2:65" s="1" customFormat="1" ht="22.5" customHeight="1">
      <c r="B740" s="41"/>
      <c r="C740" s="238" t="s">
        <v>2456</v>
      </c>
      <c r="D740" s="238" t="s">
        <v>1041</v>
      </c>
      <c r="E740" s="239" t="s">
        <v>2457</v>
      </c>
      <c r="F740" s="240" t="s">
        <v>2458</v>
      </c>
      <c r="G740" s="241" t="s">
        <v>729</v>
      </c>
      <c r="H740" s="242">
        <v>8</v>
      </c>
      <c r="I740" s="243"/>
      <c r="J740" s="242">
        <f>ROUND(I740*H740,1)</f>
        <v>0</v>
      </c>
      <c r="K740" s="240" t="s">
        <v>1298</v>
      </c>
      <c r="L740" s="244"/>
      <c r="M740" s="245" t="s">
        <v>20</v>
      </c>
      <c r="N740" s="246" t="s">
        <v>43</v>
      </c>
      <c r="O740" s="42"/>
      <c r="P740" s="202">
        <f>O740*H740</f>
        <v>0</v>
      </c>
      <c r="Q740" s="202">
        <v>0</v>
      </c>
      <c r="R740" s="202">
        <f>Q740*H740</f>
        <v>0</v>
      </c>
      <c r="S740" s="202">
        <v>0</v>
      </c>
      <c r="T740" s="203">
        <f>S740*H740</f>
        <v>0</v>
      </c>
      <c r="AR740" s="24" t="s">
        <v>799</v>
      </c>
      <c r="AT740" s="24" t="s">
        <v>1041</v>
      </c>
      <c r="AU740" s="24" t="s">
        <v>79</v>
      </c>
      <c r="AY740" s="24" t="s">
        <v>195</v>
      </c>
      <c r="BE740" s="204">
        <f>IF(N740="základní",J740,0)</f>
        <v>0</v>
      </c>
      <c r="BF740" s="204">
        <f>IF(N740="snížená",J740,0)</f>
        <v>0</v>
      </c>
      <c r="BG740" s="204">
        <f>IF(N740="zákl. přenesená",J740,0)</f>
        <v>0</v>
      </c>
      <c r="BH740" s="204">
        <f>IF(N740="sníž. přenesená",J740,0)</f>
        <v>0</v>
      </c>
      <c r="BI740" s="204">
        <f>IF(N740="nulová",J740,0)</f>
        <v>0</v>
      </c>
      <c r="BJ740" s="24" t="s">
        <v>79</v>
      </c>
      <c r="BK740" s="204">
        <f>ROUND(I740*H740,1)</f>
        <v>0</v>
      </c>
      <c r="BL740" s="24" t="s">
        <v>474</v>
      </c>
      <c r="BM740" s="24" t="s">
        <v>2459</v>
      </c>
    </row>
    <row r="741" spans="2:65" s="1" customFormat="1" ht="13.5">
      <c r="B741" s="41"/>
      <c r="C741" s="63"/>
      <c r="D741" s="205" t="s">
        <v>202</v>
      </c>
      <c r="E741" s="63"/>
      <c r="F741" s="206" t="s">
        <v>2458</v>
      </c>
      <c r="G741" s="63"/>
      <c r="H741" s="63"/>
      <c r="I741" s="165"/>
      <c r="J741" s="63"/>
      <c r="K741" s="63"/>
      <c r="L741" s="61"/>
      <c r="M741" s="207"/>
      <c r="N741" s="42"/>
      <c r="O741" s="42"/>
      <c r="P741" s="42"/>
      <c r="Q741" s="42"/>
      <c r="R741" s="42"/>
      <c r="S741" s="42"/>
      <c r="T741" s="78"/>
      <c r="AT741" s="24" t="s">
        <v>202</v>
      </c>
      <c r="AU741" s="24" t="s">
        <v>79</v>
      </c>
    </row>
    <row r="742" spans="2:65" s="1" customFormat="1" ht="22.5" customHeight="1">
      <c r="B742" s="41"/>
      <c r="C742" s="238" t="s">
        <v>887</v>
      </c>
      <c r="D742" s="238" t="s">
        <v>1041</v>
      </c>
      <c r="E742" s="239" t="s">
        <v>2460</v>
      </c>
      <c r="F742" s="240" t="s">
        <v>2461</v>
      </c>
      <c r="G742" s="241" t="s">
        <v>729</v>
      </c>
      <c r="H742" s="242">
        <v>4</v>
      </c>
      <c r="I742" s="243"/>
      <c r="J742" s="242">
        <f>ROUND(I742*H742,1)</f>
        <v>0</v>
      </c>
      <c r="K742" s="240" t="s">
        <v>1298</v>
      </c>
      <c r="L742" s="244"/>
      <c r="M742" s="245" t="s">
        <v>20</v>
      </c>
      <c r="N742" s="246" t="s">
        <v>43</v>
      </c>
      <c r="O742" s="42"/>
      <c r="P742" s="202">
        <f>O742*H742</f>
        <v>0</v>
      </c>
      <c r="Q742" s="202">
        <v>0</v>
      </c>
      <c r="R742" s="202">
        <f>Q742*H742</f>
        <v>0</v>
      </c>
      <c r="S742" s="202">
        <v>0</v>
      </c>
      <c r="T742" s="203">
        <f>S742*H742</f>
        <v>0</v>
      </c>
      <c r="AR742" s="24" t="s">
        <v>799</v>
      </c>
      <c r="AT742" s="24" t="s">
        <v>1041</v>
      </c>
      <c r="AU742" s="24" t="s">
        <v>79</v>
      </c>
      <c r="AY742" s="24" t="s">
        <v>195</v>
      </c>
      <c r="BE742" s="204">
        <f>IF(N742="základní",J742,0)</f>
        <v>0</v>
      </c>
      <c r="BF742" s="204">
        <f>IF(N742="snížená",J742,0)</f>
        <v>0</v>
      </c>
      <c r="BG742" s="204">
        <f>IF(N742="zákl. přenesená",J742,0)</f>
        <v>0</v>
      </c>
      <c r="BH742" s="204">
        <f>IF(N742="sníž. přenesená",J742,0)</f>
        <v>0</v>
      </c>
      <c r="BI742" s="204">
        <f>IF(N742="nulová",J742,0)</f>
        <v>0</v>
      </c>
      <c r="BJ742" s="24" t="s">
        <v>79</v>
      </c>
      <c r="BK742" s="204">
        <f>ROUND(I742*H742,1)</f>
        <v>0</v>
      </c>
      <c r="BL742" s="24" t="s">
        <v>474</v>
      </c>
      <c r="BM742" s="24" t="s">
        <v>2462</v>
      </c>
    </row>
    <row r="743" spans="2:65" s="1" customFormat="1" ht="13.5">
      <c r="B743" s="41"/>
      <c r="C743" s="63"/>
      <c r="D743" s="205" t="s">
        <v>202</v>
      </c>
      <c r="E743" s="63"/>
      <c r="F743" s="206" t="s">
        <v>2461</v>
      </c>
      <c r="G743" s="63"/>
      <c r="H743" s="63"/>
      <c r="I743" s="165"/>
      <c r="J743" s="63"/>
      <c r="K743" s="63"/>
      <c r="L743" s="61"/>
      <c r="M743" s="207"/>
      <c r="N743" s="42"/>
      <c r="O743" s="42"/>
      <c r="P743" s="42"/>
      <c r="Q743" s="42"/>
      <c r="R743" s="42"/>
      <c r="S743" s="42"/>
      <c r="T743" s="78"/>
      <c r="AT743" s="24" t="s">
        <v>202</v>
      </c>
      <c r="AU743" s="24" t="s">
        <v>79</v>
      </c>
    </row>
    <row r="744" spans="2:65" s="1" customFormat="1" ht="22.5" customHeight="1">
      <c r="B744" s="41"/>
      <c r="C744" s="238" t="s">
        <v>2463</v>
      </c>
      <c r="D744" s="238" t="s">
        <v>1041</v>
      </c>
      <c r="E744" s="239" t="s">
        <v>2464</v>
      </c>
      <c r="F744" s="240" t="s">
        <v>2465</v>
      </c>
      <c r="G744" s="241" t="s">
        <v>440</v>
      </c>
      <c r="H744" s="242">
        <v>6</v>
      </c>
      <c r="I744" s="243"/>
      <c r="J744" s="242">
        <f>ROUND(I744*H744,1)</f>
        <v>0</v>
      </c>
      <c r="K744" s="240" t="s">
        <v>1298</v>
      </c>
      <c r="L744" s="244"/>
      <c r="M744" s="245" t="s">
        <v>20</v>
      </c>
      <c r="N744" s="246" t="s">
        <v>43</v>
      </c>
      <c r="O744" s="42"/>
      <c r="P744" s="202">
        <f>O744*H744</f>
        <v>0</v>
      </c>
      <c r="Q744" s="202">
        <v>0</v>
      </c>
      <c r="R744" s="202">
        <f>Q744*H744</f>
        <v>0</v>
      </c>
      <c r="S744" s="202">
        <v>0</v>
      </c>
      <c r="T744" s="203">
        <f>S744*H744</f>
        <v>0</v>
      </c>
      <c r="AR744" s="24" t="s">
        <v>799</v>
      </c>
      <c r="AT744" s="24" t="s">
        <v>1041</v>
      </c>
      <c r="AU744" s="24" t="s">
        <v>79</v>
      </c>
      <c r="AY744" s="24" t="s">
        <v>195</v>
      </c>
      <c r="BE744" s="204">
        <f>IF(N744="základní",J744,0)</f>
        <v>0</v>
      </c>
      <c r="BF744" s="204">
        <f>IF(N744="snížená",J744,0)</f>
        <v>0</v>
      </c>
      <c r="BG744" s="204">
        <f>IF(N744="zákl. přenesená",J744,0)</f>
        <v>0</v>
      </c>
      <c r="BH744" s="204">
        <f>IF(N744="sníž. přenesená",J744,0)</f>
        <v>0</v>
      </c>
      <c r="BI744" s="204">
        <f>IF(N744="nulová",J744,0)</f>
        <v>0</v>
      </c>
      <c r="BJ744" s="24" t="s">
        <v>79</v>
      </c>
      <c r="BK744" s="204">
        <f>ROUND(I744*H744,1)</f>
        <v>0</v>
      </c>
      <c r="BL744" s="24" t="s">
        <v>474</v>
      </c>
      <c r="BM744" s="24" t="s">
        <v>2466</v>
      </c>
    </row>
    <row r="745" spans="2:65" s="1" customFormat="1" ht="13.5">
      <c r="B745" s="41"/>
      <c r="C745" s="63"/>
      <c r="D745" s="205" t="s">
        <v>202</v>
      </c>
      <c r="E745" s="63"/>
      <c r="F745" s="206" t="s">
        <v>2465</v>
      </c>
      <c r="G745" s="63"/>
      <c r="H745" s="63"/>
      <c r="I745" s="165"/>
      <c r="J745" s="63"/>
      <c r="K745" s="63"/>
      <c r="L745" s="61"/>
      <c r="M745" s="207"/>
      <c r="N745" s="42"/>
      <c r="O745" s="42"/>
      <c r="P745" s="42"/>
      <c r="Q745" s="42"/>
      <c r="R745" s="42"/>
      <c r="S745" s="42"/>
      <c r="T745" s="78"/>
      <c r="AT745" s="24" t="s">
        <v>202</v>
      </c>
      <c r="AU745" s="24" t="s">
        <v>79</v>
      </c>
    </row>
    <row r="746" spans="2:65" s="1" customFormat="1" ht="22.5" customHeight="1">
      <c r="B746" s="41"/>
      <c r="C746" s="238" t="s">
        <v>892</v>
      </c>
      <c r="D746" s="238" t="s">
        <v>1041</v>
      </c>
      <c r="E746" s="239" t="s">
        <v>2467</v>
      </c>
      <c r="F746" s="240" t="s">
        <v>2468</v>
      </c>
      <c r="G746" s="241" t="s">
        <v>440</v>
      </c>
      <c r="H746" s="242">
        <v>6</v>
      </c>
      <c r="I746" s="243"/>
      <c r="J746" s="242">
        <f>ROUND(I746*H746,1)</f>
        <v>0</v>
      </c>
      <c r="K746" s="240" t="s">
        <v>1298</v>
      </c>
      <c r="L746" s="244"/>
      <c r="M746" s="245" t="s">
        <v>20</v>
      </c>
      <c r="N746" s="246" t="s">
        <v>43</v>
      </c>
      <c r="O746" s="42"/>
      <c r="P746" s="202">
        <f>O746*H746</f>
        <v>0</v>
      </c>
      <c r="Q746" s="202">
        <v>0</v>
      </c>
      <c r="R746" s="202">
        <f>Q746*H746</f>
        <v>0</v>
      </c>
      <c r="S746" s="202">
        <v>0</v>
      </c>
      <c r="T746" s="203">
        <f>S746*H746</f>
        <v>0</v>
      </c>
      <c r="AR746" s="24" t="s">
        <v>799</v>
      </c>
      <c r="AT746" s="24" t="s">
        <v>1041</v>
      </c>
      <c r="AU746" s="24" t="s">
        <v>79</v>
      </c>
      <c r="AY746" s="24" t="s">
        <v>195</v>
      </c>
      <c r="BE746" s="204">
        <f>IF(N746="základní",J746,0)</f>
        <v>0</v>
      </c>
      <c r="BF746" s="204">
        <f>IF(N746="snížená",J746,0)</f>
        <v>0</v>
      </c>
      <c r="BG746" s="204">
        <f>IF(N746="zákl. přenesená",J746,0)</f>
        <v>0</v>
      </c>
      <c r="BH746" s="204">
        <f>IF(N746="sníž. přenesená",J746,0)</f>
        <v>0</v>
      </c>
      <c r="BI746" s="204">
        <f>IF(N746="nulová",J746,0)</f>
        <v>0</v>
      </c>
      <c r="BJ746" s="24" t="s">
        <v>79</v>
      </c>
      <c r="BK746" s="204">
        <f>ROUND(I746*H746,1)</f>
        <v>0</v>
      </c>
      <c r="BL746" s="24" t="s">
        <v>474</v>
      </c>
      <c r="BM746" s="24" t="s">
        <v>2469</v>
      </c>
    </row>
    <row r="747" spans="2:65" s="1" customFormat="1" ht="13.5">
      <c r="B747" s="41"/>
      <c r="C747" s="63"/>
      <c r="D747" s="205" t="s">
        <v>202</v>
      </c>
      <c r="E747" s="63"/>
      <c r="F747" s="206" t="s">
        <v>2468</v>
      </c>
      <c r="G747" s="63"/>
      <c r="H747" s="63"/>
      <c r="I747" s="165"/>
      <c r="J747" s="63"/>
      <c r="K747" s="63"/>
      <c r="L747" s="61"/>
      <c r="M747" s="207"/>
      <c r="N747" s="42"/>
      <c r="O747" s="42"/>
      <c r="P747" s="42"/>
      <c r="Q747" s="42"/>
      <c r="R747" s="42"/>
      <c r="S747" s="42"/>
      <c r="T747" s="78"/>
      <c r="AT747" s="24" t="s">
        <v>202</v>
      </c>
      <c r="AU747" s="24" t="s">
        <v>79</v>
      </c>
    </row>
    <row r="748" spans="2:65" s="1" customFormat="1" ht="22.5" customHeight="1">
      <c r="B748" s="41"/>
      <c r="C748" s="238" t="s">
        <v>2470</v>
      </c>
      <c r="D748" s="238" t="s">
        <v>1041</v>
      </c>
      <c r="E748" s="239" t="s">
        <v>2471</v>
      </c>
      <c r="F748" s="240" t="s">
        <v>2472</v>
      </c>
      <c r="G748" s="241" t="s">
        <v>729</v>
      </c>
      <c r="H748" s="242">
        <v>10</v>
      </c>
      <c r="I748" s="243"/>
      <c r="J748" s="242">
        <f>ROUND(I748*H748,1)</f>
        <v>0</v>
      </c>
      <c r="K748" s="240" t="s">
        <v>1298</v>
      </c>
      <c r="L748" s="244"/>
      <c r="M748" s="245" t="s">
        <v>20</v>
      </c>
      <c r="N748" s="246" t="s">
        <v>43</v>
      </c>
      <c r="O748" s="42"/>
      <c r="P748" s="202">
        <f>O748*H748</f>
        <v>0</v>
      </c>
      <c r="Q748" s="202">
        <v>0</v>
      </c>
      <c r="R748" s="202">
        <f>Q748*H748</f>
        <v>0</v>
      </c>
      <c r="S748" s="202">
        <v>0</v>
      </c>
      <c r="T748" s="203">
        <f>S748*H748</f>
        <v>0</v>
      </c>
      <c r="AR748" s="24" t="s">
        <v>799</v>
      </c>
      <c r="AT748" s="24" t="s">
        <v>1041</v>
      </c>
      <c r="AU748" s="24" t="s">
        <v>79</v>
      </c>
      <c r="AY748" s="24" t="s">
        <v>195</v>
      </c>
      <c r="BE748" s="204">
        <f>IF(N748="základní",J748,0)</f>
        <v>0</v>
      </c>
      <c r="BF748" s="204">
        <f>IF(N748="snížená",J748,0)</f>
        <v>0</v>
      </c>
      <c r="BG748" s="204">
        <f>IF(N748="zákl. přenesená",J748,0)</f>
        <v>0</v>
      </c>
      <c r="BH748" s="204">
        <f>IF(N748="sníž. přenesená",J748,0)</f>
        <v>0</v>
      </c>
      <c r="BI748" s="204">
        <f>IF(N748="nulová",J748,0)</f>
        <v>0</v>
      </c>
      <c r="BJ748" s="24" t="s">
        <v>79</v>
      </c>
      <c r="BK748" s="204">
        <f>ROUND(I748*H748,1)</f>
        <v>0</v>
      </c>
      <c r="BL748" s="24" t="s">
        <v>474</v>
      </c>
      <c r="BM748" s="24" t="s">
        <v>2473</v>
      </c>
    </row>
    <row r="749" spans="2:65" s="1" customFormat="1" ht="13.5">
      <c r="B749" s="41"/>
      <c r="C749" s="63"/>
      <c r="D749" s="205" t="s">
        <v>202</v>
      </c>
      <c r="E749" s="63"/>
      <c r="F749" s="206" t="s">
        <v>2472</v>
      </c>
      <c r="G749" s="63"/>
      <c r="H749" s="63"/>
      <c r="I749" s="165"/>
      <c r="J749" s="63"/>
      <c r="K749" s="63"/>
      <c r="L749" s="61"/>
      <c r="M749" s="207"/>
      <c r="N749" s="42"/>
      <c r="O749" s="42"/>
      <c r="P749" s="42"/>
      <c r="Q749" s="42"/>
      <c r="R749" s="42"/>
      <c r="S749" s="42"/>
      <c r="T749" s="78"/>
      <c r="AT749" s="24" t="s">
        <v>202</v>
      </c>
      <c r="AU749" s="24" t="s">
        <v>79</v>
      </c>
    </row>
    <row r="750" spans="2:65" s="1" customFormat="1" ht="22.5" customHeight="1">
      <c r="B750" s="41"/>
      <c r="C750" s="238" t="s">
        <v>896</v>
      </c>
      <c r="D750" s="238" t="s">
        <v>1041</v>
      </c>
      <c r="E750" s="239" t="s">
        <v>2474</v>
      </c>
      <c r="F750" s="240" t="s">
        <v>2475</v>
      </c>
      <c r="G750" s="241" t="s">
        <v>440</v>
      </c>
      <c r="H750" s="242">
        <v>50</v>
      </c>
      <c r="I750" s="243"/>
      <c r="J750" s="242">
        <f>ROUND(I750*H750,1)</f>
        <v>0</v>
      </c>
      <c r="K750" s="240" t="s">
        <v>1298</v>
      </c>
      <c r="L750" s="244"/>
      <c r="M750" s="245" t="s">
        <v>20</v>
      </c>
      <c r="N750" s="246" t="s">
        <v>43</v>
      </c>
      <c r="O750" s="42"/>
      <c r="P750" s="202">
        <f>O750*H750</f>
        <v>0</v>
      </c>
      <c r="Q750" s="202">
        <v>0</v>
      </c>
      <c r="R750" s="202">
        <f>Q750*H750</f>
        <v>0</v>
      </c>
      <c r="S750" s="202">
        <v>0</v>
      </c>
      <c r="T750" s="203">
        <f>S750*H750</f>
        <v>0</v>
      </c>
      <c r="AR750" s="24" t="s">
        <v>799</v>
      </c>
      <c r="AT750" s="24" t="s">
        <v>1041</v>
      </c>
      <c r="AU750" s="24" t="s">
        <v>79</v>
      </c>
      <c r="AY750" s="24" t="s">
        <v>195</v>
      </c>
      <c r="BE750" s="204">
        <f>IF(N750="základní",J750,0)</f>
        <v>0</v>
      </c>
      <c r="BF750" s="204">
        <f>IF(N750="snížená",J750,0)</f>
        <v>0</v>
      </c>
      <c r="BG750" s="204">
        <f>IF(N750="zákl. přenesená",J750,0)</f>
        <v>0</v>
      </c>
      <c r="BH750" s="204">
        <f>IF(N750="sníž. přenesená",J750,0)</f>
        <v>0</v>
      </c>
      <c r="BI750" s="204">
        <f>IF(N750="nulová",J750,0)</f>
        <v>0</v>
      </c>
      <c r="BJ750" s="24" t="s">
        <v>79</v>
      </c>
      <c r="BK750" s="204">
        <f>ROUND(I750*H750,1)</f>
        <v>0</v>
      </c>
      <c r="BL750" s="24" t="s">
        <v>474</v>
      </c>
      <c r="BM750" s="24" t="s">
        <v>2476</v>
      </c>
    </row>
    <row r="751" spans="2:65" s="1" customFormat="1" ht="13.5">
      <c r="B751" s="41"/>
      <c r="C751" s="63"/>
      <c r="D751" s="205" t="s">
        <v>202</v>
      </c>
      <c r="E751" s="63"/>
      <c r="F751" s="206" t="s">
        <v>2475</v>
      </c>
      <c r="G751" s="63"/>
      <c r="H751" s="63"/>
      <c r="I751" s="165"/>
      <c r="J751" s="63"/>
      <c r="K751" s="63"/>
      <c r="L751" s="61"/>
      <c r="M751" s="207"/>
      <c r="N751" s="42"/>
      <c r="O751" s="42"/>
      <c r="P751" s="42"/>
      <c r="Q751" s="42"/>
      <c r="R751" s="42"/>
      <c r="S751" s="42"/>
      <c r="T751" s="78"/>
      <c r="AT751" s="24" t="s">
        <v>202</v>
      </c>
      <c r="AU751" s="24" t="s">
        <v>79</v>
      </c>
    </row>
    <row r="752" spans="2:65" s="1" customFormat="1" ht="22.5" customHeight="1">
      <c r="B752" s="41"/>
      <c r="C752" s="238" t="s">
        <v>2477</v>
      </c>
      <c r="D752" s="238" t="s">
        <v>1041</v>
      </c>
      <c r="E752" s="239" t="s">
        <v>2478</v>
      </c>
      <c r="F752" s="240" t="s">
        <v>2479</v>
      </c>
      <c r="G752" s="241" t="s">
        <v>729</v>
      </c>
      <c r="H752" s="242">
        <v>120</v>
      </c>
      <c r="I752" s="243"/>
      <c r="J752" s="242">
        <f>ROUND(I752*H752,1)</f>
        <v>0</v>
      </c>
      <c r="K752" s="240" t="s">
        <v>1298</v>
      </c>
      <c r="L752" s="244"/>
      <c r="M752" s="245" t="s">
        <v>20</v>
      </c>
      <c r="N752" s="246" t="s">
        <v>43</v>
      </c>
      <c r="O752" s="42"/>
      <c r="P752" s="202">
        <f>O752*H752</f>
        <v>0</v>
      </c>
      <c r="Q752" s="202">
        <v>0</v>
      </c>
      <c r="R752" s="202">
        <f>Q752*H752</f>
        <v>0</v>
      </c>
      <c r="S752" s="202">
        <v>0</v>
      </c>
      <c r="T752" s="203">
        <f>S752*H752</f>
        <v>0</v>
      </c>
      <c r="AR752" s="24" t="s">
        <v>799</v>
      </c>
      <c r="AT752" s="24" t="s">
        <v>1041</v>
      </c>
      <c r="AU752" s="24" t="s">
        <v>79</v>
      </c>
      <c r="AY752" s="24" t="s">
        <v>195</v>
      </c>
      <c r="BE752" s="204">
        <f>IF(N752="základní",J752,0)</f>
        <v>0</v>
      </c>
      <c r="BF752" s="204">
        <f>IF(N752="snížená",J752,0)</f>
        <v>0</v>
      </c>
      <c r="BG752" s="204">
        <f>IF(N752="zákl. přenesená",J752,0)</f>
        <v>0</v>
      </c>
      <c r="BH752" s="204">
        <f>IF(N752="sníž. přenesená",J752,0)</f>
        <v>0</v>
      </c>
      <c r="BI752" s="204">
        <f>IF(N752="nulová",J752,0)</f>
        <v>0</v>
      </c>
      <c r="BJ752" s="24" t="s">
        <v>79</v>
      </c>
      <c r="BK752" s="204">
        <f>ROUND(I752*H752,1)</f>
        <v>0</v>
      </c>
      <c r="BL752" s="24" t="s">
        <v>474</v>
      </c>
      <c r="BM752" s="24" t="s">
        <v>2480</v>
      </c>
    </row>
    <row r="753" spans="2:65" s="1" customFormat="1" ht="13.5">
      <c r="B753" s="41"/>
      <c r="C753" s="63"/>
      <c r="D753" s="205" t="s">
        <v>202</v>
      </c>
      <c r="E753" s="63"/>
      <c r="F753" s="206" t="s">
        <v>2479</v>
      </c>
      <c r="G753" s="63"/>
      <c r="H753" s="63"/>
      <c r="I753" s="165"/>
      <c r="J753" s="63"/>
      <c r="K753" s="63"/>
      <c r="L753" s="61"/>
      <c r="M753" s="207"/>
      <c r="N753" s="42"/>
      <c r="O753" s="42"/>
      <c r="P753" s="42"/>
      <c r="Q753" s="42"/>
      <c r="R753" s="42"/>
      <c r="S753" s="42"/>
      <c r="T753" s="78"/>
      <c r="AT753" s="24" t="s">
        <v>202</v>
      </c>
      <c r="AU753" s="24" t="s">
        <v>79</v>
      </c>
    </row>
    <row r="754" spans="2:65" s="1" customFormat="1" ht="22.5" customHeight="1">
      <c r="B754" s="41"/>
      <c r="C754" s="238" t="s">
        <v>899</v>
      </c>
      <c r="D754" s="238" t="s">
        <v>1041</v>
      </c>
      <c r="E754" s="239" t="s">
        <v>2481</v>
      </c>
      <c r="F754" s="240" t="s">
        <v>2482</v>
      </c>
      <c r="G754" s="241" t="s">
        <v>440</v>
      </c>
      <c r="H754" s="242">
        <v>28</v>
      </c>
      <c r="I754" s="243"/>
      <c r="J754" s="242">
        <f>ROUND(I754*H754,1)</f>
        <v>0</v>
      </c>
      <c r="K754" s="240" t="s">
        <v>1298</v>
      </c>
      <c r="L754" s="244"/>
      <c r="M754" s="245" t="s">
        <v>20</v>
      </c>
      <c r="N754" s="246" t="s">
        <v>43</v>
      </c>
      <c r="O754" s="42"/>
      <c r="P754" s="202">
        <f>O754*H754</f>
        <v>0</v>
      </c>
      <c r="Q754" s="202">
        <v>0</v>
      </c>
      <c r="R754" s="202">
        <f>Q754*H754</f>
        <v>0</v>
      </c>
      <c r="S754" s="202">
        <v>0</v>
      </c>
      <c r="T754" s="203">
        <f>S754*H754</f>
        <v>0</v>
      </c>
      <c r="AR754" s="24" t="s">
        <v>799</v>
      </c>
      <c r="AT754" s="24" t="s">
        <v>1041</v>
      </c>
      <c r="AU754" s="24" t="s">
        <v>79</v>
      </c>
      <c r="AY754" s="24" t="s">
        <v>195</v>
      </c>
      <c r="BE754" s="204">
        <f>IF(N754="základní",J754,0)</f>
        <v>0</v>
      </c>
      <c r="BF754" s="204">
        <f>IF(N754="snížená",J754,0)</f>
        <v>0</v>
      </c>
      <c r="BG754" s="204">
        <f>IF(N754="zákl. přenesená",J754,0)</f>
        <v>0</v>
      </c>
      <c r="BH754" s="204">
        <f>IF(N754="sníž. přenesená",J754,0)</f>
        <v>0</v>
      </c>
      <c r="BI754" s="204">
        <f>IF(N754="nulová",J754,0)</f>
        <v>0</v>
      </c>
      <c r="BJ754" s="24" t="s">
        <v>79</v>
      </c>
      <c r="BK754" s="204">
        <f>ROUND(I754*H754,1)</f>
        <v>0</v>
      </c>
      <c r="BL754" s="24" t="s">
        <v>474</v>
      </c>
      <c r="BM754" s="24" t="s">
        <v>2483</v>
      </c>
    </row>
    <row r="755" spans="2:65" s="1" customFormat="1" ht="13.5">
      <c r="B755" s="41"/>
      <c r="C755" s="63"/>
      <c r="D755" s="205" t="s">
        <v>202</v>
      </c>
      <c r="E755" s="63"/>
      <c r="F755" s="206" t="s">
        <v>2482</v>
      </c>
      <c r="G755" s="63"/>
      <c r="H755" s="63"/>
      <c r="I755" s="165"/>
      <c r="J755" s="63"/>
      <c r="K755" s="63"/>
      <c r="L755" s="61"/>
      <c r="M755" s="207"/>
      <c r="N755" s="42"/>
      <c r="O755" s="42"/>
      <c r="P755" s="42"/>
      <c r="Q755" s="42"/>
      <c r="R755" s="42"/>
      <c r="S755" s="42"/>
      <c r="T755" s="78"/>
      <c r="AT755" s="24" t="s">
        <v>202</v>
      </c>
      <c r="AU755" s="24" t="s">
        <v>79</v>
      </c>
    </row>
    <row r="756" spans="2:65" s="1" customFormat="1" ht="22.5" customHeight="1">
      <c r="B756" s="41"/>
      <c r="C756" s="238" t="s">
        <v>2484</v>
      </c>
      <c r="D756" s="238" t="s">
        <v>1041</v>
      </c>
      <c r="E756" s="239" t="s">
        <v>2485</v>
      </c>
      <c r="F756" s="240" t="s">
        <v>2486</v>
      </c>
      <c r="G756" s="241" t="s">
        <v>729</v>
      </c>
      <c r="H756" s="242">
        <v>70</v>
      </c>
      <c r="I756" s="243"/>
      <c r="J756" s="242">
        <f>ROUND(I756*H756,1)</f>
        <v>0</v>
      </c>
      <c r="K756" s="240" t="s">
        <v>1298</v>
      </c>
      <c r="L756" s="244"/>
      <c r="M756" s="245" t="s">
        <v>20</v>
      </c>
      <c r="N756" s="246" t="s">
        <v>43</v>
      </c>
      <c r="O756" s="42"/>
      <c r="P756" s="202">
        <f>O756*H756</f>
        <v>0</v>
      </c>
      <c r="Q756" s="202">
        <v>0</v>
      </c>
      <c r="R756" s="202">
        <f>Q756*H756</f>
        <v>0</v>
      </c>
      <c r="S756" s="202">
        <v>0</v>
      </c>
      <c r="T756" s="203">
        <f>S756*H756</f>
        <v>0</v>
      </c>
      <c r="AR756" s="24" t="s">
        <v>799</v>
      </c>
      <c r="AT756" s="24" t="s">
        <v>1041</v>
      </c>
      <c r="AU756" s="24" t="s">
        <v>79</v>
      </c>
      <c r="AY756" s="24" t="s">
        <v>195</v>
      </c>
      <c r="BE756" s="204">
        <f>IF(N756="základní",J756,0)</f>
        <v>0</v>
      </c>
      <c r="BF756" s="204">
        <f>IF(N756="snížená",J756,0)</f>
        <v>0</v>
      </c>
      <c r="BG756" s="204">
        <f>IF(N756="zákl. přenesená",J756,0)</f>
        <v>0</v>
      </c>
      <c r="BH756" s="204">
        <f>IF(N756="sníž. přenesená",J756,0)</f>
        <v>0</v>
      </c>
      <c r="BI756" s="204">
        <f>IF(N756="nulová",J756,0)</f>
        <v>0</v>
      </c>
      <c r="BJ756" s="24" t="s">
        <v>79</v>
      </c>
      <c r="BK756" s="204">
        <f>ROUND(I756*H756,1)</f>
        <v>0</v>
      </c>
      <c r="BL756" s="24" t="s">
        <v>474</v>
      </c>
      <c r="BM756" s="24" t="s">
        <v>2487</v>
      </c>
    </row>
    <row r="757" spans="2:65" s="1" customFormat="1" ht="13.5">
      <c r="B757" s="41"/>
      <c r="C757" s="63"/>
      <c r="D757" s="205" t="s">
        <v>202</v>
      </c>
      <c r="E757" s="63"/>
      <c r="F757" s="206" t="s">
        <v>2486</v>
      </c>
      <c r="G757" s="63"/>
      <c r="H757" s="63"/>
      <c r="I757" s="165"/>
      <c r="J757" s="63"/>
      <c r="K757" s="63"/>
      <c r="L757" s="61"/>
      <c r="M757" s="207"/>
      <c r="N757" s="42"/>
      <c r="O757" s="42"/>
      <c r="P757" s="42"/>
      <c r="Q757" s="42"/>
      <c r="R757" s="42"/>
      <c r="S757" s="42"/>
      <c r="T757" s="78"/>
      <c r="AT757" s="24" t="s">
        <v>202</v>
      </c>
      <c r="AU757" s="24" t="s">
        <v>79</v>
      </c>
    </row>
    <row r="758" spans="2:65" s="1" customFormat="1" ht="22.5" customHeight="1">
      <c r="B758" s="41"/>
      <c r="C758" s="238" t="s">
        <v>904</v>
      </c>
      <c r="D758" s="238" t="s">
        <v>1041</v>
      </c>
      <c r="E758" s="239" t="s">
        <v>2488</v>
      </c>
      <c r="F758" s="240" t="s">
        <v>2489</v>
      </c>
      <c r="G758" s="241" t="s">
        <v>440</v>
      </c>
      <c r="H758" s="242">
        <v>450</v>
      </c>
      <c r="I758" s="243"/>
      <c r="J758" s="242">
        <f>ROUND(I758*H758,1)</f>
        <v>0</v>
      </c>
      <c r="K758" s="240" t="s">
        <v>1298</v>
      </c>
      <c r="L758" s="244"/>
      <c r="M758" s="245" t="s">
        <v>20</v>
      </c>
      <c r="N758" s="246" t="s">
        <v>43</v>
      </c>
      <c r="O758" s="42"/>
      <c r="P758" s="202">
        <f>O758*H758</f>
        <v>0</v>
      </c>
      <c r="Q758" s="202">
        <v>0</v>
      </c>
      <c r="R758" s="202">
        <f>Q758*H758</f>
        <v>0</v>
      </c>
      <c r="S758" s="202">
        <v>0</v>
      </c>
      <c r="T758" s="203">
        <f>S758*H758</f>
        <v>0</v>
      </c>
      <c r="AR758" s="24" t="s">
        <v>799</v>
      </c>
      <c r="AT758" s="24" t="s">
        <v>1041</v>
      </c>
      <c r="AU758" s="24" t="s">
        <v>79</v>
      </c>
      <c r="AY758" s="24" t="s">
        <v>195</v>
      </c>
      <c r="BE758" s="204">
        <f>IF(N758="základní",J758,0)</f>
        <v>0</v>
      </c>
      <c r="BF758" s="204">
        <f>IF(N758="snížená",J758,0)</f>
        <v>0</v>
      </c>
      <c r="BG758" s="204">
        <f>IF(N758="zákl. přenesená",J758,0)</f>
        <v>0</v>
      </c>
      <c r="BH758" s="204">
        <f>IF(N758="sníž. přenesená",J758,0)</f>
        <v>0</v>
      </c>
      <c r="BI758" s="204">
        <f>IF(N758="nulová",J758,0)</f>
        <v>0</v>
      </c>
      <c r="BJ758" s="24" t="s">
        <v>79</v>
      </c>
      <c r="BK758" s="204">
        <f>ROUND(I758*H758,1)</f>
        <v>0</v>
      </c>
      <c r="BL758" s="24" t="s">
        <v>474</v>
      </c>
      <c r="BM758" s="24" t="s">
        <v>2490</v>
      </c>
    </row>
    <row r="759" spans="2:65" s="1" customFormat="1" ht="13.5">
      <c r="B759" s="41"/>
      <c r="C759" s="63"/>
      <c r="D759" s="205" t="s">
        <v>202</v>
      </c>
      <c r="E759" s="63"/>
      <c r="F759" s="206" t="s">
        <v>2489</v>
      </c>
      <c r="G759" s="63"/>
      <c r="H759" s="63"/>
      <c r="I759" s="165"/>
      <c r="J759" s="63"/>
      <c r="K759" s="63"/>
      <c r="L759" s="61"/>
      <c r="M759" s="207"/>
      <c r="N759" s="42"/>
      <c r="O759" s="42"/>
      <c r="P759" s="42"/>
      <c r="Q759" s="42"/>
      <c r="R759" s="42"/>
      <c r="S759" s="42"/>
      <c r="T759" s="78"/>
      <c r="AT759" s="24" t="s">
        <v>202</v>
      </c>
      <c r="AU759" s="24" t="s">
        <v>79</v>
      </c>
    </row>
    <row r="760" spans="2:65" s="1" customFormat="1" ht="22.5" customHeight="1">
      <c r="B760" s="41"/>
      <c r="C760" s="238" t="s">
        <v>2491</v>
      </c>
      <c r="D760" s="238" t="s">
        <v>1041</v>
      </c>
      <c r="E760" s="239" t="s">
        <v>2492</v>
      </c>
      <c r="F760" s="240" t="s">
        <v>2461</v>
      </c>
      <c r="G760" s="241" t="s">
        <v>729</v>
      </c>
      <c r="H760" s="242">
        <v>1000</v>
      </c>
      <c r="I760" s="243"/>
      <c r="J760" s="242">
        <f>ROUND(I760*H760,1)</f>
        <v>0</v>
      </c>
      <c r="K760" s="240" t="s">
        <v>1298</v>
      </c>
      <c r="L760" s="244"/>
      <c r="M760" s="245" t="s">
        <v>20</v>
      </c>
      <c r="N760" s="246" t="s">
        <v>43</v>
      </c>
      <c r="O760" s="42"/>
      <c r="P760" s="202">
        <f>O760*H760</f>
        <v>0</v>
      </c>
      <c r="Q760" s="202">
        <v>0</v>
      </c>
      <c r="R760" s="202">
        <f>Q760*H760</f>
        <v>0</v>
      </c>
      <c r="S760" s="202">
        <v>0</v>
      </c>
      <c r="T760" s="203">
        <f>S760*H760</f>
        <v>0</v>
      </c>
      <c r="AR760" s="24" t="s">
        <v>799</v>
      </c>
      <c r="AT760" s="24" t="s">
        <v>1041</v>
      </c>
      <c r="AU760" s="24" t="s">
        <v>79</v>
      </c>
      <c r="AY760" s="24" t="s">
        <v>195</v>
      </c>
      <c r="BE760" s="204">
        <f>IF(N760="základní",J760,0)</f>
        <v>0</v>
      </c>
      <c r="BF760" s="204">
        <f>IF(N760="snížená",J760,0)</f>
        <v>0</v>
      </c>
      <c r="BG760" s="204">
        <f>IF(N760="zákl. přenesená",J760,0)</f>
        <v>0</v>
      </c>
      <c r="BH760" s="204">
        <f>IF(N760="sníž. přenesená",J760,0)</f>
        <v>0</v>
      </c>
      <c r="BI760" s="204">
        <f>IF(N760="nulová",J760,0)</f>
        <v>0</v>
      </c>
      <c r="BJ760" s="24" t="s">
        <v>79</v>
      </c>
      <c r="BK760" s="204">
        <f>ROUND(I760*H760,1)</f>
        <v>0</v>
      </c>
      <c r="BL760" s="24" t="s">
        <v>474</v>
      </c>
      <c r="BM760" s="24" t="s">
        <v>2493</v>
      </c>
    </row>
    <row r="761" spans="2:65" s="1" customFormat="1" ht="13.5">
      <c r="B761" s="41"/>
      <c r="C761" s="63"/>
      <c r="D761" s="205" t="s">
        <v>202</v>
      </c>
      <c r="E761" s="63"/>
      <c r="F761" s="206" t="s">
        <v>2461</v>
      </c>
      <c r="G761" s="63"/>
      <c r="H761" s="63"/>
      <c r="I761" s="165"/>
      <c r="J761" s="63"/>
      <c r="K761" s="63"/>
      <c r="L761" s="61"/>
      <c r="M761" s="207"/>
      <c r="N761" s="42"/>
      <c r="O761" s="42"/>
      <c r="P761" s="42"/>
      <c r="Q761" s="42"/>
      <c r="R761" s="42"/>
      <c r="S761" s="42"/>
      <c r="T761" s="78"/>
      <c r="AT761" s="24" t="s">
        <v>202</v>
      </c>
      <c r="AU761" s="24" t="s">
        <v>79</v>
      </c>
    </row>
    <row r="762" spans="2:65" s="1" customFormat="1" ht="22.5" customHeight="1">
      <c r="B762" s="41"/>
      <c r="C762" s="238" t="s">
        <v>909</v>
      </c>
      <c r="D762" s="238" t="s">
        <v>1041</v>
      </c>
      <c r="E762" s="239" t="s">
        <v>2494</v>
      </c>
      <c r="F762" s="240" t="s">
        <v>2495</v>
      </c>
      <c r="G762" s="241" t="s">
        <v>729</v>
      </c>
      <c r="H762" s="242">
        <v>1200</v>
      </c>
      <c r="I762" s="243"/>
      <c r="J762" s="242">
        <f>ROUND(I762*H762,1)</f>
        <v>0</v>
      </c>
      <c r="K762" s="240" t="s">
        <v>1298</v>
      </c>
      <c r="L762" s="244"/>
      <c r="M762" s="245" t="s">
        <v>20</v>
      </c>
      <c r="N762" s="246" t="s">
        <v>43</v>
      </c>
      <c r="O762" s="42"/>
      <c r="P762" s="202">
        <f>O762*H762</f>
        <v>0</v>
      </c>
      <c r="Q762" s="202">
        <v>0</v>
      </c>
      <c r="R762" s="202">
        <f>Q762*H762</f>
        <v>0</v>
      </c>
      <c r="S762" s="202">
        <v>0</v>
      </c>
      <c r="T762" s="203">
        <f>S762*H762</f>
        <v>0</v>
      </c>
      <c r="AR762" s="24" t="s">
        <v>799</v>
      </c>
      <c r="AT762" s="24" t="s">
        <v>1041</v>
      </c>
      <c r="AU762" s="24" t="s">
        <v>79</v>
      </c>
      <c r="AY762" s="24" t="s">
        <v>195</v>
      </c>
      <c r="BE762" s="204">
        <f>IF(N762="základní",J762,0)</f>
        <v>0</v>
      </c>
      <c r="BF762" s="204">
        <f>IF(N762="snížená",J762,0)</f>
        <v>0</v>
      </c>
      <c r="BG762" s="204">
        <f>IF(N762="zákl. přenesená",J762,0)</f>
        <v>0</v>
      </c>
      <c r="BH762" s="204">
        <f>IF(N762="sníž. přenesená",J762,0)</f>
        <v>0</v>
      </c>
      <c r="BI762" s="204">
        <f>IF(N762="nulová",J762,0)</f>
        <v>0</v>
      </c>
      <c r="BJ762" s="24" t="s">
        <v>79</v>
      </c>
      <c r="BK762" s="204">
        <f>ROUND(I762*H762,1)</f>
        <v>0</v>
      </c>
      <c r="BL762" s="24" t="s">
        <v>474</v>
      </c>
      <c r="BM762" s="24" t="s">
        <v>2496</v>
      </c>
    </row>
    <row r="763" spans="2:65" s="1" customFormat="1" ht="13.5">
      <c r="B763" s="41"/>
      <c r="C763" s="63"/>
      <c r="D763" s="205" t="s">
        <v>202</v>
      </c>
      <c r="E763" s="63"/>
      <c r="F763" s="206" t="s">
        <v>2495</v>
      </c>
      <c r="G763" s="63"/>
      <c r="H763" s="63"/>
      <c r="I763" s="165"/>
      <c r="J763" s="63"/>
      <c r="K763" s="63"/>
      <c r="L763" s="61"/>
      <c r="M763" s="207"/>
      <c r="N763" s="42"/>
      <c r="O763" s="42"/>
      <c r="P763" s="42"/>
      <c r="Q763" s="42"/>
      <c r="R763" s="42"/>
      <c r="S763" s="42"/>
      <c r="T763" s="78"/>
      <c r="AT763" s="24" t="s">
        <v>202</v>
      </c>
      <c r="AU763" s="24" t="s">
        <v>79</v>
      </c>
    </row>
    <row r="764" spans="2:65" s="1" customFormat="1" ht="22.5" customHeight="1">
      <c r="B764" s="41"/>
      <c r="C764" s="238" t="s">
        <v>2497</v>
      </c>
      <c r="D764" s="238" t="s">
        <v>1041</v>
      </c>
      <c r="E764" s="239" t="s">
        <v>2498</v>
      </c>
      <c r="F764" s="240" t="s">
        <v>2499</v>
      </c>
      <c r="G764" s="241" t="s">
        <v>440</v>
      </c>
      <c r="H764" s="242">
        <v>25</v>
      </c>
      <c r="I764" s="243"/>
      <c r="J764" s="242">
        <f>ROUND(I764*H764,1)</f>
        <v>0</v>
      </c>
      <c r="K764" s="240" t="s">
        <v>1298</v>
      </c>
      <c r="L764" s="244"/>
      <c r="M764" s="245" t="s">
        <v>20</v>
      </c>
      <c r="N764" s="246" t="s">
        <v>43</v>
      </c>
      <c r="O764" s="42"/>
      <c r="P764" s="202">
        <f>O764*H764</f>
        <v>0</v>
      </c>
      <c r="Q764" s="202">
        <v>0</v>
      </c>
      <c r="R764" s="202">
        <f>Q764*H764</f>
        <v>0</v>
      </c>
      <c r="S764" s="202">
        <v>0</v>
      </c>
      <c r="T764" s="203">
        <f>S764*H764</f>
        <v>0</v>
      </c>
      <c r="AR764" s="24" t="s">
        <v>799</v>
      </c>
      <c r="AT764" s="24" t="s">
        <v>1041</v>
      </c>
      <c r="AU764" s="24" t="s">
        <v>79</v>
      </c>
      <c r="AY764" s="24" t="s">
        <v>195</v>
      </c>
      <c r="BE764" s="204">
        <f>IF(N764="základní",J764,0)</f>
        <v>0</v>
      </c>
      <c r="BF764" s="204">
        <f>IF(N764="snížená",J764,0)</f>
        <v>0</v>
      </c>
      <c r="BG764" s="204">
        <f>IF(N764="zákl. přenesená",J764,0)</f>
        <v>0</v>
      </c>
      <c r="BH764" s="204">
        <f>IF(N764="sníž. přenesená",J764,0)</f>
        <v>0</v>
      </c>
      <c r="BI764" s="204">
        <f>IF(N764="nulová",J764,0)</f>
        <v>0</v>
      </c>
      <c r="BJ764" s="24" t="s">
        <v>79</v>
      </c>
      <c r="BK764" s="204">
        <f>ROUND(I764*H764,1)</f>
        <v>0</v>
      </c>
      <c r="BL764" s="24" t="s">
        <v>474</v>
      </c>
      <c r="BM764" s="24" t="s">
        <v>2500</v>
      </c>
    </row>
    <row r="765" spans="2:65" s="1" customFormat="1" ht="13.5">
      <c r="B765" s="41"/>
      <c r="C765" s="63"/>
      <c r="D765" s="205" t="s">
        <v>202</v>
      </c>
      <c r="E765" s="63"/>
      <c r="F765" s="206" t="s">
        <v>2499</v>
      </c>
      <c r="G765" s="63"/>
      <c r="H765" s="63"/>
      <c r="I765" s="165"/>
      <c r="J765" s="63"/>
      <c r="K765" s="63"/>
      <c r="L765" s="61"/>
      <c r="M765" s="207"/>
      <c r="N765" s="42"/>
      <c r="O765" s="42"/>
      <c r="P765" s="42"/>
      <c r="Q765" s="42"/>
      <c r="R765" s="42"/>
      <c r="S765" s="42"/>
      <c r="T765" s="78"/>
      <c r="AT765" s="24" t="s">
        <v>202</v>
      </c>
      <c r="AU765" s="24" t="s">
        <v>79</v>
      </c>
    </row>
    <row r="766" spans="2:65" s="1" customFormat="1" ht="22.5" customHeight="1">
      <c r="B766" s="41"/>
      <c r="C766" s="238" t="s">
        <v>1526</v>
      </c>
      <c r="D766" s="238" t="s">
        <v>1041</v>
      </c>
      <c r="E766" s="239" t="s">
        <v>2501</v>
      </c>
      <c r="F766" s="240" t="s">
        <v>2502</v>
      </c>
      <c r="G766" s="241" t="s">
        <v>440</v>
      </c>
      <c r="H766" s="242">
        <v>25</v>
      </c>
      <c r="I766" s="243"/>
      <c r="J766" s="242">
        <f>ROUND(I766*H766,1)</f>
        <v>0</v>
      </c>
      <c r="K766" s="240" t="s">
        <v>1298</v>
      </c>
      <c r="L766" s="244"/>
      <c r="M766" s="245" t="s">
        <v>20</v>
      </c>
      <c r="N766" s="246" t="s">
        <v>43</v>
      </c>
      <c r="O766" s="42"/>
      <c r="P766" s="202">
        <f>O766*H766</f>
        <v>0</v>
      </c>
      <c r="Q766" s="202">
        <v>0</v>
      </c>
      <c r="R766" s="202">
        <f>Q766*H766</f>
        <v>0</v>
      </c>
      <c r="S766" s="202">
        <v>0</v>
      </c>
      <c r="T766" s="203">
        <f>S766*H766</f>
        <v>0</v>
      </c>
      <c r="AR766" s="24" t="s">
        <v>799</v>
      </c>
      <c r="AT766" s="24" t="s">
        <v>1041</v>
      </c>
      <c r="AU766" s="24" t="s">
        <v>79</v>
      </c>
      <c r="AY766" s="24" t="s">
        <v>195</v>
      </c>
      <c r="BE766" s="204">
        <f>IF(N766="základní",J766,0)</f>
        <v>0</v>
      </c>
      <c r="BF766" s="204">
        <f>IF(N766="snížená",J766,0)</f>
        <v>0</v>
      </c>
      <c r="BG766" s="204">
        <f>IF(N766="zákl. přenesená",J766,0)</f>
        <v>0</v>
      </c>
      <c r="BH766" s="204">
        <f>IF(N766="sníž. přenesená",J766,0)</f>
        <v>0</v>
      </c>
      <c r="BI766" s="204">
        <f>IF(N766="nulová",J766,0)</f>
        <v>0</v>
      </c>
      <c r="BJ766" s="24" t="s">
        <v>79</v>
      </c>
      <c r="BK766" s="204">
        <f>ROUND(I766*H766,1)</f>
        <v>0</v>
      </c>
      <c r="BL766" s="24" t="s">
        <v>474</v>
      </c>
      <c r="BM766" s="24" t="s">
        <v>2503</v>
      </c>
    </row>
    <row r="767" spans="2:65" s="1" customFormat="1" ht="13.5">
      <c r="B767" s="41"/>
      <c r="C767" s="63"/>
      <c r="D767" s="205" t="s">
        <v>202</v>
      </c>
      <c r="E767" s="63"/>
      <c r="F767" s="206" t="s">
        <v>2504</v>
      </c>
      <c r="G767" s="63"/>
      <c r="H767" s="63"/>
      <c r="I767" s="165"/>
      <c r="J767" s="63"/>
      <c r="K767" s="63"/>
      <c r="L767" s="61"/>
      <c r="M767" s="207"/>
      <c r="N767" s="42"/>
      <c r="O767" s="42"/>
      <c r="P767" s="42"/>
      <c r="Q767" s="42"/>
      <c r="R767" s="42"/>
      <c r="S767" s="42"/>
      <c r="T767" s="78"/>
      <c r="AT767" s="24" t="s">
        <v>202</v>
      </c>
      <c r="AU767" s="24" t="s">
        <v>79</v>
      </c>
    </row>
    <row r="768" spans="2:65" s="1" customFormat="1" ht="22.5" customHeight="1">
      <c r="B768" s="41"/>
      <c r="C768" s="238" t="s">
        <v>2505</v>
      </c>
      <c r="D768" s="238" t="s">
        <v>1041</v>
      </c>
      <c r="E768" s="239" t="s">
        <v>2506</v>
      </c>
      <c r="F768" s="240" t="s">
        <v>2507</v>
      </c>
      <c r="G768" s="241" t="s">
        <v>440</v>
      </c>
      <c r="H768" s="242">
        <v>40</v>
      </c>
      <c r="I768" s="243"/>
      <c r="J768" s="242">
        <f>ROUND(I768*H768,1)</f>
        <v>0</v>
      </c>
      <c r="K768" s="240" t="s">
        <v>1298</v>
      </c>
      <c r="L768" s="244"/>
      <c r="M768" s="245" t="s">
        <v>20</v>
      </c>
      <c r="N768" s="246" t="s">
        <v>43</v>
      </c>
      <c r="O768" s="42"/>
      <c r="P768" s="202">
        <f>O768*H768</f>
        <v>0</v>
      </c>
      <c r="Q768" s="202">
        <v>0</v>
      </c>
      <c r="R768" s="202">
        <f>Q768*H768</f>
        <v>0</v>
      </c>
      <c r="S768" s="202">
        <v>0</v>
      </c>
      <c r="T768" s="203">
        <f>S768*H768</f>
        <v>0</v>
      </c>
      <c r="AR768" s="24" t="s">
        <v>799</v>
      </c>
      <c r="AT768" s="24" t="s">
        <v>1041</v>
      </c>
      <c r="AU768" s="24" t="s">
        <v>79</v>
      </c>
      <c r="AY768" s="24" t="s">
        <v>195</v>
      </c>
      <c r="BE768" s="204">
        <f>IF(N768="základní",J768,0)</f>
        <v>0</v>
      </c>
      <c r="BF768" s="204">
        <f>IF(N768="snížená",J768,0)</f>
        <v>0</v>
      </c>
      <c r="BG768" s="204">
        <f>IF(N768="zákl. přenesená",J768,0)</f>
        <v>0</v>
      </c>
      <c r="BH768" s="204">
        <f>IF(N768="sníž. přenesená",J768,0)</f>
        <v>0</v>
      </c>
      <c r="BI768" s="204">
        <f>IF(N768="nulová",J768,0)</f>
        <v>0</v>
      </c>
      <c r="BJ768" s="24" t="s">
        <v>79</v>
      </c>
      <c r="BK768" s="204">
        <f>ROUND(I768*H768,1)</f>
        <v>0</v>
      </c>
      <c r="BL768" s="24" t="s">
        <v>474</v>
      </c>
      <c r="BM768" s="24" t="s">
        <v>2508</v>
      </c>
    </row>
    <row r="769" spans="2:65" s="1" customFormat="1" ht="13.5">
      <c r="B769" s="41"/>
      <c r="C769" s="63"/>
      <c r="D769" s="205" t="s">
        <v>202</v>
      </c>
      <c r="E769" s="63"/>
      <c r="F769" s="206" t="s">
        <v>2507</v>
      </c>
      <c r="G769" s="63"/>
      <c r="H769" s="63"/>
      <c r="I769" s="165"/>
      <c r="J769" s="63"/>
      <c r="K769" s="63"/>
      <c r="L769" s="61"/>
      <c r="M769" s="207"/>
      <c r="N769" s="42"/>
      <c r="O769" s="42"/>
      <c r="P769" s="42"/>
      <c r="Q769" s="42"/>
      <c r="R769" s="42"/>
      <c r="S769" s="42"/>
      <c r="T769" s="78"/>
      <c r="AT769" s="24" t="s">
        <v>202</v>
      </c>
      <c r="AU769" s="24" t="s">
        <v>79</v>
      </c>
    </row>
    <row r="770" spans="2:65" s="1" customFormat="1" ht="22.5" customHeight="1">
      <c r="B770" s="41"/>
      <c r="C770" s="238" t="s">
        <v>912</v>
      </c>
      <c r="D770" s="238" t="s">
        <v>1041</v>
      </c>
      <c r="E770" s="239" t="s">
        <v>2509</v>
      </c>
      <c r="F770" s="240" t="s">
        <v>2510</v>
      </c>
      <c r="G770" s="241" t="s">
        <v>440</v>
      </c>
      <c r="H770" s="242">
        <v>14</v>
      </c>
      <c r="I770" s="243"/>
      <c r="J770" s="242">
        <f>ROUND(I770*H770,1)</f>
        <v>0</v>
      </c>
      <c r="K770" s="240" t="s">
        <v>1298</v>
      </c>
      <c r="L770" s="244"/>
      <c r="M770" s="245" t="s">
        <v>20</v>
      </c>
      <c r="N770" s="246" t="s">
        <v>43</v>
      </c>
      <c r="O770" s="42"/>
      <c r="P770" s="202">
        <f>O770*H770</f>
        <v>0</v>
      </c>
      <c r="Q770" s="202">
        <v>0</v>
      </c>
      <c r="R770" s="202">
        <f>Q770*H770</f>
        <v>0</v>
      </c>
      <c r="S770" s="202">
        <v>0</v>
      </c>
      <c r="T770" s="203">
        <f>S770*H770</f>
        <v>0</v>
      </c>
      <c r="AR770" s="24" t="s">
        <v>799</v>
      </c>
      <c r="AT770" s="24" t="s">
        <v>1041</v>
      </c>
      <c r="AU770" s="24" t="s">
        <v>79</v>
      </c>
      <c r="AY770" s="24" t="s">
        <v>195</v>
      </c>
      <c r="BE770" s="204">
        <f>IF(N770="základní",J770,0)</f>
        <v>0</v>
      </c>
      <c r="BF770" s="204">
        <f>IF(N770="snížená",J770,0)</f>
        <v>0</v>
      </c>
      <c r="BG770" s="204">
        <f>IF(N770="zákl. přenesená",J770,0)</f>
        <v>0</v>
      </c>
      <c r="BH770" s="204">
        <f>IF(N770="sníž. přenesená",J770,0)</f>
        <v>0</v>
      </c>
      <c r="BI770" s="204">
        <f>IF(N770="nulová",J770,0)</f>
        <v>0</v>
      </c>
      <c r="BJ770" s="24" t="s">
        <v>79</v>
      </c>
      <c r="BK770" s="204">
        <f>ROUND(I770*H770,1)</f>
        <v>0</v>
      </c>
      <c r="BL770" s="24" t="s">
        <v>474</v>
      </c>
      <c r="BM770" s="24" t="s">
        <v>2511</v>
      </c>
    </row>
    <row r="771" spans="2:65" s="1" customFormat="1" ht="13.5">
      <c r="B771" s="41"/>
      <c r="C771" s="63"/>
      <c r="D771" s="205" t="s">
        <v>202</v>
      </c>
      <c r="E771" s="63"/>
      <c r="F771" s="206" t="s">
        <v>2510</v>
      </c>
      <c r="G771" s="63"/>
      <c r="H771" s="63"/>
      <c r="I771" s="165"/>
      <c r="J771" s="63"/>
      <c r="K771" s="63"/>
      <c r="L771" s="61"/>
      <c r="M771" s="207"/>
      <c r="N771" s="42"/>
      <c r="O771" s="42"/>
      <c r="P771" s="42"/>
      <c r="Q771" s="42"/>
      <c r="R771" s="42"/>
      <c r="S771" s="42"/>
      <c r="T771" s="78"/>
      <c r="AT771" s="24" t="s">
        <v>202</v>
      </c>
      <c r="AU771" s="24" t="s">
        <v>79</v>
      </c>
    </row>
    <row r="772" spans="2:65" s="1" customFormat="1" ht="22.5" customHeight="1">
      <c r="B772" s="41"/>
      <c r="C772" s="238" t="s">
        <v>2512</v>
      </c>
      <c r="D772" s="238" t="s">
        <v>1041</v>
      </c>
      <c r="E772" s="239" t="s">
        <v>2513</v>
      </c>
      <c r="F772" s="240" t="s">
        <v>2514</v>
      </c>
      <c r="G772" s="241" t="s">
        <v>440</v>
      </c>
      <c r="H772" s="242">
        <v>14</v>
      </c>
      <c r="I772" s="243"/>
      <c r="J772" s="242">
        <f>ROUND(I772*H772,1)</f>
        <v>0</v>
      </c>
      <c r="K772" s="240" t="s">
        <v>1298</v>
      </c>
      <c r="L772" s="244"/>
      <c r="M772" s="245" t="s">
        <v>20</v>
      </c>
      <c r="N772" s="246" t="s">
        <v>43</v>
      </c>
      <c r="O772" s="42"/>
      <c r="P772" s="202">
        <f>O772*H772</f>
        <v>0</v>
      </c>
      <c r="Q772" s="202">
        <v>0</v>
      </c>
      <c r="R772" s="202">
        <f>Q772*H772</f>
        <v>0</v>
      </c>
      <c r="S772" s="202">
        <v>0</v>
      </c>
      <c r="T772" s="203">
        <f>S772*H772</f>
        <v>0</v>
      </c>
      <c r="AR772" s="24" t="s">
        <v>799</v>
      </c>
      <c r="AT772" s="24" t="s">
        <v>1041</v>
      </c>
      <c r="AU772" s="24" t="s">
        <v>79</v>
      </c>
      <c r="AY772" s="24" t="s">
        <v>195</v>
      </c>
      <c r="BE772" s="204">
        <f>IF(N772="základní",J772,0)</f>
        <v>0</v>
      </c>
      <c r="BF772" s="204">
        <f>IF(N772="snížená",J772,0)</f>
        <v>0</v>
      </c>
      <c r="BG772" s="204">
        <f>IF(N772="zákl. přenesená",J772,0)</f>
        <v>0</v>
      </c>
      <c r="BH772" s="204">
        <f>IF(N772="sníž. přenesená",J772,0)</f>
        <v>0</v>
      </c>
      <c r="BI772" s="204">
        <f>IF(N772="nulová",J772,0)</f>
        <v>0</v>
      </c>
      <c r="BJ772" s="24" t="s">
        <v>79</v>
      </c>
      <c r="BK772" s="204">
        <f>ROUND(I772*H772,1)</f>
        <v>0</v>
      </c>
      <c r="BL772" s="24" t="s">
        <v>474</v>
      </c>
      <c r="BM772" s="24" t="s">
        <v>2515</v>
      </c>
    </row>
    <row r="773" spans="2:65" s="1" customFormat="1" ht="13.5">
      <c r="B773" s="41"/>
      <c r="C773" s="63"/>
      <c r="D773" s="205" t="s">
        <v>202</v>
      </c>
      <c r="E773" s="63"/>
      <c r="F773" s="206" t="s">
        <v>2514</v>
      </c>
      <c r="G773" s="63"/>
      <c r="H773" s="63"/>
      <c r="I773" s="165"/>
      <c r="J773" s="63"/>
      <c r="K773" s="63"/>
      <c r="L773" s="61"/>
      <c r="M773" s="207"/>
      <c r="N773" s="42"/>
      <c r="O773" s="42"/>
      <c r="P773" s="42"/>
      <c r="Q773" s="42"/>
      <c r="R773" s="42"/>
      <c r="S773" s="42"/>
      <c r="T773" s="78"/>
      <c r="AT773" s="24" t="s">
        <v>202</v>
      </c>
      <c r="AU773" s="24" t="s">
        <v>79</v>
      </c>
    </row>
    <row r="774" spans="2:65" s="1" customFormat="1" ht="22.5" customHeight="1">
      <c r="B774" s="41"/>
      <c r="C774" s="238" t="s">
        <v>916</v>
      </c>
      <c r="D774" s="238" t="s">
        <v>1041</v>
      </c>
      <c r="E774" s="239" t="s">
        <v>2516</v>
      </c>
      <c r="F774" s="240" t="s">
        <v>2517</v>
      </c>
      <c r="G774" s="241" t="s">
        <v>729</v>
      </c>
      <c r="H774" s="242">
        <v>3</v>
      </c>
      <c r="I774" s="243"/>
      <c r="J774" s="242">
        <f>ROUND(I774*H774,1)</f>
        <v>0</v>
      </c>
      <c r="K774" s="240" t="s">
        <v>1298</v>
      </c>
      <c r="L774" s="244"/>
      <c r="M774" s="245" t="s">
        <v>20</v>
      </c>
      <c r="N774" s="246" t="s">
        <v>43</v>
      </c>
      <c r="O774" s="42"/>
      <c r="P774" s="202">
        <f>O774*H774</f>
        <v>0</v>
      </c>
      <c r="Q774" s="202">
        <v>0</v>
      </c>
      <c r="R774" s="202">
        <f>Q774*H774</f>
        <v>0</v>
      </c>
      <c r="S774" s="202">
        <v>0</v>
      </c>
      <c r="T774" s="203">
        <f>S774*H774</f>
        <v>0</v>
      </c>
      <c r="AR774" s="24" t="s">
        <v>799</v>
      </c>
      <c r="AT774" s="24" t="s">
        <v>1041</v>
      </c>
      <c r="AU774" s="24" t="s">
        <v>79</v>
      </c>
      <c r="AY774" s="24" t="s">
        <v>195</v>
      </c>
      <c r="BE774" s="204">
        <f>IF(N774="základní",J774,0)</f>
        <v>0</v>
      </c>
      <c r="BF774" s="204">
        <f>IF(N774="snížená",J774,0)</f>
        <v>0</v>
      </c>
      <c r="BG774" s="204">
        <f>IF(N774="zákl. přenesená",J774,0)</f>
        <v>0</v>
      </c>
      <c r="BH774" s="204">
        <f>IF(N774="sníž. přenesená",J774,0)</f>
        <v>0</v>
      </c>
      <c r="BI774" s="204">
        <f>IF(N774="nulová",J774,0)</f>
        <v>0</v>
      </c>
      <c r="BJ774" s="24" t="s">
        <v>79</v>
      </c>
      <c r="BK774" s="204">
        <f>ROUND(I774*H774,1)</f>
        <v>0</v>
      </c>
      <c r="BL774" s="24" t="s">
        <v>474</v>
      </c>
      <c r="BM774" s="24" t="s">
        <v>2518</v>
      </c>
    </row>
    <row r="775" spans="2:65" s="1" customFormat="1" ht="13.5">
      <c r="B775" s="41"/>
      <c r="C775" s="63"/>
      <c r="D775" s="205" t="s">
        <v>202</v>
      </c>
      <c r="E775" s="63"/>
      <c r="F775" s="206" t="s">
        <v>2517</v>
      </c>
      <c r="G775" s="63"/>
      <c r="H775" s="63"/>
      <c r="I775" s="165"/>
      <c r="J775" s="63"/>
      <c r="K775" s="63"/>
      <c r="L775" s="61"/>
      <c r="M775" s="207"/>
      <c r="N775" s="42"/>
      <c r="O775" s="42"/>
      <c r="P775" s="42"/>
      <c r="Q775" s="42"/>
      <c r="R775" s="42"/>
      <c r="S775" s="42"/>
      <c r="T775" s="78"/>
      <c r="AT775" s="24" t="s">
        <v>202</v>
      </c>
      <c r="AU775" s="24" t="s">
        <v>79</v>
      </c>
    </row>
    <row r="776" spans="2:65" s="1" customFormat="1" ht="22.5" customHeight="1">
      <c r="B776" s="41"/>
      <c r="C776" s="238" t="s">
        <v>2519</v>
      </c>
      <c r="D776" s="238" t="s">
        <v>1041</v>
      </c>
      <c r="E776" s="239" t="s">
        <v>2520</v>
      </c>
      <c r="F776" s="240" t="s">
        <v>2521</v>
      </c>
      <c r="G776" s="241" t="s">
        <v>440</v>
      </c>
      <c r="H776" s="242">
        <v>200</v>
      </c>
      <c r="I776" s="243"/>
      <c r="J776" s="242">
        <f>ROUND(I776*H776,1)</f>
        <v>0</v>
      </c>
      <c r="K776" s="240" t="s">
        <v>1298</v>
      </c>
      <c r="L776" s="244"/>
      <c r="M776" s="245" t="s">
        <v>20</v>
      </c>
      <c r="N776" s="246" t="s">
        <v>43</v>
      </c>
      <c r="O776" s="42"/>
      <c r="P776" s="202">
        <f>O776*H776</f>
        <v>0</v>
      </c>
      <c r="Q776" s="202">
        <v>0</v>
      </c>
      <c r="R776" s="202">
        <f>Q776*H776</f>
        <v>0</v>
      </c>
      <c r="S776" s="202">
        <v>0</v>
      </c>
      <c r="T776" s="203">
        <f>S776*H776</f>
        <v>0</v>
      </c>
      <c r="AR776" s="24" t="s">
        <v>799</v>
      </c>
      <c r="AT776" s="24" t="s">
        <v>1041</v>
      </c>
      <c r="AU776" s="24" t="s">
        <v>79</v>
      </c>
      <c r="AY776" s="24" t="s">
        <v>195</v>
      </c>
      <c r="BE776" s="204">
        <f>IF(N776="základní",J776,0)</f>
        <v>0</v>
      </c>
      <c r="BF776" s="204">
        <f>IF(N776="snížená",J776,0)</f>
        <v>0</v>
      </c>
      <c r="BG776" s="204">
        <f>IF(N776="zákl. přenesená",J776,0)</f>
        <v>0</v>
      </c>
      <c r="BH776" s="204">
        <f>IF(N776="sníž. přenesená",J776,0)</f>
        <v>0</v>
      </c>
      <c r="BI776" s="204">
        <f>IF(N776="nulová",J776,0)</f>
        <v>0</v>
      </c>
      <c r="BJ776" s="24" t="s">
        <v>79</v>
      </c>
      <c r="BK776" s="204">
        <f>ROUND(I776*H776,1)</f>
        <v>0</v>
      </c>
      <c r="BL776" s="24" t="s">
        <v>474</v>
      </c>
      <c r="BM776" s="24" t="s">
        <v>2522</v>
      </c>
    </row>
    <row r="777" spans="2:65" s="1" customFormat="1" ht="13.5">
      <c r="B777" s="41"/>
      <c r="C777" s="63"/>
      <c r="D777" s="205" t="s">
        <v>202</v>
      </c>
      <c r="E777" s="63"/>
      <c r="F777" s="206" t="s">
        <v>2521</v>
      </c>
      <c r="G777" s="63"/>
      <c r="H777" s="63"/>
      <c r="I777" s="165"/>
      <c r="J777" s="63"/>
      <c r="K777" s="63"/>
      <c r="L777" s="61"/>
      <c r="M777" s="207"/>
      <c r="N777" s="42"/>
      <c r="O777" s="42"/>
      <c r="P777" s="42"/>
      <c r="Q777" s="42"/>
      <c r="R777" s="42"/>
      <c r="S777" s="42"/>
      <c r="T777" s="78"/>
      <c r="AT777" s="24" t="s">
        <v>202</v>
      </c>
      <c r="AU777" s="24" t="s">
        <v>79</v>
      </c>
    </row>
    <row r="778" spans="2:65" s="1" customFormat="1" ht="22.5" customHeight="1">
      <c r="B778" s="41"/>
      <c r="C778" s="238" t="s">
        <v>919</v>
      </c>
      <c r="D778" s="238" t="s">
        <v>1041</v>
      </c>
      <c r="E778" s="239" t="s">
        <v>2523</v>
      </c>
      <c r="F778" s="240" t="s">
        <v>2524</v>
      </c>
      <c r="G778" s="241" t="s">
        <v>729</v>
      </c>
      <c r="H778" s="242">
        <v>70</v>
      </c>
      <c r="I778" s="243"/>
      <c r="J778" s="242">
        <f>ROUND(I778*H778,1)</f>
        <v>0</v>
      </c>
      <c r="K778" s="240" t="s">
        <v>1298</v>
      </c>
      <c r="L778" s="244"/>
      <c r="M778" s="245" t="s">
        <v>20</v>
      </c>
      <c r="N778" s="246" t="s">
        <v>43</v>
      </c>
      <c r="O778" s="42"/>
      <c r="P778" s="202">
        <f>O778*H778</f>
        <v>0</v>
      </c>
      <c r="Q778" s="202">
        <v>0</v>
      </c>
      <c r="R778" s="202">
        <f>Q778*H778</f>
        <v>0</v>
      </c>
      <c r="S778" s="202">
        <v>0</v>
      </c>
      <c r="T778" s="203">
        <f>S778*H778</f>
        <v>0</v>
      </c>
      <c r="AR778" s="24" t="s">
        <v>799</v>
      </c>
      <c r="AT778" s="24" t="s">
        <v>1041</v>
      </c>
      <c r="AU778" s="24" t="s">
        <v>79</v>
      </c>
      <c r="AY778" s="24" t="s">
        <v>195</v>
      </c>
      <c r="BE778" s="204">
        <f>IF(N778="základní",J778,0)</f>
        <v>0</v>
      </c>
      <c r="BF778" s="204">
        <f>IF(N778="snížená",J778,0)</f>
        <v>0</v>
      </c>
      <c r="BG778" s="204">
        <f>IF(N778="zákl. přenesená",J778,0)</f>
        <v>0</v>
      </c>
      <c r="BH778" s="204">
        <f>IF(N778="sníž. přenesená",J778,0)</f>
        <v>0</v>
      </c>
      <c r="BI778" s="204">
        <f>IF(N778="nulová",J778,0)</f>
        <v>0</v>
      </c>
      <c r="BJ778" s="24" t="s">
        <v>79</v>
      </c>
      <c r="BK778" s="204">
        <f>ROUND(I778*H778,1)</f>
        <v>0</v>
      </c>
      <c r="BL778" s="24" t="s">
        <v>474</v>
      </c>
      <c r="BM778" s="24" t="s">
        <v>2525</v>
      </c>
    </row>
    <row r="779" spans="2:65" s="1" customFormat="1" ht="13.5">
      <c r="B779" s="41"/>
      <c r="C779" s="63"/>
      <c r="D779" s="205" t="s">
        <v>202</v>
      </c>
      <c r="E779" s="63"/>
      <c r="F779" s="206" t="s">
        <v>2524</v>
      </c>
      <c r="G779" s="63"/>
      <c r="H779" s="63"/>
      <c r="I779" s="165"/>
      <c r="J779" s="63"/>
      <c r="K779" s="63"/>
      <c r="L779" s="61"/>
      <c r="M779" s="207"/>
      <c r="N779" s="42"/>
      <c r="O779" s="42"/>
      <c r="P779" s="42"/>
      <c r="Q779" s="42"/>
      <c r="R779" s="42"/>
      <c r="S779" s="42"/>
      <c r="T779" s="78"/>
      <c r="AT779" s="24" t="s">
        <v>202</v>
      </c>
      <c r="AU779" s="24" t="s">
        <v>79</v>
      </c>
    </row>
    <row r="780" spans="2:65" s="1" customFormat="1" ht="22.5" customHeight="1">
      <c r="B780" s="41"/>
      <c r="C780" s="238" t="s">
        <v>2526</v>
      </c>
      <c r="D780" s="238" t="s">
        <v>1041</v>
      </c>
      <c r="E780" s="239" t="s">
        <v>2527</v>
      </c>
      <c r="F780" s="240" t="s">
        <v>2528</v>
      </c>
      <c r="G780" s="241" t="s">
        <v>729</v>
      </c>
      <c r="H780" s="242">
        <v>1120</v>
      </c>
      <c r="I780" s="243"/>
      <c r="J780" s="242">
        <f>ROUND(I780*H780,1)</f>
        <v>0</v>
      </c>
      <c r="K780" s="240" t="s">
        <v>1298</v>
      </c>
      <c r="L780" s="244"/>
      <c r="M780" s="245" t="s">
        <v>20</v>
      </c>
      <c r="N780" s="246" t="s">
        <v>43</v>
      </c>
      <c r="O780" s="42"/>
      <c r="P780" s="202">
        <f>O780*H780</f>
        <v>0</v>
      </c>
      <c r="Q780" s="202">
        <v>0</v>
      </c>
      <c r="R780" s="202">
        <f>Q780*H780</f>
        <v>0</v>
      </c>
      <c r="S780" s="202">
        <v>0</v>
      </c>
      <c r="T780" s="203">
        <f>S780*H780</f>
        <v>0</v>
      </c>
      <c r="AR780" s="24" t="s">
        <v>799</v>
      </c>
      <c r="AT780" s="24" t="s">
        <v>1041</v>
      </c>
      <c r="AU780" s="24" t="s">
        <v>79</v>
      </c>
      <c r="AY780" s="24" t="s">
        <v>195</v>
      </c>
      <c r="BE780" s="204">
        <f>IF(N780="základní",J780,0)</f>
        <v>0</v>
      </c>
      <c r="BF780" s="204">
        <f>IF(N780="snížená",J780,0)</f>
        <v>0</v>
      </c>
      <c r="BG780" s="204">
        <f>IF(N780="zákl. přenesená",J780,0)</f>
        <v>0</v>
      </c>
      <c r="BH780" s="204">
        <f>IF(N780="sníž. přenesená",J780,0)</f>
        <v>0</v>
      </c>
      <c r="BI780" s="204">
        <f>IF(N780="nulová",J780,0)</f>
        <v>0</v>
      </c>
      <c r="BJ780" s="24" t="s">
        <v>79</v>
      </c>
      <c r="BK780" s="204">
        <f>ROUND(I780*H780,1)</f>
        <v>0</v>
      </c>
      <c r="BL780" s="24" t="s">
        <v>474</v>
      </c>
      <c r="BM780" s="24" t="s">
        <v>2529</v>
      </c>
    </row>
    <row r="781" spans="2:65" s="1" customFormat="1" ht="13.5">
      <c r="B781" s="41"/>
      <c r="C781" s="63"/>
      <c r="D781" s="205" t="s">
        <v>202</v>
      </c>
      <c r="E781" s="63"/>
      <c r="F781" s="206" t="s">
        <v>2528</v>
      </c>
      <c r="G781" s="63"/>
      <c r="H781" s="63"/>
      <c r="I781" s="165"/>
      <c r="J781" s="63"/>
      <c r="K781" s="63"/>
      <c r="L781" s="61"/>
      <c r="M781" s="207"/>
      <c r="N781" s="42"/>
      <c r="O781" s="42"/>
      <c r="P781" s="42"/>
      <c r="Q781" s="42"/>
      <c r="R781" s="42"/>
      <c r="S781" s="42"/>
      <c r="T781" s="78"/>
      <c r="AT781" s="24" t="s">
        <v>202</v>
      </c>
      <c r="AU781" s="24" t="s">
        <v>79</v>
      </c>
    </row>
    <row r="782" spans="2:65" s="1" customFormat="1" ht="22.5" customHeight="1">
      <c r="B782" s="41"/>
      <c r="C782" s="238" t="s">
        <v>923</v>
      </c>
      <c r="D782" s="238" t="s">
        <v>1041</v>
      </c>
      <c r="E782" s="239" t="s">
        <v>2530</v>
      </c>
      <c r="F782" s="240" t="s">
        <v>2531</v>
      </c>
      <c r="G782" s="241" t="s">
        <v>729</v>
      </c>
      <c r="H782" s="242">
        <v>340</v>
      </c>
      <c r="I782" s="243"/>
      <c r="J782" s="242">
        <f>ROUND(I782*H782,1)</f>
        <v>0</v>
      </c>
      <c r="K782" s="240" t="s">
        <v>1298</v>
      </c>
      <c r="L782" s="244"/>
      <c r="M782" s="245" t="s">
        <v>20</v>
      </c>
      <c r="N782" s="246" t="s">
        <v>43</v>
      </c>
      <c r="O782" s="42"/>
      <c r="P782" s="202">
        <f>O782*H782</f>
        <v>0</v>
      </c>
      <c r="Q782" s="202">
        <v>0</v>
      </c>
      <c r="R782" s="202">
        <f>Q782*H782</f>
        <v>0</v>
      </c>
      <c r="S782" s="202">
        <v>0</v>
      </c>
      <c r="T782" s="203">
        <f>S782*H782</f>
        <v>0</v>
      </c>
      <c r="AR782" s="24" t="s">
        <v>799</v>
      </c>
      <c r="AT782" s="24" t="s">
        <v>1041</v>
      </c>
      <c r="AU782" s="24" t="s">
        <v>79</v>
      </c>
      <c r="AY782" s="24" t="s">
        <v>195</v>
      </c>
      <c r="BE782" s="204">
        <f>IF(N782="základní",J782,0)</f>
        <v>0</v>
      </c>
      <c r="BF782" s="204">
        <f>IF(N782="snížená",J782,0)</f>
        <v>0</v>
      </c>
      <c r="BG782" s="204">
        <f>IF(N782="zákl. přenesená",J782,0)</f>
        <v>0</v>
      </c>
      <c r="BH782" s="204">
        <f>IF(N782="sníž. přenesená",J782,0)</f>
        <v>0</v>
      </c>
      <c r="BI782" s="204">
        <f>IF(N782="nulová",J782,0)</f>
        <v>0</v>
      </c>
      <c r="BJ782" s="24" t="s">
        <v>79</v>
      </c>
      <c r="BK782" s="204">
        <f>ROUND(I782*H782,1)</f>
        <v>0</v>
      </c>
      <c r="BL782" s="24" t="s">
        <v>474</v>
      </c>
      <c r="BM782" s="24" t="s">
        <v>2532</v>
      </c>
    </row>
    <row r="783" spans="2:65" s="1" customFormat="1" ht="13.5">
      <c r="B783" s="41"/>
      <c r="C783" s="63"/>
      <c r="D783" s="205" t="s">
        <v>202</v>
      </c>
      <c r="E783" s="63"/>
      <c r="F783" s="206" t="s">
        <v>2531</v>
      </c>
      <c r="G783" s="63"/>
      <c r="H783" s="63"/>
      <c r="I783" s="165"/>
      <c r="J783" s="63"/>
      <c r="K783" s="63"/>
      <c r="L783" s="61"/>
      <c r="M783" s="207"/>
      <c r="N783" s="42"/>
      <c r="O783" s="42"/>
      <c r="P783" s="42"/>
      <c r="Q783" s="42"/>
      <c r="R783" s="42"/>
      <c r="S783" s="42"/>
      <c r="T783" s="78"/>
      <c r="AT783" s="24" t="s">
        <v>202</v>
      </c>
      <c r="AU783" s="24" t="s">
        <v>79</v>
      </c>
    </row>
    <row r="784" spans="2:65" s="1" customFormat="1" ht="22.5" customHeight="1">
      <c r="B784" s="41"/>
      <c r="C784" s="238" t="s">
        <v>2533</v>
      </c>
      <c r="D784" s="238" t="s">
        <v>1041</v>
      </c>
      <c r="E784" s="239" t="s">
        <v>2534</v>
      </c>
      <c r="F784" s="240" t="s">
        <v>2535</v>
      </c>
      <c r="G784" s="241" t="s">
        <v>729</v>
      </c>
      <c r="H784" s="242">
        <v>340</v>
      </c>
      <c r="I784" s="243"/>
      <c r="J784" s="242">
        <f>ROUND(I784*H784,1)</f>
        <v>0</v>
      </c>
      <c r="K784" s="240" t="s">
        <v>1298</v>
      </c>
      <c r="L784" s="244"/>
      <c r="M784" s="245" t="s">
        <v>20</v>
      </c>
      <c r="N784" s="246" t="s">
        <v>43</v>
      </c>
      <c r="O784" s="42"/>
      <c r="P784" s="202">
        <f>O784*H784</f>
        <v>0</v>
      </c>
      <c r="Q784" s="202">
        <v>0</v>
      </c>
      <c r="R784" s="202">
        <f>Q784*H784</f>
        <v>0</v>
      </c>
      <c r="S784" s="202">
        <v>0</v>
      </c>
      <c r="T784" s="203">
        <f>S784*H784</f>
        <v>0</v>
      </c>
      <c r="AR784" s="24" t="s">
        <v>799</v>
      </c>
      <c r="AT784" s="24" t="s">
        <v>1041</v>
      </c>
      <c r="AU784" s="24" t="s">
        <v>79</v>
      </c>
      <c r="AY784" s="24" t="s">
        <v>195</v>
      </c>
      <c r="BE784" s="204">
        <f>IF(N784="základní",J784,0)</f>
        <v>0</v>
      </c>
      <c r="BF784" s="204">
        <f>IF(N784="snížená",J784,0)</f>
        <v>0</v>
      </c>
      <c r="BG784" s="204">
        <f>IF(N784="zákl. přenesená",J784,0)</f>
        <v>0</v>
      </c>
      <c r="BH784" s="204">
        <f>IF(N784="sníž. přenesená",J784,0)</f>
        <v>0</v>
      </c>
      <c r="BI784" s="204">
        <f>IF(N784="nulová",J784,0)</f>
        <v>0</v>
      </c>
      <c r="BJ784" s="24" t="s">
        <v>79</v>
      </c>
      <c r="BK784" s="204">
        <f>ROUND(I784*H784,1)</f>
        <v>0</v>
      </c>
      <c r="BL784" s="24" t="s">
        <v>474</v>
      </c>
      <c r="BM784" s="24" t="s">
        <v>2536</v>
      </c>
    </row>
    <row r="785" spans="2:65" s="1" customFormat="1" ht="13.5">
      <c r="B785" s="41"/>
      <c r="C785" s="63"/>
      <c r="D785" s="205" t="s">
        <v>202</v>
      </c>
      <c r="E785" s="63"/>
      <c r="F785" s="206" t="s">
        <v>2535</v>
      </c>
      <c r="G785" s="63"/>
      <c r="H785" s="63"/>
      <c r="I785" s="165"/>
      <c r="J785" s="63"/>
      <c r="K785" s="63"/>
      <c r="L785" s="61"/>
      <c r="M785" s="207"/>
      <c r="N785" s="42"/>
      <c r="O785" s="42"/>
      <c r="P785" s="42"/>
      <c r="Q785" s="42"/>
      <c r="R785" s="42"/>
      <c r="S785" s="42"/>
      <c r="T785" s="78"/>
      <c r="AT785" s="24" t="s">
        <v>202</v>
      </c>
      <c r="AU785" s="24" t="s">
        <v>79</v>
      </c>
    </row>
    <row r="786" spans="2:65" s="1" customFormat="1" ht="22.5" customHeight="1">
      <c r="B786" s="41"/>
      <c r="C786" s="238" t="s">
        <v>934</v>
      </c>
      <c r="D786" s="238" t="s">
        <v>1041</v>
      </c>
      <c r="E786" s="239" t="s">
        <v>2537</v>
      </c>
      <c r="F786" s="240" t="s">
        <v>2538</v>
      </c>
      <c r="G786" s="241" t="s">
        <v>440</v>
      </c>
      <c r="H786" s="242">
        <v>17</v>
      </c>
      <c r="I786" s="243"/>
      <c r="J786" s="242">
        <f>ROUND(I786*H786,1)</f>
        <v>0</v>
      </c>
      <c r="K786" s="240" t="s">
        <v>1298</v>
      </c>
      <c r="L786" s="244"/>
      <c r="M786" s="245" t="s">
        <v>20</v>
      </c>
      <c r="N786" s="246" t="s">
        <v>43</v>
      </c>
      <c r="O786" s="42"/>
      <c r="P786" s="202">
        <f>O786*H786</f>
        <v>0</v>
      </c>
      <c r="Q786" s="202">
        <v>0</v>
      </c>
      <c r="R786" s="202">
        <f>Q786*H786</f>
        <v>0</v>
      </c>
      <c r="S786" s="202">
        <v>0</v>
      </c>
      <c r="T786" s="203">
        <f>S786*H786</f>
        <v>0</v>
      </c>
      <c r="AR786" s="24" t="s">
        <v>799</v>
      </c>
      <c r="AT786" s="24" t="s">
        <v>1041</v>
      </c>
      <c r="AU786" s="24" t="s">
        <v>79</v>
      </c>
      <c r="AY786" s="24" t="s">
        <v>195</v>
      </c>
      <c r="BE786" s="204">
        <f>IF(N786="základní",J786,0)</f>
        <v>0</v>
      </c>
      <c r="BF786" s="204">
        <f>IF(N786="snížená",J786,0)</f>
        <v>0</v>
      </c>
      <c r="BG786" s="204">
        <f>IF(N786="zákl. přenesená",J786,0)</f>
        <v>0</v>
      </c>
      <c r="BH786" s="204">
        <f>IF(N786="sníž. přenesená",J786,0)</f>
        <v>0</v>
      </c>
      <c r="BI786" s="204">
        <f>IF(N786="nulová",J786,0)</f>
        <v>0</v>
      </c>
      <c r="BJ786" s="24" t="s">
        <v>79</v>
      </c>
      <c r="BK786" s="204">
        <f>ROUND(I786*H786,1)</f>
        <v>0</v>
      </c>
      <c r="BL786" s="24" t="s">
        <v>474</v>
      </c>
      <c r="BM786" s="24" t="s">
        <v>2539</v>
      </c>
    </row>
    <row r="787" spans="2:65" s="1" customFormat="1" ht="13.5">
      <c r="B787" s="41"/>
      <c r="C787" s="63"/>
      <c r="D787" s="205" t="s">
        <v>202</v>
      </c>
      <c r="E787" s="63"/>
      <c r="F787" s="206" t="s">
        <v>2538</v>
      </c>
      <c r="G787" s="63"/>
      <c r="H787" s="63"/>
      <c r="I787" s="165"/>
      <c r="J787" s="63"/>
      <c r="K787" s="63"/>
      <c r="L787" s="61"/>
      <c r="M787" s="207"/>
      <c r="N787" s="42"/>
      <c r="O787" s="42"/>
      <c r="P787" s="42"/>
      <c r="Q787" s="42"/>
      <c r="R787" s="42"/>
      <c r="S787" s="42"/>
      <c r="T787" s="78"/>
      <c r="AT787" s="24" t="s">
        <v>202</v>
      </c>
      <c r="AU787" s="24" t="s">
        <v>79</v>
      </c>
    </row>
    <row r="788" spans="2:65" s="1" customFormat="1" ht="22.5" customHeight="1">
      <c r="B788" s="41"/>
      <c r="C788" s="238" t="s">
        <v>2540</v>
      </c>
      <c r="D788" s="238" t="s">
        <v>1041</v>
      </c>
      <c r="E788" s="239" t="s">
        <v>2541</v>
      </c>
      <c r="F788" s="240" t="s">
        <v>2542</v>
      </c>
      <c r="G788" s="241" t="s">
        <v>729</v>
      </c>
      <c r="H788" s="242">
        <v>340</v>
      </c>
      <c r="I788" s="243"/>
      <c r="J788" s="242">
        <f>ROUND(I788*H788,1)</f>
        <v>0</v>
      </c>
      <c r="K788" s="240" t="s">
        <v>1298</v>
      </c>
      <c r="L788" s="244"/>
      <c r="M788" s="245" t="s">
        <v>20</v>
      </c>
      <c r="N788" s="246" t="s">
        <v>43</v>
      </c>
      <c r="O788" s="42"/>
      <c r="P788" s="202">
        <f>O788*H788</f>
        <v>0</v>
      </c>
      <c r="Q788" s="202">
        <v>0</v>
      </c>
      <c r="R788" s="202">
        <f>Q788*H788</f>
        <v>0</v>
      </c>
      <c r="S788" s="202">
        <v>0</v>
      </c>
      <c r="T788" s="203">
        <f>S788*H788</f>
        <v>0</v>
      </c>
      <c r="AR788" s="24" t="s">
        <v>799</v>
      </c>
      <c r="AT788" s="24" t="s">
        <v>1041</v>
      </c>
      <c r="AU788" s="24" t="s">
        <v>79</v>
      </c>
      <c r="AY788" s="24" t="s">
        <v>195</v>
      </c>
      <c r="BE788" s="204">
        <f>IF(N788="základní",J788,0)</f>
        <v>0</v>
      </c>
      <c r="BF788" s="204">
        <f>IF(N788="snížená",J788,0)</f>
        <v>0</v>
      </c>
      <c r="BG788" s="204">
        <f>IF(N788="zákl. přenesená",J788,0)</f>
        <v>0</v>
      </c>
      <c r="BH788" s="204">
        <f>IF(N788="sníž. přenesená",J788,0)</f>
        <v>0</v>
      </c>
      <c r="BI788" s="204">
        <f>IF(N788="nulová",J788,0)</f>
        <v>0</v>
      </c>
      <c r="BJ788" s="24" t="s">
        <v>79</v>
      </c>
      <c r="BK788" s="204">
        <f>ROUND(I788*H788,1)</f>
        <v>0</v>
      </c>
      <c r="BL788" s="24" t="s">
        <v>474</v>
      </c>
      <c r="BM788" s="24" t="s">
        <v>2543</v>
      </c>
    </row>
    <row r="789" spans="2:65" s="1" customFormat="1" ht="13.5">
      <c r="B789" s="41"/>
      <c r="C789" s="63"/>
      <c r="D789" s="205" t="s">
        <v>202</v>
      </c>
      <c r="E789" s="63"/>
      <c r="F789" s="206" t="s">
        <v>2542</v>
      </c>
      <c r="G789" s="63"/>
      <c r="H789" s="63"/>
      <c r="I789" s="165"/>
      <c r="J789" s="63"/>
      <c r="K789" s="63"/>
      <c r="L789" s="61"/>
      <c r="M789" s="207"/>
      <c r="N789" s="42"/>
      <c r="O789" s="42"/>
      <c r="P789" s="42"/>
      <c r="Q789" s="42"/>
      <c r="R789" s="42"/>
      <c r="S789" s="42"/>
      <c r="T789" s="78"/>
      <c r="AT789" s="24" t="s">
        <v>202</v>
      </c>
      <c r="AU789" s="24" t="s">
        <v>79</v>
      </c>
    </row>
    <row r="790" spans="2:65" s="1" customFormat="1" ht="22.5" customHeight="1">
      <c r="B790" s="41"/>
      <c r="C790" s="238" t="s">
        <v>940</v>
      </c>
      <c r="D790" s="238" t="s">
        <v>1041</v>
      </c>
      <c r="E790" s="239" t="s">
        <v>2544</v>
      </c>
      <c r="F790" s="240" t="s">
        <v>2545</v>
      </c>
      <c r="G790" s="241" t="s">
        <v>729</v>
      </c>
      <c r="H790" s="242">
        <v>340</v>
      </c>
      <c r="I790" s="243"/>
      <c r="J790" s="242">
        <f>ROUND(I790*H790,1)</f>
        <v>0</v>
      </c>
      <c r="K790" s="240" t="s">
        <v>1298</v>
      </c>
      <c r="L790" s="244"/>
      <c r="M790" s="245" t="s">
        <v>20</v>
      </c>
      <c r="N790" s="246" t="s">
        <v>43</v>
      </c>
      <c r="O790" s="42"/>
      <c r="P790" s="202">
        <f>O790*H790</f>
        <v>0</v>
      </c>
      <c r="Q790" s="202">
        <v>0</v>
      </c>
      <c r="R790" s="202">
        <f>Q790*H790</f>
        <v>0</v>
      </c>
      <c r="S790" s="202">
        <v>0</v>
      </c>
      <c r="T790" s="203">
        <f>S790*H790</f>
        <v>0</v>
      </c>
      <c r="AR790" s="24" t="s">
        <v>799</v>
      </c>
      <c r="AT790" s="24" t="s">
        <v>1041</v>
      </c>
      <c r="AU790" s="24" t="s">
        <v>79</v>
      </c>
      <c r="AY790" s="24" t="s">
        <v>195</v>
      </c>
      <c r="BE790" s="204">
        <f>IF(N790="základní",J790,0)</f>
        <v>0</v>
      </c>
      <c r="BF790" s="204">
        <f>IF(N790="snížená",J790,0)</f>
        <v>0</v>
      </c>
      <c r="BG790" s="204">
        <f>IF(N790="zákl. přenesená",J790,0)</f>
        <v>0</v>
      </c>
      <c r="BH790" s="204">
        <f>IF(N790="sníž. přenesená",J790,0)</f>
        <v>0</v>
      </c>
      <c r="BI790" s="204">
        <f>IF(N790="nulová",J790,0)</f>
        <v>0</v>
      </c>
      <c r="BJ790" s="24" t="s">
        <v>79</v>
      </c>
      <c r="BK790" s="204">
        <f>ROUND(I790*H790,1)</f>
        <v>0</v>
      </c>
      <c r="BL790" s="24" t="s">
        <v>474</v>
      </c>
      <c r="BM790" s="24" t="s">
        <v>2546</v>
      </c>
    </row>
    <row r="791" spans="2:65" s="1" customFormat="1" ht="13.5">
      <c r="B791" s="41"/>
      <c r="C791" s="63"/>
      <c r="D791" s="205" t="s">
        <v>202</v>
      </c>
      <c r="E791" s="63"/>
      <c r="F791" s="206" t="s">
        <v>2545</v>
      </c>
      <c r="G791" s="63"/>
      <c r="H791" s="63"/>
      <c r="I791" s="165"/>
      <c r="J791" s="63"/>
      <c r="K791" s="63"/>
      <c r="L791" s="61"/>
      <c r="M791" s="207"/>
      <c r="N791" s="42"/>
      <c r="O791" s="42"/>
      <c r="P791" s="42"/>
      <c r="Q791" s="42"/>
      <c r="R791" s="42"/>
      <c r="S791" s="42"/>
      <c r="T791" s="78"/>
      <c r="AT791" s="24" t="s">
        <v>202</v>
      </c>
      <c r="AU791" s="24" t="s">
        <v>79</v>
      </c>
    </row>
    <row r="792" spans="2:65" s="1" customFormat="1" ht="22.5" customHeight="1">
      <c r="B792" s="41"/>
      <c r="C792" s="238" t="s">
        <v>2547</v>
      </c>
      <c r="D792" s="238" t="s">
        <v>1041</v>
      </c>
      <c r="E792" s="239" t="s">
        <v>2548</v>
      </c>
      <c r="F792" s="240" t="s">
        <v>2549</v>
      </c>
      <c r="G792" s="241" t="s">
        <v>729</v>
      </c>
      <c r="H792" s="242">
        <v>340</v>
      </c>
      <c r="I792" s="243"/>
      <c r="J792" s="242">
        <f>ROUND(I792*H792,1)</f>
        <v>0</v>
      </c>
      <c r="K792" s="240" t="s">
        <v>1298</v>
      </c>
      <c r="L792" s="244"/>
      <c r="M792" s="245" t="s">
        <v>20</v>
      </c>
      <c r="N792" s="246" t="s">
        <v>43</v>
      </c>
      <c r="O792" s="42"/>
      <c r="P792" s="202">
        <f>O792*H792</f>
        <v>0</v>
      </c>
      <c r="Q792" s="202">
        <v>0</v>
      </c>
      <c r="R792" s="202">
        <f>Q792*H792</f>
        <v>0</v>
      </c>
      <c r="S792" s="202">
        <v>0</v>
      </c>
      <c r="T792" s="203">
        <f>S792*H792</f>
        <v>0</v>
      </c>
      <c r="AR792" s="24" t="s">
        <v>799</v>
      </c>
      <c r="AT792" s="24" t="s">
        <v>1041</v>
      </c>
      <c r="AU792" s="24" t="s">
        <v>79</v>
      </c>
      <c r="AY792" s="24" t="s">
        <v>195</v>
      </c>
      <c r="BE792" s="204">
        <f>IF(N792="základní",J792,0)</f>
        <v>0</v>
      </c>
      <c r="BF792" s="204">
        <f>IF(N792="snížená",J792,0)</f>
        <v>0</v>
      </c>
      <c r="BG792" s="204">
        <f>IF(N792="zákl. přenesená",J792,0)</f>
        <v>0</v>
      </c>
      <c r="BH792" s="204">
        <f>IF(N792="sníž. přenesená",J792,0)</f>
        <v>0</v>
      </c>
      <c r="BI792" s="204">
        <f>IF(N792="nulová",J792,0)</f>
        <v>0</v>
      </c>
      <c r="BJ792" s="24" t="s">
        <v>79</v>
      </c>
      <c r="BK792" s="204">
        <f>ROUND(I792*H792,1)</f>
        <v>0</v>
      </c>
      <c r="BL792" s="24" t="s">
        <v>474</v>
      </c>
      <c r="BM792" s="24" t="s">
        <v>2550</v>
      </c>
    </row>
    <row r="793" spans="2:65" s="1" customFormat="1" ht="13.5">
      <c r="B793" s="41"/>
      <c r="C793" s="63"/>
      <c r="D793" s="205" t="s">
        <v>202</v>
      </c>
      <c r="E793" s="63"/>
      <c r="F793" s="206" t="s">
        <v>2549</v>
      </c>
      <c r="G793" s="63"/>
      <c r="H793" s="63"/>
      <c r="I793" s="165"/>
      <c r="J793" s="63"/>
      <c r="K793" s="63"/>
      <c r="L793" s="61"/>
      <c r="M793" s="207"/>
      <c r="N793" s="42"/>
      <c r="O793" s="42"/>
      <c r="P793" s="42"/>
      <c r="Q793" s="42"/>
      <c r="R793" s="42"/>
      <c r="S793" s="42"/>
      <c r="T793" s="78"/>
      <c r="AT793" s="24" t="s">
        <v>202</v>
      </c>
      <c r="AU793" s="24" t="s">
        <v>79</v>
      </c>
    </row>
    <row r="794" spans="2:65" s="1" customFormat="1" ht="22.5" customHeight="1">
      <c r="B794" s="41"/>
      <c r="C794" s="238" t="s">
        <v>943</v>
      </c>
      <c r="D794" s="238" t="s">
        <v>1041</v>
      </c>
      <c r="E794" s="239" t="s">
        <v>2551</v>
      </c>
      <c r="F794" s="240" t="s">
        <v>2552</v>
      </c>
      <c r="G794" s="241" t="s">
        <v>729</v>
      </c>
      <c r="H794" s="242">
        <v>170</v>
      </c>
      <c r="I794" s="243"/>
      <c r="J794" s="242">
        <f>ROUND(I794*H794,1)</f>
        <v>0</v>
      </c>
      <c r="K794" s="240" t="s">
        <v>1298</v>
      </c>
      <c r="L794" s="244"/>
      <c r="M794" s="245" t="s">
        <v>20</v>
      </c>
      <c r="N794" s="246" t="s">
        <v>43</v>
      </c>
      <c r="O794" s="42"/>
      <c r="P794" s="202">
        <f>O794*H794</f>
        <v>0</v>
      </c>
      <c r="Q794" s="202">
        <v>0</v>
      </c>
      <c r="R794" s="202">
        <f>Q794*H794</f>
        <v>0</v>
      </c>
      <c r="S794" s="202">
        <v>0</v>
      </c>
      <c r="T794" s="203">
        <f>S794*H794</f>
        <v>0</v>
      </c>
      <c r="AR794" s="24" t="s">
        <v>799</v>
      </c>
      <c r="AT794" s="24" t="s">
        <v>1041</v>
      </c>
      <c r="AU794" s="24" t="s">
        <v>79</v>
      </c>
      <c r="AY794" s="24" t="s">
        <v>195</v>
      </c>
      <c r="BE794" s="204">
        <f>IF(N794="základní",J794,0)</f>
        <v>0</v>
      </c>
      <c r="BF794" s="204">
        <f>IF(N794="snížená",J794,0)</f>
        <v>0</v>
      </c>
      <c r="BG794" s="204">
        <f>IF(N794="zákl. přenesená",J794,0)</f>
        <v>0</v>
      </c>
      <c r="BH794" s="204">
        <f>IF(N794="sníž. přenesená",J794,0)</f>
        <v>0</v>
      </c>
      <c r="BI794" s="204">
        <f>IF(N794="nulová",J794,0)</f>
        <v>0</v>
      </c>
      <c r="BJ794" s="24" t="s">
        <v>79</v>
      </c>
      <c r="BK794" s="204">
        <f>ROUND(I794*H794,1)</f>
        <v>0</v>
      </c>
      <c r="BL794" s="24" t="s">
        <v>474</v>
      </c>
      <c r="BM794" s="24" t="s">
        <v>2553</v>
      </c>
    </row>
    <row r="795" spans="2:65" s="1" customFormat="1" ht="13.5">
      <c r="B795" s="41"/>
      <c r="C795" s="63"/>
      <c r="D795" s="205" t="s">
        <v>202</v>
      </c>
      <c r="E795" s="63"/>
      <c r="F795" s="206" t="s">
        <v>2552</v>
      </c>
      <c r="G795" s="63"/>
      <c r="H795" s="63"/>
      <c r="I795" s="165"/>
      <c r="J795" s="63"/>
      <c r="K795" s="63"/>
      <c r="L795" s="61"/>
      <c r="M795" s="207"/>
      <c r="N795" s="42"/>
      <c r="O795" s="42"/>
      <c r="P795" s="42"/>
      <c r="Q795" s="42"/>
      <c r="R795" s="42"/>
      <c r="S795" s="42"/>
      <c r="T795" s="78"/>
      <c r="AT795" s="24" t="s">
        <v>202</v>
      </c>
      <c r="AU795" s="24" t="s">
        <v>79</v>
      </c>
    </row>
    <row r="796" spans="2:65" s="1" customFormat="1" ht="22.5" customHeight="1">
      <c r="B796" s="41"/>
      <c r="C796" s="238" t="s">
        <v>2554</v>
      </c>
      <c r="D796" s="238" t="s">
        <v>1041</v>
      </c>
      <c r="E796" s="239" t="s">
        <v>2555</v>
      </c>
      <c r="F796" s="240" t="s">
        <v>2556</v>
      </c>
      <c r="G796" s="241" t="s">
        <v>729</v>
      </c>
      <c r="H796" s="242">
        <v>170</v>
      </c>
      <c r="I796" s="243"/>
      <c r="J796" s="242">
        <f>ROUND(I796*H796,1)</f>
        <v>0</v>
      </c>
      <c r="K796" s="240" t="s">
        <v>1298</v>
      </c>
      <c r="L796" s="244"/>
      <c r="M796" s="245" t="s">
        <v>20</v>
      </c>
      <c r="N796" s="246" t="s">
        <v>43</v>
      </c>
      <c r="O796" s="42"/>
      <c r="P796" s="202">
        <f>O796*H796</f>
        <v>0</v>
      </c>
      <c r="Q796" s="202">
        <v>0</v>
      </c>
      <c r="R796" s="202">
        <f>Q796*H796</f>
        <v>0</v>
      </c>
      <c r="S796" s="202">
        <v>0</v>
      </c>
      <c r="T796" s="203">
        <f>S796*H796</f>
        <v>0</v>
      </c>
      <c r="AR796" s="24" t="s">
        <v>799</v>
      </c>
      <c r="AT796" s="24" t="s">
        <v>1041</v>
      </c>
      <c r="AU796" s="24" t="s">
        <v>79</v>
      </c>
      <c r="AY796" s="24" t="s">
        <v>195</v>
      </c>
      <c r="BE796" s="204">
        <f>IF(N796="základní",J796,0)</f>
        <v>0</v>
      </c>
      <c r="BF796" s="204">
        <f>IF(N796="snížená",J796,0)</f>
        <v>0</v>
      </c>
      <c r="BG796" s="204">
        <f>IF(N796="zákl. přenesená",J796,0)</f>
        <v>0</v>
      </c>
      <c r="BH796" s="204">
        <f>IF(N796="sníž. přenesená",J796,0)</f>
        <v>0</v>
      </c>
      <c r="BI796" s="204">
        <f>IF(N796="nulová",J796,0)</f>
        <v>0</v>
      </c>
      <c r="BJ796" s="24" t="s">
        <v>79</v>
      </c>
      <c r="BK796" s="204">
        <f>ROUND(I796*H796,1)</f>
        <v>0</v>
      </c>
      <c r="BL796" s="24" t="s">
        <v>474</v>
      </c>
      <c r="BM796" s="24" t="s">
        <v>2557</v>
      </c>
    </row>
    <row r="797" spans="2:65" s="1" customFormat="1" ht="13.5">
      <c r="B797" s="41"/>
      <c r="C797" s="63"/>
      <c r="D797" s="205" t="s">
        <v>202</v>
      </c>
      <c r="E797" s="63"/>
      <c r="F797" s="206" t="s">
        <v>2556</v>
      </c>
      <c r="G797" s="63"/>
      <c r="H797" s="63"/>
      <c r="I797" s="165"/>
      <c r="J797" s="63"/>
      <c r="K797" s="63"/>
      <c r="L797" s="61"/>
      <c r="M797" s="207"/>
      <c r="N797" s="42"/>
      <c r="O797" s="42"/>
      <c r="P797" s="42"/>
      <c r="Q797" s="42"/>
      <c r="R797" s="42"/>
      <c r="S797" s="42"/>
      <c r="T797" s="78"/>
      <c r="AT797" s="24" t="s">
        <v>202</v>
      </c>
      <c r="AU797" s="24" t="s">
        <v>79</v>
      </c>
    </row>
    <row r="798" spans="2:65" s="1" customFormat="1" ht="22.5" customHeight="1">
      <c r="B798" s="41"/>
      <c r="C798" s="238" t="s">
        <v>947</v>
      </c>
      <c r="D798" s="238" t="s">
        <v>1041</v>
      </c>
      <c r="E798" s="239" t="s">
        <v>2558</v>
      </c>
      <c r="F798" s="240" t="s">
        <v>2559</v>
      </c>
      <c r="G798" s="241" t="s">
        <v>440</v>
      </c>
      <c r="H798" s="242">
        <v>85</v>
      </c>
      <c r="I798" s="243"/>
      <c r="J798" s="242">
        <f>ROUND(I798*H798,1)</f>
        <v>0</v>
      </c>
      <c r="K798" s="240" t="s">
        <v>1298</v>
      </c>
      <c r="L798" s="244"/>
      <c r="M798" s="245" t="s">
        <v>20</v>
      </c>
      <c r="N798" s="246" t="s">
        <v>43</v>
      </c>
      <c r="O798" s="42"/>
      <c r="P798" s="202">
        <f>O798*H798</f>
        <v>0</v>
      </c>
      <c r="Q798" s="202">
        <v>0</v>
      </c>
      <c r="R798" s="202">
        <f>Q798*H798</f>
        <v>0</v>
      </c>
      <c r="S798" s="202">
        <v>0</v>
      </c>
      <c r="T798" s="203">
        <f>S798*H798</f>
        <v>0</v>
      </c>
      <c r="AR798" s="24" t="s">
        <v>799</v>
      </c>
      <c r="AT798" s="24" t="s">
        <v>1041</v>
      </c>
      <c r="AU798" s="24" t="s">
        <v>79</v>
      </c>
      <c r="AY798" s="24" t="s">
        <v>195</v>
      </c>
      <c r="BE798" s="204">
        <f>IF(N798="základní",J798,0)</f>
        <v>0</v>
      </c>
      <c r="BF798" s="204">
        <f>IF(N798="snížená",J798,0)</f>
        <v>0</v>
      </c>
      <c r="BG798" s="204">
        <f>IF(N798="zákl. přenesená",J798,0)</f>
        <v>0</v>
      </c>
      <c r="BH798" s="204">
        <f>IF(N798="sníž. přenesená",J798,0)</f>
        <v>0</v>
      </c>
      <c r="BI798" s="204">
        <f>IF(N798="nulová",J798,0)</f>
        <v>0</v>
      </c>
      <c r="BJ798" s="24" t="s">
        <v>79</v>
      </c>
      <c r="BK798" s="204">
        <f>ROUND(I798*H798,1)</f>
        <v>0</v>
      </c>
      <c r="BL798" s="24" t="s">
        <v>474</v>
      </c>
      <c r="BM798" s="24" t="s">
        <v>2560</v>
      </c>
    </row>
    <row r="799" spans="2:65" s="1" customFormat="1" ht="13.5">
      <c r="B799" s="41"/>
      <c r="C799" s="63"/>
      <c r="D799" s="205" t="s">
        <v>202</v>
      </c>
      <c r="E799" s="63"/>
      <c r="F799" s="206" t="s">
        <v>2559</v>
      </c>
      <c r="G799" s="63"/>
      <c r="H799" s="63"/>
      <c r="I799" s="165"/>
      <c r="J799" s="63"/>
      <c r="K799" s="63"/>
      <c r="L799" s="61"/>
      <c r="M799" s="207"/>
      <c r="N799" s="42"/>
      <c r="O799" s="42"/>
      <c r="P799" s="42"/>
      <c r="Q799" s="42"/>
      <c r="R799" s="42"/>
      <c r="S799" s="42"/>
      <c r="T799" s="78"/>
      <c r="AT799" s="24" t="s">
        <v>202</v>
      </c>
      <c r="AU799" s="24" t="s">
        <v>79</v>
      </c>
    </row>
    <row r="800" spans="2:65" s="1" customFormat="1" ht="22.5" customHeight="1">
      <c r="B800" s="41"/>
      <c r="C800" s="238" t="s">
        <v>2561</v>
      </c>
      <c r="D800" s="238" t="s">
        <v>1041</v>
      </c>
      <c r="E800" s="239" t="s">
        <v>2562</v>
      </c>
      <c r="F800" s="240" t="s">
        <v>2563</v>
      </c>
      <c r="G800" s="241" t="s">
        <v>729</v>
      </c>
      <c r="H800" s="242">
        <v>20</v>
      </c>
      <c r="I800" s="243"/>
      <c r="J800" s="242">
        <f>ROUND(I800*H800,1)</f>
        <v>0</v>
      </c>
      <c r="K800" s="240" t="s">
        <v>1298</v>
      </c>
      <c r="L800" s="244"/>
      <c r="M800" s="245" t="s">
        <v>20</v>
      </c>
      <c r="N800" s="246" t="s">
        <v>43</v>
      </c>
      <c r="O800" s="42"/>
      <c r="P800" s="202">
        <f>O800*H800</f>
        <v>0</v>
      </c>
      <c r="Q800" s="202">
        <v>0</v>
      </c>
      <c r="R800" s="202">
        <f>Q800*H800</f>
        <v>0</v>
      </c>
      <c r="S800" s="202">
        <v>0</v>
      </c>
      <c r="T800" s="203">
        <f>S800*H800</f>
        <v>0</v>
      </c>
      <c r="AR800" s="24" t="s">
        <v>799</v>
      </c>
      <c r="AT800" s="24" t="s">
        <v>1041</v>
      </c>
      <c r="AU800" s="24" t="s">
        <v>79</v>
      </c>
      <c r="AY800" s="24" t="s">
        <v>195</v>
      </c>
      <c r="BE800" s="204">
        <f>IF(N800="základní",J800,0)</f>
        <v>0</v>
      </c>
      <c r="BF800" s="204">
        <f>IF(N800="snížená",J800,0)</f>
        <v>0</v>
      </c>
      <c r="BG800" s="204">
        <f>IF(N800="zákl. přenesená",J800,0)</f>
        <v>0</v>
      </c>
      <c r="BH800" s="204">
        <f>IF(N800="sníž. přenesená",J800,0)</f>
        <v>0</v>
      </c>
      <c r="BI800" s="204">
        <f>IF(N800="nulová",J800,0)</f>
        <v>0</v>
      </c>
      <c r="BJ800" s="24" t="s">
        <v>79</v>
      </c>
      <c r="BK800" s="204">
        <f>ROUND(I800*H800,1)</f>
        <v>0</v>
      </c>
      <c r="BL800" s="24" t="s">
        <v>474</v>
      </c>
      <c r="BM800" s="24" t="s">
        <v>2564</v>
      </c>
    </row>
    <row r="801" spans="2:65" s="1" customFormat="1" ht="13.5">
      <c r="B801" s="41"/>
      <c r="C801" s="63"/>
      <c r="D801" s="205" t="s">
        <v>202</v>
      </c>
      <c r="E801" s="63"/>
      <c r="F801" s="206" t="s">
        <v>2563</v>
      </c>
      <c r="G801" s="63"/>
      <c r="H801" s="63"/>
      <c r="I801" s="165"/>
      <c r="J801" s="63"/>
      <c r="K801" s="63"/>
      <c r="L801" s="61"/>
      <c r="M801" s="207"/>
      <c r="N801" s="42"/>
      <c r="O801" s="42"/>
      <c r="P801" s="42"/>
      <c r="Q801" s="42"/>
      <c r="R801" s="42"/>
      <c r="S801" s="42"/>
      <c r="T801" s="78"/>
      <c r="AT801" s="24" t="s">
        <v>202</v>
      </c>
      <c r="AU801" s="24" t="s">
        <v>79</v>
      </c>
    </row>
    <row r="802" spans="2:65" s="1" customFormat="1" ht="22.5" customHeight="1">
      <c r="B802" s="41"/>
      <c r="C802" s="238" t="s">
        <v>950</v>
      </c>
      <c r="D802" s="238" t="s">
        <v>1041</v>
      </c>
      <c r="E802" s="239" t="s">
        <v>2565</v>
      </c>
      <c r="F802" s="240" t="s">
        <v>2566</v>
      </c>
      <c r="G802" s="241" t="s">
        <v>729</v>
      </c>
      <c r="H802" s="242">
        <v>50</v>
      </c>
      <c r="I802" s="243"/>
      <c r="J802" s="242">
        <f>ROUND(I802*H802,1)</f>
        <v>0</v>
      </c>
      <c r="K802" s="240" t="s">
        <v>1298</v>
      </c>
      <c r="L802" s="244"/>
      <c r="M802" s="245" t="s">
        <v>20</v>
      </c>
      <c r="N802" s="246" t="s">
        <v>43</v>
      </c>
      <c r="O802" s="42"/>
      <c r="P802" s="202">
        <f>O802*H802</f>
        <v>0</v>
      </c>
      <c r="Q802" s="202">
        <v>0</v>
      </c>
      <c r="R802" s="202">
        <f>Q802*H802</f>
        <v>0</v>
      </c>
      <c r="S802" s="202">
        <v>0</v>
      </c>
      <c r="T802" s="203">
        <f>S802*H802</f>
        <v>0</v>
      </c>
      <c r="AR802" s="24" t="s">
        <v>799</v>
      </c>
      <c r="AT802" s="24" t="s">
        <v>1041</v>
      </c>
      <c r="AU802" s="24" t="s">
        <v>79</v>
      </c>
      <c r="AY802" s="24" t="s">
        <v>195</v>
      </c>
      <c r="BE802" s="204">
        <f>IF(N802="základní",J802,0)</f>
        <v>0</v>
      </c>
      <c r="BF802" s="204">
        <f>IF(N802="snížená",J802,0)</f>
        <v>0</v>
      </c>
      <c r="BG802" s="204">
        <f>IF(N802="zákl. přenesená",J802,0)</f>
        <v>0</v>
      </c>
      <c r="BH802" s="204">
        <f>IF(N802="sníž. přenesená",J802,0)</f>
        <v>0</v>
      </c>
      <c r="BI802" s="204">
        <f>IF(N802="nulová",J802,0)</f>
        <v>0</v>
      </c>
      <c r="BJ802" s="24" t="s">
        <v>79</v>
      </c>
      <c r="BK802" s="204">
        <f>ROUND(I802*H802,1)</f>
        <v>0</v>
      </c>
      <c r="BL802" s="24" t="s">
        <v>474</v>
      </c>
      <c r="BM802" s="24" t="s">
        <v>2567</v>
      </c>
    </row>
    <row r="803" spans="2:65" s="1" customFormat="1" ht="13.5">
      <c r="B803" s="41"/>
      <c r="C803" s="63"/>
      <c r="D803" s="205" t="s">
        <v>202</v>
      </c>
      <c r="E803" s="63"/>
      <c r="F803" s="206" t="s">
        <v>2566</v>
      </c>
      <c r="G803" s="63"/>
      <c r="H803" s="63"/>
      <c r="I803" s="165"/>
      <c r="J803" s="63"/>
      <c r="K803" s="63"/>
      <c r="L803" s="61"/>
      <c r="M803" s="207"/>
      <c r="N803" s="42"/>
      <c r="O803" s="42"/>
      <c r="P803" s="42"/>
      <c r="Q803" s="42"/>
      <c r="R803" s="42"/>
      <c r="S803" s="42"/>
      <c r="T803" s="78"/>
      <c r="AT803" s="24" t="s">
        <v>202</v>
      </c>
      <c r="AU803" s="24" t="s">
        <v>79</v>
      </c>
    </row>
    <row r="804" spans="2:65" s="1" customFormat="1" ht="22.5" customHeight="1">
      <c r="B804" s="41"/>
      <c r="C804" s="238" t="s">
        <v>2568</v>
      </c>
      <c r="D804" s="238" t="s">
        <v>1041</v>
      </c>
      <c r="E804" s="239" t="s">
        <v>2569</v>
      </c>
      <c r="F804" s="240" t="s">
        <v>2570</v>
      </c>
      <c r="G804" s="241" t="s">
        <v>729</v>
      </c>
      <c r="H804" s="242">
        <v>10</v>
      </c>
      <c r="I804" s="243"/>
      <c r="J804" s="242">
        <f>ROUND(I804*H804,1)</f>
        <v>0</v>
      </c>
      <c r="K804" s="240" t="s">
        <v>1298</v>
      </c>
      <c r="L804" s="244"/>
      <c r="M804" s="245" t="s">
        <v>20</v>
      </c>
      <c r="N804" s="246" t="s">
        <v>43</v>
      </c>
      <c r="O804" s="42"/>
      <c r="P804" s="202">
        <f>O804*H804</f>
        <v>0</v>
      </c>
      <c r="Q804" s="202">
        <v>0</v>
      </c>
      <c r="R804" s="202">
        <f>Q804*H804</f>
        <v>0</v>
      </c>
      <c r="S804" s="202">
        <v>0</v>
      </c>
      <c r="T804" s="203">
        <f>S804*H804</f>
        <v>0</v>
      </c>
      <c r="AR804" s="24" t="s">
        <v>799</v>
      </c>
      <c r="AT804" s="24" t="s">
        <v>1041</v>
      </c>
      <c r="AU804" s="24" t="s">
        <v>79</v>
      </c>
      <c r="AY804" s="24" t="s">
        <v>195</v>
      </c>
      <c r="BE804" s="204">
        <f>IF(N804="základní",J804,0)</f>
        <v>0</v>
      </c>
      <c r="BF804" s="204">
        <f>IF(N804="snížená",J804,0)</f>
        <v>0</v>
      </c>
      <c r="BG804" s="204">
        <f>IF(N804="zákl. přenesená",J804,0)</f>
        <v>0</v>
      </c>
      <c r="BH804" s="204">
        <f>IF(N804="sníž. přenesená",J804,0)</f>
        <v>0</v>
      </c>
      <c r="BI804" s="204">
        <f>IF(N804="nulová",J804,0)</f>
        <v>0</v>
      </c>
      <c r="BJ804" s="24" t="s">
        <v>79</v>
      </c>
      <c r="BK804" s="204">
        <f>ROUND(I804*H804,1)</f>
        <v>0</v>
      </c>
      <c r="BL804" s="24" t="s">
        <v>474</v>
      </c>
      <c r="BM804" s="24" t="s">
        <v>2571</v>
      </c>
    </row>
    <row r="805" spans="2:65" s="1" customFormat="1" ht="13.5">
      <c r="B805" s="41"/>
      <c r="C805" s="63"/>
      <c r="D805" s="205" t="s">
        <v>202</v>
      </c>
      <c r="E805" s="63"/>
      <c r="F805" s="206" t="s">
        <v>2570</v>
      </c>
      <c r="G805" s="63"/>
      <c r="H805" s="63"/>
      <c r="I805" s="165"/>
      <c r="J805" s="63"/>
      <c r="K805" s="63"/>
      <c r="L805" s="61"/>
      <c r="M805" s="207"/>
      <c r="N805" s="42"/>
      <c r="O805" s="42"/>
      <c r="P805" s="42"/>
      <c r="Q805" s="42"/>
      <c r="R805" s="42"/>
      <c r="S805" s="42"/>
      <c r="T805" s="78"/>
      <c r="AT805" s="24" t="s">
        <v>202</v>
      </c>
      <c r="AU805" s="24" t="s">
        <v>79</v>
      </c>
    </row>
    <row r="806" spans="2:65" s="1" customFormat="1" ht="22.5" customHeight="1">
      <c r="B806" s="41"/>
      <c r="C806" s="238" t="s">
        <v>954</v>
      </c>
      <c r="D806" s="238" t="s">
        <v>1041</v>
      </c>
      <c r="E806" s="239" t="s">
        <v>2572</v>
      </c>
      <c r="F806" s="240" t="s">
        <v>2573</v>
      </c>
      <c r="G806" s="241" t="s">
        <v>729</v>
      </c>
      <c r="H806" s="242">
        <v>5</v>
      </c>
      <c r="I806" s="243"/>
      <c r="J806" s="242">
        <f>ROUND(I806*H806,1)</f>
        <v>0</v>
      </c>
      <c r="K806" s="240" t="s">
        <v>1298</v>
      </c>
      <c r="L806" s="244"/>
      <c r="M806" s="245" t="s">
        <v>20</v>
      </c>
      <c r="N806" s="246" t="s">
        <v>43</v>
      </c>
      <c r="O806" s="42"/>
      <c r="P806" s="202">
        <f>O806*H806</f>
        <v>0</v>
      </c>
      <c r="Q806" s="202">
        <v>0</v>
      </c>
      <c r="R806" s="202">
        <f>Q806*H806</f>
        <v>0</v>
      </c>
      <c r="S806" s="202">
        <v>0</v>
      </c>
      <c r="T806" s="203">
        <f>S806*H806</f>
        <v>0</v>
      </c>
      <c r="AR806" s="24" t="s">
        <v>799</v>
      </c>
      <c r="AT806" s="24" t="s">
        <v>1041</v>
      </c>
      <c r="AU806" s="24" t="s">
        <v>79</v>
      </c>
      <c r="AY806" s="24" t="s">
        <v>195</v>
      </c>
      <c r="BE806" s="204">
        <f>IF(N806="základní",J806,0)</f>
        <v>0</v>
      </c>
      <c r="BF806" s="204">
        <f>IF(N806="snížená",J806,0)</f>
        <v>0</v>
      </c>
      <c r="BG806" s="204">
        <f>IF(N806="zákl. přenesená",J806,0)</f>
        <v>0</v>
      </c>
      <c r="BH806" s="204">
        <f>IF(N806="sníž. přenesená",J806,0)</f>
        <v>0</v>
      </c>
      <c r="BI806" s="204">
        <f>IF(N806="nulová",J806,0)</f>
        <v>0</v>
      </c>
      <c r="BJ806" s="24" t="s">
        <v>79</v>
      </c>
      <c r="BK806" s="204">
        <f>ROUND(I806*H806,1)</f>
        <v>0</v>
      </c>
      <c r="BL806" s="24" t="s">
        <v>474</v>
      </c>
      <c r="BM806" s="24" t="s">
        <v>2574</v>
      </c>
    </row>
    <row r="807" spans="2:65" s="1" customFormat="1" ht="13.5">
      <c r="B807" s="41"/>
      <c r="C807" s="63"/>
      <c r="D807" s="205" t="s">
        <v>202</v>
      </c>
      <c r="E807" s="63"/>
      <c r="F807" s="206" t="s">
        <v>2573</v>
      </c>
      <c r="G807" s="63"/>
      <c r="H807" s="63"/>
      <c r="I807" s="165"/>
      <c r="J807" s="63"/>
      <c r="K807" s="63"/>
      <c r="L807" s="61"/>
      <c r="M807" s="207"/>
      <c r="N807" s="42"/>
      <c r="O807" s="42"/>
      <c r="P807" s="42"/>
      <c r="Q807" s="42"/>
      <c r="R807" s="42"/>
      <c r="S807" s="42"/>
      <c r="T807" s="78"/>
      <c r="AT807" s="24" t="s">
        <v>202</v>
      </c>
      <c r="AU807" s="24" t="s">
        <v>79</v>
      </c>
    </row>
    <row r="808" spans="2:65" s="1" customFormat="1" ht="22.5" customHeight="1">
      <c r="B808" s="41"/>
      <c r="C808" s="238" t="s">
        <v>2575</v>
      </c>
      <c r="D808" s="238" t="s">
        <v>1041</v>
      </c>
      <c r="E808" s="239" t="s">
        <v>2576</v>
      </c>
      <c r="F808" s="240" t="s">
        <v>2577</v>
      </c>
      <c r="G808" s="241" t="s">
        <v>729</v>
      </c>
      <c r="H808" s="242">
        <v>2</v>
      </c>
      <c r="I808" s="243"/>
      <c r="J808" s="242">
        <f>ROUND(I808*H808,1)</f>
        <v>0</v>
      </c>
      <c r="K808" s="240" t="s">
        <v>1298</v>
      </c>
      <c r="L808" s="244"/>
      <c r="M808" s="245" t="s">
        <v>20</v>
      </c>
      <c r="N808" s="246" t="s">
        <v>43</v>
      </c>
      <c r="O808" s="42"/>
      <c r="P808" s="202">
        <f>O808*H808</f>
        <v>0</v>
      </c>
      <c r="Q808" s="202">
        <v>0</v>
      </c>
      <c r="R808" s="202">
        <f>Q808*H808</f>
        <v>0</v>
      </c>
      <c r="S808" s="202">
        <v>0</v>
      </c>
      <c r="T808" s="203">
        <f>S808*H808</f>
        <v>0</v>
      </c>
      <c r="AR808" s="24" t="s">
        <v>799</v>
      </c>
      <c r="AT808" s="24" t="s">
        <v>1041</v>
      </c>
      <c r="AU808" s="24" t="s">
        <v>79</v>
      </c>
      <c r="AY808" s="24" t="s">
        <v>195</v>
      </c>
      <c r="BE808" s="204">
        <f>IF(N808="základní",J808,0)</f>
        <v>0</v>
      </c>
      <c r="BF808" s="204">
        <f>IF(N808="snížená",J808,0)</f>
        <v>0</v>
      </c>
      <c r="BG808" s="204">
        <f>IF(N808="zákl. přenesená",J808,0)</f>
        <v>0</v>
      </c>
      <c r="BH808" s="204">
        <f>IF(N808="sníž. přenesená",J808,0)</f>
        <v>0</v>
      </c>
      <c r="BI808" s="204">
        <f>IF(N808="nulová",J808,0)</f>
        <v>0</v>
      </c>
      <c r="BJ808" s="24" t="s">
        <v>79</v>
      </c>
      <c r="BK808" s="204">
        <f>ROUND(I808*H808,1)</f>
        <v>0</v>
      </c>
      <c r="BL808" s="24" t="s">
        <v>474</v>
      </c>
      <c r="BM808" s="24" t="s">
        <v>2578</v>
      </c>
    </row>
    <row r="809" spans="2:65" s="1" customFormat="1" ht="13.5">
      <c r="B809" s="41"/>
      <c r="C809" s="63"/>
      <c r="D809" s="205" t="s">
        <v>202</v>
      </c>
      <c r="E809" s="63"/>
      <c r="F809" s="206" t="s">
        <v>2577</v>
      </c>
      <c r="G809" s="63"/>
      <c r="H809" s="63"/>
      <c r="I809" s="165"/>
      <c r="J809" s="63"/>
      <c r="K809" s="63"/>
      <c r="L809" s="61"/>
      <c r="M809" s="207"/>
      <c r="N809" s="42"/>
      <c r="O809" s="42"/>
      <c r="P809" s="42"/>
      <c r="Q809" s="42"/>
      <c r="R809" s="42"/>
      <c r="S809" s="42"/>
      <c r="T809" s="78"/>
      <c r="AT809" s="24" t="s">
        <v>202</v>
      </c>
      <c r="AU809" s="24" t="s">
        <v>79</v>
      </c>
    </row>
    <row r="810" spans="2:65" s="1" customFormat="1" ht="22.5" customHeight="1">
      <c r="B810" s="41"/>
      <c r="C810" s="238" t="s">
        <v>957</v>
      </c>
      <c r="D810" s="238" t="s">
        <v>1041</v>
      </c>
      <c r="E810" s="239" t="s">
        <v>2579</v>
      </c>
      <c r="F810" s="240" t="s">
        <v>2580</v>
      </c>
      <c r="G810" s="241" t="s">
        <v>729</v>
      </c>
      <c r="H810" s="242">
        <v>2</v>
      </c>
      <c r="I810" s="243"/>
      <c r="J810" s="242">
        <f>ROUND(I810*H810,1)</f>
        <v>0</v>
      </c>
      <c r="K810" s="240" t="s">
        <v>1298</v>
      </c>
      <c r="L810" s="244"/>
      <c r="M810" s="245" t="s">
        <v>20</v>
      </c>
      <c r="N810" s="246" t="s">
        <v>43</v>
      </c>
      <c r="O810" s="42"/>
      <c r="P810" s="202">
        <f>O810*H810</f>
        <v>0</v>
      </c>
      <c r="Q810" s="202">
        <v>0</v>
      </c>
      <c r="R810" s="202">
        <f>Q810*H810</f>
        <v>0</v>
      </c>
      <c r="S810" s="202">
        <v>0</v>
      </c>
      <c r="T810" s="203">
        <f>S810*H810</f>
        <v>0</v>
      </c>
      <c r="AR810" s="24" t="s">
        <v>799</v>
      </c>
      <c r="AT810" s="24" t="s">
        <v>1041</v>
      </c>
      <c r="AU810" s="24" t="s">
        <v>79</v>
      </c>
      <c r="AY810" s="24" t="s">
        <v>195</v>
      </c>
      <c r="BE810" s="204">
        <f>IF(N810="základní",J810,0)</f>
        <v>0</v>
      </c>
      <c r="BF810" s="204">
        <f>IF(N810="snížená",J810,0)</f>
        <v>0</v>
      </c>
      <c r="BG810" s="204">
        <f>IF(N810="zákl. přenesená",J810,0)</f>
        <v>0</v>
      </c>
      <c r="BH810" s="204">
        <f>IF(N810="sníž. přenesená",J810,0)</f>
        <v>0</v>
      </c>
      <c r="BI810" s="204">
        <f>IF(N810="nulová",J810,0)</f>
        <v>0</v>
      </c>
      <c r="BJ810" s="24" t="s">
        <v>79</v>
      </c>
      <c r="BK810" s="204">
        <f>ROUND(I810*H810,1)</f>
        <v>0</v>
      </c>
      <c r="BL810" s="24" t="s">
        <v>474</v>
      </c>
      <c r="BM810" s="24" t="s">
        <v>2581</v>
      </c>
    </row>
    <row r="811" spans="2:65" s="1" customFormat="1" ht="13.5">
      <c r="B811" s="41"/>
      <c r="C811" s="63"/>
      <c r="D811" s="205" t="s">
        <v>202</v>
      </c>
      <c r="E811" s="63"/>
      <c r="F811" s="206" t="s">
        <v>2580</v>
      </c>
      <c r="G811" s="63"/>
      <c r="H811" s="63"/>
      <c r="I811" s="165"/>
      <c r="J811" s="63"/>
      <c r="K811" s="63"/>
      <c r="L811" s="61"/>
      <c r="M811" s="207"/>
      <c r="N811" s="42"/>
      <c r="O811" s="42"/>
      <c r="P811" s="42"/>
      <c r="Q811" s="42"/>
      <c r="R811" s="42"/>
      <c r="S811" s="42"/>
      <c r="T811" s="78"/>
      <c r="AT811" s="24" t="s">
        <v>202</v>
      </c>
      <c r="AU811" s="24" t="s">
        <v>79</v>
      </c>
    </row>
    <row r="812" spans="2:65" s="1" customFormat="1" ht="22.5" customHeight="1">
      <c r="B812" s="41"/>
      <c r="C812" s="238" t="s">
        <v>2582</v>
      </c>
      <c r="D812" s="238" t="s">
        <v>1041</v>
      </c>
      <c r="E812" s="239" t="s">
        <v>2583</v>
      </c>
      <c r="F812" s="240" t="s">
        <v>2584</v>
      </c>
      <c r="G812" s="241" t="s">
        <v>729</v>
      </c>
      <c r="H812" s="242">
        <v>100</v>
      </c>
      <c r="I812" s="243"/>
      <c r="J812" s="242">
        <f>ROUND(I812*H812,1)</f>
        <v>0</v>
      </c>
      <c r="K812" s="240" t="s">
        <v>1298</v>
      </c>
      <c r="L812" s="244"/>
      <c r="M812" s="245" t="s">
        <v>20</v>
      </c>
      <c r="N812" s="246" t="s">
        <v>43</v>
      </c>
      <c r="O812" s="42"/>
      <c r="P812" s="202">
        <f>O812*H812</f>
        <v>0</v>
      </c>
      <c r="Q812" s="202">
        <v>0</v>
      </c>
      <c r="R812" s="202">
        <f>Q812*H812</f>
        <v>0</v>
      </c>
      <c r="S812" s="202">
        <v>0</v>
      </c>
      <c r="T812" s="203">
        <f>S812*H812</f>
        <v>0</v>
      </c>
      <c r="AR812" s="24" t="s">
        <v>799</v>
      </c>
      <c r="AT812" s="24" t="s">
        <v>1041</v>
      </c>
      <c r="AU812" s="24" t="s">
        <v>79</v>
      </c>
      <c r="AY812" s="24" t="s">
        <v>195</v>
      </c>
      <c r="BE812" s="204">
        <f>IF(N812="základní",J812,0)</f>
        <v>0</v>
      </c>
      <c r="BF812" s="204">
        <f>IF(N812="snížená",J812,0)</f>
        <v>0</v>
      </c>
      <c r="BG812" s="204">
        <f>IF(N812="zákl. přenesená",J812,0)</f>
        <v>0</v>
      </c>
      <c r="BH812" s="204">
        <f>IF(N812="sníž. přenesená",J812,0)</f>
        <v>0</v>
      </c>
      <c r="BI812" s="204">
        <f>IF(N812="nulová",J812,0)</f>
        <v>0</v>
      </c>
      <c r="BJ812" s="24" t="s">
        <v>79</v>
      </c>
      <c r="BK812" s="204">
        <f>ROUND(I812*H812,1)</f>
        <v>0</v>
      </c>
      <c r="BL812" s="24" t="s">
        <v>474</v>
      </c>
      <c r="BM812" s="24" t="s">
        <v>2585</v>
      </c>
    </row>
    <row r="813" spans="2:65" s="1" customFormat="1" ht="13.5">
      <c r="B813" s="41"/>
      <c r="C813" s="63"/>
      <c r="D813" s="205" t="s">
        <v>202</v>
      </c>
      <c r="E813" s="63"/>
      <c r="F813" s="206" t="s">
        <v>2584</v>
      </c>
      <c r="G813" s="63"/>
      <c r="H813" s="63"/>
      <c r="I813" s="165"/>
      <c r="J813" s="63"/>
      <c r="K813" s="63"/>
      <c r="L813" s="61"/>
      <c r="M813" s="207"/>
      <c r="N813" s="42"/>
      <c r="O813" s="42"/>
      <c r="P813" s="42"/>
      <c r="Q813" s="42"/>
      <c r="R813" s="42"/>
      <c r="S813" s="42"/>
      <c r="T813" s="78"/>
      <c r="AT813" s="24" t="s">
        <v>202</v>
      </c>
      <c r="AU813" s="24" t="s">
        <v>79</v>
      </c>
    </row>
    <row r="814" spans="2:65" s="1" customFormat="1" ht="22.5" customHeight="1">
      <c r="B814" s="41"/>
      <c r="C814" s="238" t="s">
        <v>961</v>
      </c>
      <c r="D814" s="238" t="s">
        <v>1041</v>
      </c>
      <c r="E814" s="239" t="s">
        <v>2586</v>
      </c>
      <c r="F814" s="240" t="s">
        <v>2587</v>
      </c>
      <c r="G814" s="241" t="s">
        <v>729</v>
      </c>
      <c r="H814" s="242">
        <v>100</v>
      </c>
      <c r="I814" s="243"/>
      <c r="J814" s="242">
        <f>ROUND(I814*H814,1)</f>
        <v>0</v>
      </c>
      <c r="K814" s="240" t="s">
        <v>1298</v>
      </c>
      <c r="L814" s="244"/>
      <c r="M814" s="245" t="s">
        <v>20</v>
      </c>
      <c r="N814" s="246" t="s">
        <v>43</v>
      </c>
      <c r="O814" s="42"/>
      <c r="P814" s="202">
        <f>O814*H814</f>
        <v>0</v>
      </c>
      <c r="Q814" s="202">
        <v>0</v>
      </c>
      <c r="R814" s="202">
        <f>Q814*H814</f>
        <v>0</v>
      </c>
      <c r="S814" s="202">
        <v>0</v>
      </c>
      <c r="T814" s="203">
        <f>S814*H814</f>
        <v>0</v>
      </c>
      <c r="AR814" s="24" t="s">
        <v>799</v>
      </c>
      <c r="AT814" s="24" t="s">
        <v>1041</v>
      </c>
      <c r="AU814" s="24" t="s">
        <v>79</v>
      </c>
      <c r="AY814" s="24" t="s">
        <v>195</v>
      </c>
      <c r="BE814" s="204">
        <f>IF(N814="základní",J814,0)</f>
        <v>0</v>
      </c>
      <c r="BF814" s="204">
        <f>IF(N814="snížená",J814,0)</f>
        <v>0</v>
      </c>
      <c r="BG814" s="204">
        <f>IF(N814="zákl. přenesená",J814,0)</f>
        <v>0</v>
      </c>
      <c r="BH814" s="204">
        <f>IF(N814="sníž. přenesená",J814,0)</f>
        <v>0</v>
      </c>
      <c r="BI814" s="204">
        <f>IF(N814="nulová",J814,0)</f>
        <v>0</v>
      </c>
      <c r="BJ814" s="24" t="s">
        <v>79</v>
      </c>
      <c r="BK814" s="204">
        <f>ROUND(I814*H814,1)</f>
        <v>0</v>
      </c>
      <c r="BL814" s="24" t="s">
        <v>474</v>
      </c>
      <c r="BM814" s="24" t="s">
        <v>2588</v>
      </c>
    </row>
    <row r="815" spans="2:65" s="1" customFormat="1" ht="13.5">
      <c r="B815" s="41"/>
      <c r="C815" s="63"/>
      <c r="D815" s="205" t="s">
        <v>202</v>
      </c>
      <c r="E815" s="63"/>
      <c r="F815" s="206" t="s">
        <v>2587</v>
      </c>
      <c r="G815" s="63"/>
      <c r="H815" s="63"/>
      <c r="I815" s="165"/>
      <c r="J815" s="63"/>
      <c r="K815" s="63"/>
      <c r="L815" s="61"/>
      <c r="M815" s="207"/>
      <c r="N815" s="42"/>
      <c r="O815" s="42"/>
      <c r="P815" s="42"/>
      <c r="Q815" s="42"/>
      <c r="R815" s="42"/>
      <c r="S815" s="42"/>
      <c r="T815" s="78"/>
      <c r="AT815" s="24" t="s">
        <v>202</v>
      </c>
      <c r="AU815" s="24" t="s">
        <v>79</v>
      </c>
    </row>
    <row r="816" spans="2:65" s="1" customFormat="1" ht="22.5" customHeight="1">
      <c r="B816" s="41"/>
      <c r="C816" s="238" t="s">
        <v>2589</v>
      </c>
      <c r="D816" s="238" t="s">
        <v>1041</v>
      </c>
      <c r="E816" s="239" t="s">
        <v>2590</v>
      </c>
      <c r="F816" s="240" t="s">
        <v>2591</v>
      </c>
      <c r="G816" s="241" t="s">
        <v>729</v>
      </c>
      <c r="H816" s="242">
        <v>50</v>
      </c>
      <c r="I816" s="243"/>
      <c r="J816" s="242">
        <f>ROUND(I816*H816,1)</f>
        <v>0</v>
      </c>
      <c r="K816" s="240" t="s">
        <v>1298</v>
      </c>
      <c r="L816" s="244"/>
      <c r="M816" s="245" t="s">
        <v>20</v>
      </c>
      <c r="N816" s="246" t="s">
        <v>43</v>
      </c>
      <c r="O816" s="42"/>
      <c r="P816" s="202">
        <f>O816*H816</f>
        <v>0</v>
      </c>
      <c r="Q816" s="202">
        <v>0</v>
      </c>
      <c r="R816" s="202">
        <f>Q816*H816</f>
        <v>0</v>
      </c>
      <c r="S816" s="202">
        <v>0</v>
      </c>
      <c r="T816" s="203">
        <f>S816*H816</f>
        <v>0</v>
      </c>
      <c r="AR816" s="24" t="s">
        <v>799</v>
      </c>
      <c r="AT816" s="24" t="s">
        <v>1041</v>
      </c>
      <c r="AU816" s="24" t="s">
        <v>79</v>
      </c>
      <c r="AY816" s="24" t="s">
        <v>195</v>
      </c>
      <c r="BE816" s="204">
        <f>IF(N816="základní",J816,0)</f>
        <v>0</v>
      </c>
      <c r="BF816" s="204">
        <f>IF(N816="snížená",J816,0)</f>
        <v>0</v>
      </c>
      <c r="BG816" s="204">
        <f>IF(N816="zákl. přenesená",J816,0)</f>
        <v>0</v>
      </c>
      <c r="BH816" s="204">
        <f>IF(N816="sníž. přenesená",J816,0)</f>
        <v>0</v>
      </c>
      <c r="BI816" s="204">
        <f>IF(N816="nulová",J816,0)</f>
        <v>0</v>
      </c>
      <c r="BJ816" s="24" t="s">
        <v>79</v>
      </c>
      <c r="BK816" s="204">
        <f>ROUND(I816*H816,1)</f>
        <v>0</v>
      </c>
      <c r="BL816" s="24" t="s">
        <v>474</v>
      </c>
      <c r="BM816" s="24" t="s">
        <v>2592</v>
      </c>
    </row>
    <row r="817" spans="2:65" s="1" customFormat="1" ht="13.5">
      <c r="B817" s="41"/>
      <c r="C817" s="63"/>
      <c r="D817" s="205" t="s">
        <v>202</v>
      </c>
      <c r="E817" s="63"/>
      <c r="F817" s="206" t="s">
        <v>2591</v>
      </c>
      <c r="G817" s="63"/>
      <c r="H817" s="63"/>
      <c r="I817" s="165"/>
      <c r="J817" s="63"/>
      <c r="K817" s="63"/>
      <c r="L817" s="61"/>
      <c r="M817" s="207"/>
      <c r="N817" s="42"/>
      <c r="O817" s="42"/>
      <c r="P817" s="42"/>
      <c r="Q817" s="42"/>
      <c r="R817" s="42"/>
      <c r="S817" s="42"/>
      <c r="T817" s="78"/>
      <c r="AT817" s="24" t="s">
        <v>202</v>
      </c>
      <c r="AU817" s="24" t="s">
        <v>79</v>
      </c>
    </row>
    <row r="818" spans="2:65" s="1" customFormat="1" ht="22.5" customHeight="1">
      <c r="B818" s="41"/>
      <c r="C818" s="238" t="s">
        <v>964</v>
      </c>
      <c r="D818" s="238" t="s">
        <v>1041</v>
      </c>
      <c r="E818" s="239" t="s">
        <v>2593</v>
      </c>
      <c r="F818" s="240" t="s">
        <v>2594</v>
      </c>
      <c r="G818" s="241" t="s">
        <v>729</v>
      </c>
      <c r="H818" s="242">
        <v>1600</v>
      </c>
      <c r="I818" s="243"/>
      <c r="J818" s="242">
        <f>ROUND(I818*H818,1)</f>
        <v>0</v>
      </c>
      <c r="K818" s="240" t="s">
        <v>1298</v>
      </c>
      <c r="L818" s="244"/>
      <c r="M818" s="245" t="s">
        <v>20</v>
      </c>
      <c r="N818" s="246" t="s">
        <v>43</v>
      </c>
      <c r="O818" s="42"/>
      <c r="P818" s="202">
        <f>O818*H818</f>
        <v>0</v>
      </c>
      <c r="Q818" s="202">
        <v>0</v>
      </c>
      <c r="R818" s="202">
        <f>Q818*H818</f>
        <v>0</v>
      </c>
      <c r="S818" s="202">
        <v>0</v>
      </c>
      <c r="T818" s="203">
        <f>S818*H818</f>
        <v>0</v>
      </c>
      <c r="AR818" s="24" t="s">
        <v>799</v>
      </c>
      <c r="AT818" s="24" t="s">
        <v>1041</v>
      </c>
      <c r="AU818" s="24" t="s">
        <v>79</v>
      </c>
      <c r="AY818" s="24" t="s">
        <v>195</v>
      </c>
      <c r="BE818" s="204">
        <f>IF(N818="základní",J818,0)</f>
        <v>0</v>
      </c>
      <c r="BF818" s="204">
        <f>IF(N818="snížená",J818,0)</f>
        <v>0</v>
      </c>
      <c r="BG818" s="204">
        <f>IF(N818="zákl. přenesená",J818,0)</f>
        <v>0</v>
      </c>
      <c r="BH818" s="204">
        <f>IF(N818="sníž. přenesená",J818,0)</f>
        <v>0</v>
      </c>
      <c r="BI818" s="204">
        <f>IF(N818="nulová",J818,0)</f>
        <v>0</v>
      </c>
      <c r="BJ818" s="24" t="s">
        <v>79</v>
      </c>
      <c r="BK818" s="204">
        <f>ROUND(I818*H818,1)</f>
        <v>0</v>
      </c>
      <c r="BL818" s="24" t="s">
        <v>474</v>
      </c>
      <c r="BM818" s="24" t="s">
        <v>2595</v>
      </c>
    </row>
    <row r="819" spans="2:65" s="1" customFormat="1" ht="13.5">
      <c r="B819" s="41"/>
      <c r="C819" s="63"/>
      <c r="D819" s="205" t="s">
        <v>202</v>
      </c>
      <c r="E819" s="63"/>
      <c r="F819" s="206" t="s">
        <v>2594</v>
      </c>
      <c r="G819" s="63"/>
      <c r="H819" s="63"/>
      <c r="I819" s="165"/>
      <c r="J819" s="63"/>
      <c r="K819" s="63"/>
      <c r="L819" s="61"/>
      <c r="M819" s="207"/>
      <c r="N819" s="42"/>
      <c r="O819" s="42"/>
      <c r="P819" s="42"/>
      <c r="Q819" s="42"/>
      <c r="R819" s="42"/>
      <c r="S819" s="42"/>
      <c r="T819" s="78"/>
      <c r="AT819" s="24" t="s">
        <v>202</v>
      </c>
      <c r="AU819" s="24" t="s">
        <v>79</v>
      </c>
    </row>
    <row r="820" spans="2:65" s="1" customFormat="1" ht="22.5" customHeight="1">
      <c r="B820" s="41"/>
      <c r="C820" s="238" t="s">
        <v>2596</v>
      </c>
      <c r="D820" s="238" t="s">
        <v>1041</v>
      </c>
      <c r="E820" s="239" t="s">
        <v>2597</v>
      </c>
      <c r="F820" s="240" t="s">
        <v>2598</v>
      </c>
      <c r="G820" s="241" t="s">
        <v>729</v>
      </c>
      <c r="H820" s="242">
        <v>100</v>
      </c>
      <c r="I820" s="243"/>
      <c r="J820" s="242">
        <f>ROUND(I820*H820,1)</f>
        <v>0</v>
      </c>
      <c r="K820" s="240" t="s">
        <v>1298</v>
      </c>
      <c r="L820" s="244"/>
      <c r="M820" s="245" t="s">
        <v>20</v>
      </c>
      <c r="N820" s="246" t="s">
        <v>43</v>
      </c>
      <c r="O820" s="42"/>
      <c r="P820" s="202">
        <f>O820*H820</f>
        <v>0</v>
      </c>
      <c r="Q820" s="202">
        <v>0</v>
      </c>
      <c r="R820" s="202">
        <f>Q820*H820</f>
        <v>0</v>
      </c>
      <c r="S820" s="202">
        <v>0</v>
      </c>
      <c r="T820" s="203">
        <f>S820*H820</f>
        <v>0</v>
      </c>
      <c r="AR820" s="24" t="s">
        <v>799</v>
      </c>
      <c r="AT820" s="24" t="s">
        <v>1041</v>
      </c>
      <c r="AU820" s="24" t="s">
        <v>79</v>
      </c>
      <c r="AY820" s="24" t="s">
        <v>195</v>
      </c>
      <c r="BE820" s="204">
        <f>IF(N820="základní",J820,0)</f>
        <v>0</v>
      </c>
      <c r="BF820" s="204">
        <f>IF(N820="snížená",J820,0)</f>
        <v>0</v>
      </c>
      <c r="BG820" s="204">
        <f>IF(N820="zákl. přenesená",J820,0)</f>
        <v>0</v>
      </c>
      <c r="BH820" s="204">
        <f>IF(N820="sníž. přenesená",J820,0)</f>
        <v>0</v>
      </c>
      <c r="BI820" s="204">
        <f>IF(N820="nulová",J820,0)</f>
        <v>0</v>
      </c>
      <c r="BJ820" s="24" t="s">
        <v>79</v>
      </c>
      <c r="BK820" s="204">
        <f>ROUND(I820*H820,1)</f>
        <v>0</v>
      </c>
      <c r="BL820" s="24" t="s">
        <v>474</v>
      </c>
      <c r="BM820" s="24" t="s">
        <v>2599</v>
      </c>
    </row>
    <row r="821" spans="2:65" s="1" customFormat="1" ht="13.5">
      <c r="B821" s="41"/>
      <c r="C821" s="63"/>
      <c r="D821" s="205" t="s">
        <v>202</v>
      </c>
      <c r="E821" s="63"/>
      <c r="F821" s="206" t="s">
        <v>2598</v>
      </c>
      <c r="G821" s="63"/>
      <c r="H821" s="63"/>
      <c r="I821" s="165"/>
      <c r="J821" s="63"/>
      <c r="K821" s="63"/>
      <c r="L821" s="61"/>
      <c r="M821" s="207"/>
      <c r="N821" s="42"/>
      <c r="O821" s="42"/>
      <c r="P821" s="42"/>
      <c r="Q821" s="42"/>
      <c r="R821" s="42"/>
      <c r="S821" s="42"/>
      <c r="T821" s="78"/>
      <c r="AT821" s="24" t="s">
        <v>202</v>
      </c>
      <c r="AU821" s="24" t="s">
        <v>79</v>
      </c>
    </row>
    <row r="822" spans="2:65" s="1" customFormat="1" ht="22.5" customHeight="1">
      <c r="B822" s="41"/>
      <c r="C822" s="238" t="s">
        <v>970</v>
      </c>
      <c r="D822" s="238" t="s">
        <v>1041</v>
      </c>
      <c r="E822" s="239" t="s">
        <v>2600</v>
      </c>
      <c r="F822" s="240" t="s">
        <v>2601</v>
      </c>
      <c r="G822" s="241" t="s">
        <v>729</v>
      </c>
      <c r="H822" s="242">
        <v>1350</v>
      </c>
      <c r="I822" s="243"/>
      <c r="J822" s="242">
        <f>ROUND(I822*H822,1)</f>
        <v>0</v>
      </c>
      <c r="K822" s="240" t="s">
        <v>1298</v>
      </c>
      <c r="L822" s="244"/>
      <c r="M822" s="245" t="s">
        <v>20</v>
      </c>
      <c r="N822" s="246" t="s">
        <v>43</v>
      </c>
      <c r="O822" s="42"/>
      <c r="P822" s="202">
        <f>O822*H822</f>
        <v>0</v>
      </c>
      <c r="Q822" s="202">
        <v>0</v>
      </c>
      <c r="R822" s="202">
        <f>Q822*H822</f>
        <v>0</v>
      </c>
      <c r="S822" s="202">
        <v>0</v>
      </c>
      <c r="T822" s="203">
        <f>S822*H822</f>
        <v>0</v>
      </c>
      <c r="AR822" s="24" t="s">
        <v>799</v>
      </c>
      <c r="AT822" s="24" t="s">
        <v>1041</v>
      </c>
      <c r="AU822" s="24" t="s">
        <v>79</v>
      </c>
      <c r="AY822" s="24" t="s">
        <v>195</v>
      </c>
      <c r="BE822" s="204">
        <f>IF(N822="základní",J822,0)</f>
        <v>0</v>
      </c>
      <c r="BF822" s="204">
        <f>IF(N822="snížená",J822,0)</f>
        <v>0</v>
      </c>
      <c r="BG822" s="204">
        <f>IF(N822="zákl. přenesená",J822,0)</f>
        <v>0</v>
      </c>
      <c r="BH822" s="204">
        <f>IF(N822="sníž. přenesená",J822,0)</f>
        <v>0</v>
      </c>
      <c r="BI822" s="204">
        <f>IF(N822="nulová",J822,0)</f>
        <v>0</v>
      </c>
      <c r="BJ822" s="24" t="s">
        <v>79</v>
      </c>
      <c r="BK822" s="204">
        <f>ROUND(I822*H822,1)</f>
        <v>0</v>
      </c>
      <c r="BL822" s="24" t="s">
        <v>474</v>
      </c>
      <c r="BM822" s="24" t="s">
        <v>2602</v>
      </c>
    </row>
    <row r="823" spans="2:65" s="1" customFormat="1" ht="13.5">
      <c r="B823" s="41"/>
      <c r="C823" s="63"/>
      <c r="D823" s="205" t="s">
        <v>202</v>
      </c>
      <c r="E823" s="63"/>
      <c r="F823" s="206" t="s">
        <v>2601</v>
      </c>
      <c r="G823" s="63"/>
      <c r="H823" s="63"/>
      <c r="I823" s="165"/>
      <c r="J823" s="63"/>
      <c r="K823" s="63"/>
      <c r="L823" s="61"/>
      <c r="M823" s="207"/>
      <c r="N823" s="42"/>
      <c r="O823" s="42"/>
      <c r="P823" s="42"/>
      <c r="Q823" s="42"/>
      <c r="R823" s="42"/>
      <c r="S823" s="42"/>
      <c r="T823" s="78"/>
      <c r="AT823" s="24" t="s">
        <v>202</v>
      </c>
      <c r="AU823" s="24" t="s">
        <v>79</v>
      </c>
    </row>
    <row r="824" spans="2:65" s="1" customFormat="1" ht="22.5" customHeight="1">
      <c r="B824" s="41"/>
      <c r="C824" s="238" t="s">
        <v>2603</v>
      </c>
      <c r="D824" s="238" t="s">
        <v>1041</v>
      </c>
      <c r="E824" s="239" t="s">
        <v>2604</v>
      </c>
      <c r="F824" s="240" t="s">
        <v>2605</v>
      </c>
      <c r="G824" s="241" t="s">
        <v>404</v>
      </c>
      <c r="H824" s="242">
        <v>1</v>
      </c>
      <c r="I824" s="243"/>
      <c r="J824" s="242">
        <f>ROUND(I824*H824,1)</f>
        <v>0</v>
      </c>
      <c r="K824" s="240" t="s">
        <v>1298</v>
      </c>
      <c r="L824" s="244"/>
      <c r="M824" s="245" t="s">
        <v>20</v>
      </c>
      <c r="N824" s="246" t="s">
        <v>43</v>
      </c>
      <c r="O824" s="42"/>
      <c r="P824" s="202">
        <f>O824*H824</f>
        <v>0</v>
      </c>
      <c r="Q824" s="202">
        <v>0</v>
      </c>
      <c r="R824" s="202">
        <f>Q824*H824</f>
        <v>0</v>
      </c>
      <c r="S824" s="202">
        <v>0</v>
      </c>
      <c r="T824" s="203">
        <f>S824*H824</f>
        <v>0</v>
      </c>
      <c r="AR824" s="24" t="s">
        <v>799</v>
      </c>
      <c r="AT824" s="24" t="s">
        <v>1041</v>
      </c>
      <c r="AU824" s="24" t="s">
        <v>79</v>
      </c>
      <c r="AY824" s="24" t="s">
        <v>195</v>
      </c>
      <c r="BE824" s="204">
        <f>IF(N824="základní",J824,0)</f>
        <v>0</v>
      </c>
      <c r="BF824" s="204">
        <f>IF(N824="snížená",J824,0)</f>
        <v>0</v>
      </c>
      <c r="BG824" s="204">
        <f>IF(N824="zákl. přenesená",J824,0)</f>
        <v>0</v>
      </c>
      <c r="BH824" s="204">
        <f>IF(N824="sníž. přenesená",J824,0)</f>
        <v>0</v>
      </c>
      <c r="BI824" s="204">
        <f>IF(N824="nulová",J824,0)</f>
        <v>0</v>
      </c>
      <c r="BJ824" s="24" t="s">
        <v>79</v>
      </c>
      <c r="BK824" s="204">
        <f>ROUND(I824*H824,1)</f>
        <v>0</v>
      </c>
      <c r="BL824" s="24" t="s">
        <v>474</v>
      </c>
      <c r="BM824" s="24" t="s">
        <v>2606</v>
      </c>
    </row>
    <row r="825" spans="2:65" s="1" customFormat="1" ht="13.5">
      <c r="B825" s="41"/>
      <c r="C825" s="63"/>
      <c r="D825" s="205" t="s">
        <v>202</v>
      </c>
      <c r="E825" s="63"/>
      <c r="F825" s="206" t="s">
        <v>2605</v>
      </c>
      <c r="G825" s="63"/>
      <c r="H825" s="63"/>
      <c r="I825" s="165"/>
      <c r="J825" s="63"/>
      <c r="K825" s="63"/>
      <c r="L825" s="61"/>
      <c r="M825" s="207"/>
      <c r="N825" s="42"/>
      <c r="O825" s="42"/>
      <c r="P825" s="42"/>
      <c r="Q825" s="42"/>
      <c r="R825" s="42"/>
      <c r="S825" s="42"/>
      <c r="T825" s="78"/>
      <c r="AT825" s="24" t="s">
        <v>202</v>
      </c>
      <c r="AU825" s="24" t="s">
        <v>79</v>
      </c>
    </row>
    <row r="826" spans="2:65" s="1" customFormat="1" ht="22.5" customHeight="1">
      <c r="B826" s="41"/>
      <c r="C826" s="238" t="s">
        <v>973</v>
      </c>
      <c r="D826" s="238" t="s">
        <v>1041</v>
      </c>
      <c r="E826" s="239" t="s">
        <v>2607</v>
      </c>
      <c r="F826" s="240" t="s">
        <v>2608</v>
      </c>
      <c r="G826" s="241" t="s">
        <v>1269</v>
      </c>
      <c r="H826" s="242">
        <v>10</v>
      </c>
      <c r="I826" s="243"/>
      <c r="J826" s="242">
        <f>ROUND(I826*H826,1)</f>
        <v>0</v>
      </c>
      <c r="K826" s="240" t="s">
        <v>1298</v>
      </c>
      <c r="L826" s="244"/>
      <c r="M826" s="245" t="s">
        <v>20</v>
      </c>
      <c r="N826" s="246" t="s">
        <v>43</v>
      </c>
      <c r="O826" s="42"/>
      <c r="P826" s="202">
        <f>O826*H826</f>
        <v>0</v>
      </c>
      <c r="Q826" s="202">
        <v>0</v>
      </c>
      <c r="R826" s="202">
        <f>Q826*H826</f>
        <v>0</v>
      </c>
      <c r="S826" s="202">
        <v>0</v>
      </c>
      <c r="T826" s="203">
        <f>S826*H826</f>
        <v>0</v>
      </c>
      <c r="AR826" s="24" t="s">
        <v>799</v>
      </c>
      <c r="AT826" s="24" t="s">
        <v>1041</v>
      </c>
      <c r="AU826" s="24" t="s">
        <v>79</v>
      </c>
      <c r="AY826" s="24" t="s">
        <v>195</v>
      </c>
      <c r="BE826" s="204">
        <f>IF(N826="základní",J826,0)</f>
        <v>0</v>
      </c>
      <c r="BF826" s="204">
        <f>IF(N826="snížená",J826,0)</f>
        <v>0</v>
      </c>
      <c r="BG826" s="204">
        <f>IF(N826="zákl. přenesená",J826,0)</f>
        <v>0</v>
      </c>
      <c r="BH826" s="204">
        <f>IF(N826="sníž. přenesená",J826,0)</f>
        <v>0</v>
      </c>
      <c r="BI826" s="204">
        <f>IF(N826="nulová",J826,0)</f>
        <v>0</v>
      </c>
      <c r="BJ826" s="24" t="s">
        <v>79</v>
      </c>
      <c r="BK826" s="204">
        <f>ROUND(I826*H826,1)</f>
        <v>0</v>
      </c>
      <c r="BL826" s="24" t="s">
        <v>474</v>
      </c>
      <c r="BM826" s="24" t="s">
        <v>2609</v>
      </c>
    </row>
    <row r="827" spans="2:65" s="1" customFormat="1" ht="13.5">
      <c r="B827" s="41"/>
      <c r="C827" s="63"/>
      <c r="D827" s="205" t="s">
        <v>202</v>
      </c>
      <c r="E827" s="63"/>
      <c r="F827" s="206" t="s">
        <v>2608</v>
      </c>
      <c r="G827" s="63"/>
      <c r="H827" s="63"/>
      <c r="I827" s="165"/>
      <c r="J827" s="63"/>
      <c r="K827" s="63"/>
      <c r="L827" s="61"/>
      <c r="M827" s="207"/>
      <c r="N827" s="42"/>
      <c r="O827" s="42"/>
      <c r="P827" s="42"/>
      <c r="Q827" s="42"/>
      <c r="R827" s="42"/>
      <c r="S827" s="42"/>
      <c r="T827" s="78"/>
      <c r="AT827" s="24" t="s">
        <v>202</v>
      </c>
      <c r="AU827" s="24" t="s">
        <v>79</v>
      </c>
    </row>
    <row r="828" spans="2:65" s="1" customFormat="1" ht="22.5" customHeight="1">
      <c r="B828" s="41"/>
      <c r="C828" s="238" t="s">
        <v>2610</v>
      </c>
      <c r="D828" s="238" t="s">
        <v>1041</v>
      </c>
      <c r="E828" s="239" t="s">
        <v>2611</v>
      </c>
      <c r="F828" s="240" t="s">
        <v>2612</v>
      </c>
      <c r="G828" s="241" t="s">
        <v>1948</v>
      </c>
      <c r="H828" s="242">
        <v>1</v>
      </c>
      <c r="I828" s="243"/>
      <c r="J828" s="242">
        <f>ROUND(I828*H828,1)</f>
        <v>0</v>
      </c>
      <c r="K828" s="240" t="s">
        <v>1298</v>
      </c>
      <c r="L828" s="244"/>
      <c r="M828" s="245" t="s">
        <v>20</v>
      </c>
      <c r="N828" s="246" t="s">
        <v>43</v>
      </c>
      <c r="O828" s="42"/>
      <c r="P828" s="202">
        <f>O828*H828</f>
        <v>0</v>
      </c>
      <c r="Q828" s="202">
        <v>0</v>
      </c>
      <c r="R828" s="202">
        <f>Q828*H828</f>
        <v>0</v>
      </c>
      <c r="S828" s="202">
        <v>0</v>
      </c>
      <c r="T828" s="203">
        <f>S828*H828</f>
        <v>0</v>
      </c>
      <c r="AR828" s="24" t="s">
        <v>799</v>
      </c>
      <c r="AT828" s="24" t="s">
        <v>1041</v>
      </c>
      <c r="AU828" s="24" t="s">
        <v>79</v>
      </c>
      <c r="AY828" s="24" t="s">
        <v>195</v>
      </c>
      <c r="BE828" s="204">
        <f>IF(N828="základní",J828,0)</f>
        <v>0</v>
      </c>
      <c r="BF828" s="204">
        <f>IF(N828="snížená",J828,0)</f>
        <v>0</v>
      </c>
      <c r="BG828" s="204">
        <f>IF(N828="zákl. přenesená",J828,0)</f>
        <v>0</v>
      </c>
      <c r="BH828" s="204">
        <f>IF(N828="sníž. přenesená",J828,0)</f>
        <v>0</v>
      </c>
      <c r="BI828" s="204">
        <f>IF(N828="nulová",J828,0)</f>
        <v>0</v>
      </c>
      <c r="BJ828" s="24" t="s">
        <v>79</v>
      </c>
      <c r="BK828" s="204">
        <f>ROUND(I828*H828,1)</f>
        <v>0</v>
      </c>
      <c r="BL828" s="24" t="s">
        <v>474</v>
      </c>
      <c r="BM828" s="24" t="s">
        <v>2613</v>
      </c>
    </row>
    <row r="829" spans="2:65" s="1" customFormat="1" ht="13.5">
      <c r="B829" s="41"/>
      <c r="C829" s="63"/>
      <c r="D829" s="208" t="s">
        <v>202</v>
      </c>
      <c r="E829" s="63"/>
      <c r="F829" s="209" t="s">
        <v>2612</v>
      </c>
      <c r="G829" s="63"/>
      <c r="H829" s="63"/>
      <c r="I829" s="165"/>
      <c r="J829" s="63"/>
      <c r="K829" s="63"/>
      <c r="L829" s="61"/>
      <c r="M829" s="207"/>
      <c r="N829" s="42"/>
      <c r="O829" s="42"/>
      <c r="P829" s="42"/>
      <c r="Q829" s="42"/>
      <c r="R829" s="42"/>
      <c r="S829" s="42"/>
      <c r="T829" s="78"/>
      <c r="AT829" s="24" t="s">
        <v>202</v>
      </c>
      <c r="AU829" s="24" t="s">
        <v>79</v>
      </c>
    </row>
    <row r="830" spans="2:65" s="10" customFormat="1" ht="37.35" customHeight="1">
      <c r="B830" s="180"/>
      <c r="C830" s="181"/>
      <c r="D830" s="182" t="s">
        <v>71</v>
      </c>
      <c r="E830" s="183" t="s">
        <v>2614</v>
      </c>
      <c r="F830" s="183" t="s">
        <v>2615</v>
      </c>
      <c r="G830" s="181"/>
      <c r="H830" s="181"/>
      <c r="I830" s="184"/>
      <c r="J830" s="185">
        <f>BK830</f>
        <v>0</v>
      </c>
      <c r="K830" s="181"/>
      <c r="L830" s="186"/>
      <c r="M830" s="187"/>
      <c r="N830" s="188"/>
      <c r="O830" s="188"/>
      <c r="P830" s="189">
        <f>SUM(P831:P864)</f>
        <v>0</v>
      </c>
      <c r="Q830" s="188"/>
      <c r="R830" s="189">
        <f>SUM(R831:R864)</f>
        <v>0</v>
      </c>
      <c r="S830" s="188"/>
      <c r="T830" s="190">
        <f>SUM(T831:T864)</f>
        <v>0</v>
      </c>
      <c r="AR830" s="191" t="s">
        <v>86</v>
      </c>
      <c r="AT830" s="192" t="s">
        <v>71</v>
      </c>
      <c r="AU830" s="192" t="s">
        <v>72</v>
      </c>
      <c r="AY830" s="191" t="s">
        <v>195</v>
      </c>
      <c r="BK830" s="193">
        <f>SUM(BK831:BK864)</f>
        <v>0</v>
      </c>
    </row>
    <row r="831" spans="2:65" s="1" customFormat="1" ht="22.5" customHeight="1">
      <c r="B831" s="41"/>
      <c r="C831" s="194" t="s">
        <v>977</v>
      </c>
      <c r="D831" s="194" t="s">
        <v>196</v>
      </c>
      <c r="E831" s="195" t="s">
        <v>2616</v>
      </c>
      <c r="F831" s="196" t="s">
        <v>2617</v>
      </c>
      <c r="G831" s="197" t="s">
        <v>440</v>
      </c>
      <c r="H831" s="198">
        <v>1350</v>
      </c>
      <c r="I831" s="199"/>
      <c r="J831" s="198">
        <f>ROUND(I831*H831,1)</f>
        <v>0</v>
      </c>
      <c r="K831" s="196" t="s">
        <v>1298</v>
      </c>
      <c r="L831" s="61"/>
      <c r="M831" s="200" t="s">
        <v>20</v>
      </c>
      <c r="N831" s="201" t="s">
        <v>43</v>
      </c>
      <c r="O831" s="42"/>
      <c r="P831" s="202">
        <f>O831*H831</f>
        <v>0</v>
      </c>
      <c r="Q831" s="202">
        <v>0</v>
      </c>
      <c r="R831" s="202">
        <f>Q831*H831</f>
        <v>0</v>
      </c>
      <c r="S831" s="202">
        <v>0</v>
      </c>
      <c r="T831" s="203">
        <f>S831*H831</f>
        <v>0</v>
      </c>
      <c r="AR831" s="24" t="s">
        <v>474</v>
      </c>
      <c r="AT831" s="24" t="s">
        <v>196</v>
      </c>
      <c r="AU831" s="24" t="s">
        <v>79</v>
      </c>
      <c r="AY831" s="24" t="s">
        <v>195</v>
      </c>
      <c r="BE831" s="204">
        <f>IF(N831="základní",J831,0)</f>
        <v>0</v>
      </c>
      <c r="BF831" s="204">
        <f>IF(N831="snížená",J831,0)</f>
        <v>0</v>
      </c>
      <c r="BG831" s="204">
        <f>IF(N831="zákl. přenesená",J831,0)</f>
        <v>0</v>
      </c>
      <c r="BH831" s="204">
        <f>IF(N831="sníž. přenesená",J831,0)</f>
        <v>0</v>
      </c>
      <c r="BI831" s="204">
        <f>IF(N831="nulová",J831,0)</f>
        <v>0</v>
      </c>
      <c r="BJ831" s="24" t="s">
        <v>79</v>
      </c>
      <c r="BK831" s="204">
        <f>ROUND(I831*H831,1)</f>
        <v>0</v>
      </c>
      <c r="BL831" s="24" t="s">
        <v>474</v>
      </c>
      <c r="BM831" s="24" t="s">
        <v>2618</v>
      </c>
    </row>
    <row r="832" spans="2:65" s="1" customFormat="1" ht="13.5">
      <c r="B832" s="41"/>
      <c r="C832" s="63"/>
      <c r="D832" s="205" t="s">
        <v>202</v>
      </c>
      <c r="E832" s="63"/>
      <c r="F832" s="206" t="s">
        <v>2617</v>
      </c>
      <c r="G832" s="63"/>
      <c r="H832" s="63"/>
      <c r="I832" s="165"/>
      <c r="J832" s="63"/>
      <c r="K832" s="63"/>
      <c r="L832" s="61"/>
      <c r="M832" s="207"/>
      <c r="N832" s="42"/>
      <c r="O832" s="42"/>
      <c r="P832" s="42"/>
      <c r="Q832" s="42"/>
      <c r="R832" s="42"/>
      <c r="S832" s="42"/>
      <c r="T832" s="78"/>
      <c r="AT832" s="24" t="s">
        <v>202</v>
      </c>
      <c r="AU832" s="24" t="s">
        <v>79</v>
      </c>
    </row>
    <row r="833" spans="2:65" s="1" customFormat="1" ht="22.5" customHeight="1">
      <c r="B833" s="41"/>
      <c r="C833" s="194" t="s">
        <v>2619</v>
      </c>
      <c r="D833" s="194" t="s">
        <v>196</v>
      </c>
      <c r="E833" s="195" t="s">
        <v>2620</v>
      </c>
      <c r="F833" s="196" t="s">
        <v>2621</v>
      </c>
      <c r="G833" s="197" t="s">
        <v>729</v>
      </c>
      <c r="H833" s="198">
        <v>20</v>
      </c>
      <c r="I833" s="199"/>
      <c r="J833" s="198">
        <f>ROUND(I833*H833,1)</f>
        <v>0</v>
      </c>
      <c r="K833" s="196" t="s">
        <v>1298</v>
      </c>
      <c r="L833" s="61"/>
      <c r="M833" s="200" t="s">
        <v>20</v>
      </c>
      <c r="N833" s="201" t="s">
        <v>43</v>
      </c>
      <c r="O833" s="42"/>
      <c r="P833" s="202">
        <f>O833*H833</f>
        <v>0</v>
      </c>
      <c r="Q833" s="202">
        <v>0</v>
      </c>
      <c r="R833" s="202">
        <f>Q833*H833</f>
        <v>0</v>
      </c>
      <c r="S833" s="202">
        <v>0</v>
      </c>
      <c r="T833" s="203">
        <f>S833*H833</f>
        <v>0</v>
      </c>
      <c r="AR833" s="24" t="s">
        <v>474</v>
      </c>
      <c r="AT833" s="24" t="s">
        <v>196</v>
      </c>
      <c r="AU833" s="24" t="s">
        <v>79</v>
      </c>
      <c r="AY833" s="24" t="s">
        <v>195</v>
      </c>
      <c r="BE833" s="204">
        <f>IF(N833="základní",J833,0)</f>
        <v>0</v>
      </c>
      <c r="BF833" s="204">
        <f>IF(N833="snížená",J833,0)</f>
        <v>0</v>
      </c>
      <c r="BG833" s="204">
        <f>IF(N833="zákl. přenesená",J833,0)</f>
        <v>0</v>
      </c>
      <c r="BH833" s="204">
        <f>IF(N833="sníž. přenesená",J833,0)</f>
        <v>0</v>
      </c>
      <c r="BI833" s="204">
        <f>IF(N833="nulová",J833,0)</f>
        <v>0</v>
      </c>
      <c r="BJ833" s="24" t="s">
        <v>79</v>
      </c>
      <c r="BK833" s="204">
        <f>ROUND(I833*H833,1)</f>
        <v>0</v>
      </c>
      <c r="BL833" s="24" t="s">
        <v>474</v>
      </c>
      <c r="BM833" s="24" t="s">
        <v>2622</v>
      </c>
    </row>
    <row r="834" spans="2:65" s="1" customFormat="1" ht="13.5">
      <c r="B834" s="41"/>
      <c r="C834" s="63"/>
      <c r="D834" s="205" t="s">
        <v>202</v>
      </c>
      <c r="E834" s="63"/>
      <c r="F834" s="206" t="s">
        <v>2621</v>
      </c>
      <c r="G834" s="63"/>
      <c r="H834" s="63"/>
      <c r="I834" s="165"/>
      <c r="J834" s="63"/>
      <c r="K834" s="63"/>
      <c r="L834" s="61"/>
      <c r="M834" s="207"/>
      <c r="N834" s="42"/>
      <c r="O834" s="42"/>
      <c r="P834" s="42"/>
      <c r="Q834" s="42"/>
      <c r="R834" s="42"/>
      <c r="S834" s="42"/>
      <c r="T834" s="78"/>
      <c r="AT834" s="24" t="s">
        <v>202</v>
      </c>
      <c r="AU834" s="24" t="s">
        <v>79</v>
      </c>
    </row>
    <row r="835" spans="2:65" s="1" customFormat="1" ht="22.5" customHeight="1">
      <c r="B835" s="41"/>
      <c r="C835" s="194" t="s">
        <v>982</v>
      </c>
      <c r="D835" s="194" t="s">
        <v>196</v>
      </c>
      <c r="E835" s="195" t="s">
        <v>2623</v>
      </c>
      <c r="F835" s="196" t="s">
        <v>2624</v>
      </c>
      <c r="G835" s="197" t="s">
        <v>440</v>
      </c>
      <c r="H835" s="198">
        <v>200</v>
      </c>
      <c r="I835" s="199"/>
      <c r="J835" s="198">
        <f>ROUND(I835*H835,1)</f>
        <v>0</v>
      </c>
      <c r="K835" s="196" t="s">
        <v>1298</v>
      </c>
      <c r="L835" s="61"/>
      <c r="M835" s="200" t="s">
        <v>20</v>
      </c>
      <c r="N835" s="201" t="s">
        <v>43</v>
      </c>
      <c r="O835" s="42"/>
      <c r="P835" s="202">
        <f>O835*H835</f>
        <v>0</v>
      </c>
      <c r="Q835" s="202">
        <v>0</v>
      </c>
      <c r="R835" s="202">
        <f>Q835*H835</f>
        <v>0</v>
      </c>
      <c r="S835" s="202">
        <v>0</v>
      </c>
      <c r="T835" s="203">
        <f>S835*H835</f>
        <v>0</v>
      </c>
      <c r="AR835" s="24" t="s">
        <v>474</v>
      </c>
      <c r="AT835" s="24" t="s">
        <v>196</v>
      </c>
      <c r="AU835" s="24" t="s">
        <v>79</v>
      </c>
      <c r="AY835" s="24" t="s">
        <v>195</v>
      </c>
      <c r="BE835" s="204">
        <f>IF(N835="základní",J835,0)</f>
        <v>0</v>
      </c>
      <c r="BF835" s="204">
        <f>IF(N835="snížená",J835,0)</f>
        <v>0</v>
      </c>
      <c r="BG835" s="204">
        <f>IF(N835="zákl. přenesená",J835,0)</f>
        <v>0</v>
      </c>
      <c r="BH835" s="204">
        <f>IF(N835="sníž. přenesená",J835,0)</f>
        <v>0</v>
      </c>
      <c r="BI835" s="204">
        <f>IF(N835="nulová",J835,0)</f>
        <v>0</v>
      </c>
      <c r="BJ835" s="24" t="s">
        <v>79</v>
      </c>
      <c r="BK835" s="204">
        <f>ROUND(I835*H835,1)</f>
        <v>0</v>
      </c>
      <c r="BL835" s="24" t="s">
        <v>474</v>
      </c>
      <c r="BM835" s="24" t="s">
        <v>2625</v>
      </c>
    </row>
    <row r="836" spans="2:65" s="1" customFormat="1" ht="13.5">
      <c r="B836" s="41"/>
      <c r="C836" s="63"/>
      <c r="D836" s="205" t="s">
        <v>202</v>
      </c>
      <c r="E836" s="63"/>
      <c r="F836" s="206" t="s">
        <v>2624</v>
      </c>
      <c r="G836" s="63"/>
      <c r="H836" s="63"/>
      <c r="I836" s="165"/>
      <c r="J836" s="63"/>
      <c r="K836" s="63"/>
      <c r="L836" s="61"/>
      <c r="M836" s="207"/>
      <c r="N836" s="42"/>
      <c r="O836" s="42"/>
      <c r="P836" s="42"/>
      <c r="Q836" s="42"/>
      <c r="R836" s="42"/>
      <c r="S836" s="42"/>
      <c r="T836" s="78"/>
      <c r="AT836" s="24" t="s">
        <v>202</v>
      </c>
      <c r="AU836" s="24" t="s">
        <v>79</v>
      </c>
    </row>
    <row r="837" spans="2:65" s="1" customFormat="1" ht="22.5" customHeight="1">
      <c r="B837" s="41"/>
      <c r="C837" s="194" t="s">
        <v>2626</v>
      </c>
      <c r="D837" s="194" t="s">
        <v>196</v>
      </c>
      <c r="E837" s="195" t="s">
        <v>2627</v>
      </c>
      <c r="F837" s="196" t="s">
        <v>2628</v>
      </c>
      <c r="G837" s="197" t="s">
        <v>440</v>
      </c>
      <c r="H837" s="198">
        <v>6</v>
      </c>
      <c r="I837" s="199"/>
      <c r="J837" s="198">
        <f>ROUND(I837*H837,1)</f>
        <v>0</v>
      </c>
      <c r="K837" s="196" t="s">
        <v>1298</v>
      </c>
      <c r="L837" s="61"/>
      <c r="M837" s="200" t="s">
        <v>20</v>
      </c>
      <c r="N837" s="201" t="s">
        <v>43</v>
      </c>
      <c r="O837" s="42"/>
      <c r="P837" s="202">
        <f>O837*H837</f>
        <v>0</v>
      </c>
      <c r="Q837" s="202">
        <v>0</v>
      </c>
      <c r="R837" s="202">
        <f>Q837*H837</f>
        <v>0</v>
      </c>
      <c r="S837" s="202">
        <v>0</v>
      </c>
      <c r="T837" s="203">
        <f>S837*H837</f>
        <v>0</v>
      </c>
      <c r="AR837" s="24" t="s">
        <v>474</v>
      </c>
      <c r="AT837" s="24" t="s">
        <v>196</v>
      </c>
      <c r="AU837" s="24" t="s">
        <v>79</v>
      </c>
      <c r="AY837" s="24" t="s">
        <v>195</v>
      </c>
      <c r="BE837" s="204">
        <f>IF(N837="základní",J837,0)</f>
        <v>0</v>
      </c>
      <c r="BF837" s="204">
        <f>IF(N837="snížená",J837,0)</f>
        <v>0</v>
      </c>
      <c r="BG837" s="204">
        <f>IF(N837="zákl. přenesená",J837,0)</f>
        <v>0</v>
      </c>
      <c r="BH837" s="204">
        <f>IF(N837="sníž. přenesená",J837,0)</f>
        <v>0</v>
      </c>
      <c r="BI837" s="204">
        <f>IF(N837="nulová",J837,0)</f>
        <v>0</v>
      </c>
      <c r="BJ837" s="24" t="s">
        <v>79</v>
      </c>
      <c r="BK837" s="204">
        <f>ROUND(I837*H837,1)</f>
        <v>0</v>
      </c>
      <c r="BL837" s="24" t="s">
        <v>474</v>
      </c>
      <c r="BM837" s="24" t="s">
        <v>2629</v>
      </c>
    </row>
    <row r="838" spans="2:65" s="1" customFormat="1" ht="13.5">
      <c r="B838" s="41"/>
      <c r="C838" s="63"/>
      <c r="D838" s="205" t="s">
        <v>202</v>
      </c>
      <c r="E838" s="63"/>
      <c r="F838" s="206" t="s">
        <v>2628</v>
      </c>
      <c r="G838" s="63"/>
      <c r="H838" s="63"/>
      <c r="I838" s="165"/>
      <c r="J838" s="63"/>
      <c r="K838" s="63"/>
      <c r="L838" s="61"/>
      <c r="M838" s="207"/>
      <c r="N838" s="42"/>
      <c r="O838" s="42"/>
      <c r="P838" s="42"/>
      <c r="Q838" s="42"/>
      <c r="R838" s="42"/>
      <c r="S838" s="42"/>
      <c r="T838" s="78"/>
      <c r="AT838" s="24" t="s">
        <v>202</v>
      </c>
      <c r="AU838" s="24" t="s">
        <v>79</v>
      </c>
    </row>
    <row r="839" spans="2:65" s="1" customFormat="1" ht="22.5" customHeight="1">
      <c r="B839" s="41"/>
      <c r="C839" s="194" t="s">
        <v>986</v>
      </c>
      <c r="D839" s="194" t="s">
        <v>196</v>
      </c>
      <c r="E839" s="195" t="s">
        <v>2630</v>
      </c>
      <c r="F839" s="196" t="s">
        <v>2631</v>
      </c>
      <c r="G839" s="197" t="s">
        <v>440</v>
      </c>
      <c r="H839" s="198">
        <v>528</v>
      </c>
      <c r="I839" s="199"/>
      <c r="J839" s="198">
        <f>ROUND(I839*H839,1)</f>
        <v>0</v>
      </c>
      <c r="K839" s="196" t="s">
        <v>1298</v>
      </c>
      <c r="L839" s="61"/>
      <c r="M839" s="200" t="s">
        <v>20</v>
      </c>
      <c r="N839" s="201" t="s">
        <v>43</v>
      </c>
      <c r="O839" s="42"/>
      <c r="P839" s="202">
        <f>O839*H839</f>
        <v>0</v>
      </c>
      <c r="Q839" s="202">
        <v>0</v>
      </c>
      <c r="R839" s="202">
        <f>Q839*H839</f>
        <v>0</v>
      </c>
      <c r="S839" s="202">
        <v>0</v>
      </c>
      <c r="T839" s="203">
        <f>S839*H839</f>
        <v>0</v>
      </c>
      <c r="AR839" s="24" t="s">
        <v>474</v>
      </c>
      <c r="AT839" s="24" t="s">
        <v>196</v>
      </c>
      <c r="AU839" s="24" t="s">
        <v>79</v>
      </c>
      <c r="AY839" s="24" t="s">
        <v>195</v>
      </c>
      <c r="BE839" s="204">
        <f>IF(N839="základní",J839,0)</f>
        <v>0</v>
      </c>
      <c r="BF839" s="204">
        <f>IF(N839="snížená",J839,0)</f>
        <v>0</v>
      </c>
      <c r="BG839" s="204">
        <f>IF(N839="zákl. přenesená",J839,0)</f>
        <v>0</v>
      </c>
      <c r="BH839" s="204">
        <f>IF(N839="sníž. přenesená",J839,0)</f>
        <v>0</v>
      </c>
      <c r="BI839" s="204">
        <f>IF(N839="nulová",J839,0)</f>
        <v>0</v>
      </c>
      <c r="BJ839" s="24" t="s">
        <v>79</v>
      </c>
      <c r="BK839" s="204">
        <f>ROUND(I839*H839,1)</f>
        <v>0</v>
      </c>
      <c r="BL839" s="24" t="s">
        <v>474</v>
      </c>
      <c r="BM839" s="24" t="s">
        <v>2632</v>
      </c>
    </row>
    <row r="840" spans="2:65" s="1" customFormat="1" ht="13.5">
      <c r="B840" s="41"/>
      <c r="C840" s="63"/>
      <c r="D840" s="205" t="s">
        <v>202</v>
      </c>
      <c r="E840" s="63"/>
      <c r="F840" s="206" t="s">
        <v>2631</v>
      </c>
      <c r="G840" s="63"/>
      <c r="H840" s="63"/>
      <c r="I840" s="165"/>
      <c r="J840" s="63"/>
      <c r="K840" s="63"/>
      <c r="L840" s="61"/>
      <c r="M840" s="207"/>
      <c r="N840" s="42"/>
      <c r="O840" s="42"/>
      <c r="P840" s="42"/>
      <c r="Q840" s="42"/>
      <c r="R840" s="42"/>
      <c r="S840" s="42"/>
      <c r="T840" s="78"/>
      <c r="AT840" s="24" t="s">
        <v>202</v>
      </c>
      <c r="AU840" s="24" t="s">
        <v>79</v>
      </c>
    </row>
    <row r="841" spans="2:65" s="1" customFormat="1" ht="22.5" customHeight="1">
      <c r="B841" s="41"/>
      <c r="C841" s="194" t="s">
        <v>2633</v>
      </c>
      <c r="D841" s="194" t="s">
        <v>196</v>
      </c>
      <c r="E841" s="195" t="s">
        <v>2634</v>
      </c>
      <c r="F841" s="196" t="s">
        <v>2635</v>
      </c>
      <c r="G841" s="197" t="s">
        <v>440</v>
      </c>
      <c r="H841" s="198">
        <v>90</v>
      </c>
      <c r="I841" s="199"/>
      <c r="J841" s="198">
        <f>ROUND(I841*H841,1)</f>
        <v>0</v>
      </c>
      <c r="K841" s="196" t="s">
        <v>1298</v>
      </c>
      <c r="L841" s="61"/>
      <c r="M841" s="200" t="s">
        <v>20</v>
      </c>
      <c r="N841" s="201" t="s">
        <v>43</v>
      </c>
      <c r="O841" s="42"/>
      <c r="P841" s="202">
        <f>O841*H841</f>
        <v>0</v>
      </c>
      <c r="Q841" s="202">
        <v>0</v>
      </c>
      <c r="R841" s="202">
        <f>Q841*H841</f>
        <v>0</v>
      </c>
      <c r="S841" s="202">
        <v>0</v>
      </c>
      <c r="T841" s="203">
        <f>S841*H841</f>
        <v>0</v>
      </c>
      <c r="AR841" s="24" t="s">
        <v>474</v>
      </c>
      <c r="AT841" s="24" t="s">
        <v>196</v>
      </c>
      <c r="AU841" s="24" t="s">
        <v>79</v>
      </c>
      <c r="AY841" s="24" t="s">
        <v>195</v>
      </c>
      <c r="BE841" s="204">
        <f>IF(N841="základní",J841,0)</f>
        <v>0</v>
      </c>
      <c r="BF841" s="204">
        <f>IF(N841="snížená",J841,0)</f>
        <v>0</v>
      </c>
      <c r="BG841" s="204">
        <f>IF(N841="zákl. přenesená",J841,0)</f>
        <v>0</v>
      </c>
      <c r="BH841" s="204">
        <f>IF(N841="sníž. přenesená",J841,0)</f>
        <v>0</v>
      </c>
      <c r="BI841" s="204">
        <f>IF(N841="nulová",J841,0)</f>
        <v>0</v>
      </c>
      <c r="BJ841" s="24" t="s">
        <v>79</v>
      </c>
      <c r="BK841" s="204">
        <f>ROUND(I841*H841,1)</f>
        <v>0</v>
      </c>
      <c r="BL841" s="24" t="s">
        <v>474</v>
      </c>
      <c r="BM841" s="24" t="s">
        <v>2636</v>
      </c>
    </row>
    <row r="842" spans="2:65" s="1" customFormat="1" ht="13.5">
      <c r="B842" s="41"/>
      <c r="C842" s="63"/>
      <c r="D842" s="205" t="s">
        <v>202</v>
      </c>
      <c r="E842" s="63"/>
      <c r="F842" s="206" t="s">
        <v>2635</v>
      </c>
      <c r="G842" s="63"/>
      <c r="H842" s="63"/>
      <c r="I842" s="165"/>
      <c r="J842" s="63"/>
      <c r="K842" s="63"/>
      <c r="L842" s="61"/>
      <c r="M842" s="207"/>
      <c r="N842" s="42"/>
      <c r="O842" s="42"/>
      <c r="P842" s="42"/>
      <c r="Q842" s="42"/>
      <c r="R842" s="42"/>
      <c r="S842" s="42"/>
      <c r="T842" s="78"/>
      <c r="AT842" s="24" t="s">
        <v>202</v>
      </c>
      <c r="AU842" s="24" t="s">
        <v>79</v>
      </c>
    </row>
    <row r="843" spans="2:65" s="1" customFormat="1" ht="22.5" customHeight="1">
      <c r="B843" s="41"/>
      <c r="C843" s="194" t="s">
        <v>991</v>
      </c>
      <c r="D843" s="194" t="s">
        <v>196</v>
      </c>
      <c r="E843" s="195" t="s">
        <v>2637</v>
      </c>
      <c r="F843" s="196" t="s">
        <v>2638</v>
      </c>
      <c r="G843" s="197" t="s">
        <v>440</v>
      </c>
      <c r="H843" s="198">
        <v>14</v>
      </c>
      <c r="I843" s="199"/>
      <c r="J843" s="198">
        <f>ROUND(I843*H843,1)</f>
        <v>0</v>
      </c>
      <c r="K843" s="196" t="s">
        <v>1298</v>
      </c>
      <c r="L843" s="61"/>
      <c r="M843" s="200" t="s">
        <v>20</v>
      </c>
      <c r="N843" s="201" t="s">
        <v>43</v>
      </c>
      <c r="O843" s="42"/>
      <c r="P843" s="202">
        <f>O843*H843</f>
        <v>0</v>
      </c>
      <c r="Q843" s="202">
        <v>0</v>
      </c>
      <c r="R843" s="202">
        <f>Q843*H843</f>
        <v>0</v>
      </c>
      <c r="S843" s="202">
        <v>0</v>
      </c>
      <c r="T843" s="203">
        <f>S843*H843</f>
        <v>0</v>
      </c>
      <c r="AR843" s="24" t="s">
        <v>474</v>
      </c>
      <c r="AT843" s="24" t="s">
        <v>196</v>
      </c>
      <c r="AU843" s="24" t="s">
        <v>79</v>
      </c>
      <c r="AY843" s="24" t="s">
        <v>195</v>
      </c>
      <c r="BE843" s="204">
        <f>IF(N843="základní",J843,0)</f>
        <v>0</v>
      </c>
      <c r="BF843" s="204">
        <f>IF(N843="snížená",J843,0)</f>
        <v>0</v>
      </c>
      <c r="BG843" s="204">
        <f>IF(N843="zákl. přenesená",J843,0)</f>
        <v>0</v>
      </c>
      <c r="BH843" s="204">
        <f>IF(N843="sníž. přenesená",J843,0)</f>
        <v>0</v>
      </c>
      <c r="BI843" s="204">
        <f>IF(N843="nulová",J843,0)</f>
        <v>0</v>
      </c>
      <c r="BJ843" s="24" t="s">
        <v>79</v>
      </c>
      <c r="BK843" s="204">
        <f>ROUND(I843*H843,1)</f>
        <v>0</v>
      </c>
      <c r="BL843" s="24" t="s">
        <v>474</v>
      </c>
      <c r="BM843" s="24" t="s">
        <v>2639</v>
      </c>
    </row>
    <row r="844" spans="2:65" s="1" customFormat="1" ht="13.5">
      <c r="B844" s="41"/>
      <c r="C844" s="63"/>
      <c r="D844" s="205" t="s">
        <v>202</v>
      </c>
      <c r="E844" s="63"/>
      <c r="F844" s="206" t="s">
        <v>2638</v>
      </c>
      <c r="G844" s="63"/>
      <c r="H844" s="63"/>
      <c r="I844" s="165"/>
      <c r="J844" s="63"/>
      <c r="K844" s="63"/>
      <c r="L844" s="61"/>
      <c r="M844" s="207"/>
      <c r="N844" s="42"/>
      <c r="O844" s="42"/>
      <c r="P844" s="42"/>
      <c r="Q844" s="42"/>
      <c r="R844" s="42"/>
      <c r="S844" s="42"/>
      <c r="T844" s="78"/>
      <c r="AT844" s="24" t="s">
        <v>202</v>
      </c>
      <c r="AU844" s="24" t="s">
        <v>79</v>
      </c>
    </row>
    <row r="845" spans="2:65" s="1" customFormat="1" ht="22.5" customHeight="1">
      <c r="B845" s="41"/>
      <c r="C845" s="194" t="s">
        <v>2640</v>
      </c>
      <c r="D845" s="194" t="s">
        <v>196</v>
      </c>
      <c r="E845" s="195" t="s">
        <v>2641</v>
      </c>
      <c r="F845" s="196" t="s">
        <v>2642</v>
      </c>
      <c r="G845" s="197" t="s">
        <v>440</v>
      </c>
      <c r="H845" s="198">
        <v>14</v>
      </c>
      <c r="I845" s="199"/>
      <c r="J845" s="198">
        <f>ROUND(I845*H845,1)</f>
        <v>0</v>
      </c>
      <c r="K845" s="196" t="s">
        <v>1298</v>
      </c>
      <c r="L845" s="61"/>
      <c r="M845" s="200" t="s">
        <v>20</v>
      </c>
      <c r="N845" s="201" t="s">
        <v>43</v>
      </c>
      <c r="O845" s="42"/>
      <c r="P845" s="202">
        <f>O845*H845</f>
        <v>0</v>
      </c>
      <c r="Q845" s="202">
        <v>0</v>
      </c>
      <c r="R845" s="202">
        <f>Q845*H845</f>
        <v>0</v>
      </c>
      <c r="S845" s="202">
        <v>0</v>
      </c>
      <c r="T845" s="203">
        <f>S845*H845</f>
        <v>0</v>
      </c>
      <c r="AR845" s="24" t="s">
        <v>474</v>
      </c>
      <c r="AT845" s="24" t="s">
        <v>196</v>
      </c>
      <c r="AU845" s="24" t="s">
        <v>79</v>
      </c>
      <c r="AY845" s="24" t="s">
        <v>195</v>
      </c>
      <c r="BE845" s="204">
        <f>IF(N845="základní",J845,0)</f>
        <v>0</v>
      </c>
      <c r="BF845" s="204">
        <f>IF(N845="snížená",J845,0)</f>
        <v>0</v>
      </c>
      <c r="BG845" s="204">
        <f>IF(N845="zákl. přenesená",J845,0)</f>
        <v>0</v>
      </c>
      <c r="BH845" s="204">
        <f>IF(N845="sníž. přenesená",J845,0)</f>
        <v>0</v>
      </c>
      <c r="BI845" s="204">
        <f>IF(N845="nulová",J845,0)</f>
        <v>0</v>
      </c>
      <c r="BJ845" s="24" t="s">
        <v>79</v>
      </c>
      <c r="BK845" s="204">
        <f>ROUND(I845*H845,1)</f>
        <v>0</v>
      </c>
      <c r="BL845" s="24" t="s">
        <v>474</v>
      </c>
      <c r="BM845" s="24" t="s">
        <v>2643</v>
      </c>
    </row>
    <row r="846" spans="2:65" s="1" customFormat="1" ht="13.5">
      <c r="B846" s="41"/>
      <c r="C846" s="63"/>
      <c r="D846" s="205" t="s">
        <v>202</v>
      </c>
      <c r="E846" s="63"/>
      <c r="F846" s="206" t="s">
        <v>2642</v>
      </c>
      <c r="G846" s="63"/>
      <c r="H846" s="63"/>
      <c r="I846" s="165"/>
      <c r="J846" s="63"/>
      <c r="K846" s="63"/>
      <c r="L846" s="61"/>
      <c r="M846" s="207"/>
      <c r="N846" s="42"/>
      <c r="O846" s="42"/>
      <c r="P846" s="42"/>
      <c r="Q846" s="42"/>
      <c r="R846" s="42"/>
      <c r="S846" s="42"/>
      <c r="T846" s="78"/>
      <c r="AT846" s="24" t="s">
        <v>202</v>
      </c>
      <c r="AU846" s="24" t="s">
        <v>79</v>
      </c>
    </row>
    <row r="847" spans="2:65" s="1" customFormat="1" ht="22.5" customHeight="1">
      <c r="B847" s="41"/>
      <c r="C847" s="194" t="s">
        <v>997</v>
      </c>
      <c r="D847" s="194" t="s">
        <v>196</v>
      </c>
      <c r="E847" s="195" t="s">
        <v>2644</v>
      </c>
      <c r="F847" s="196" t="s">
        <v>2645</v>
      </c>
      <c r="G847" s="197" t="s">
        <v>729</v>
      </c>
      <c r="H847" s="198">
        <v>30</v>
      </c>
      <c r="I847" s="199"/>
      <c r="J847" s="198">
        <f>ROUND(I847*H847,1)</f>
        <v>0</v>
      </c>
      <c r="K847" s="196" t="s">
        <v>1298</v>
      </c>
      <c r="L847" s="61"/>
      <c r="M847" s="200" t="s">
        <v>20</v>
      </c>
      <c r="N847" s="201" t="s">
        <v>43</v>
      </c>
      <c r="O847" s="42"/>
      <c r="P847" s="202">
        <f>O847*H847</f>
        <v>0</v>
      </c>
      <c r="Q847" s="202">
        <v>0</v>
      </c>
      <c r="R847" s="202">
        <f>Q847*H847</f>
        <v>0</v>
      </c>
      <c r="S847" s="202">
        <v>0</v>
      </c>
      <c r="T847" s="203">
        <f>S847*H847</f>
        <v>0</v>
      </c>
      <c r="AR847" s="24" t="s">
        <v>474</v>
      </c>
      <c r="AT847" s="24" t="s">
        <v>196</v>
      </c>
      <c r="AU847" s="24" t="s">
        <v>79</v>
      </c>
      <c r="AY847" s="24" t="s">
        <v>195</v>
      </c>
      <c r="BE847" s="204">
        <f>IF(N847="základní",J847,0)</f>
        <v>0</v>
      </c>
      <c r="BF847" s="204">
        <f>IF(N847="snížená",J847,0)</f>
        <v>0</v>
      </c>
      <c r="BG847" s="204">
        <f>IF(N847="zákl. přenesená",J847,0)</f>
        <v>0</v>
      </c>
      <c r="BH847" s="204">
        <f>IF(N847="sníž. přenesená",J847,0)</f>
        <v>0</v>
      </c>
      <c r="BI847" s="204">
        <f>IF(N847="nulová",J847,0)</f>
        <v>0</v>
      </c>
      <c r="BJ847" s="24" t="s">
        <v>79</v>
      </c>
      <c r="BK847" s="204">
        <f>ROUND(I847*H847,1)</f>
        <v>0</v>
      </c>
      <c r="BL847" s="24" t="s">
        <v>474</v>
      </c>
      <c r="BM847" s="24" t="s">
        <v>2646</v>
      </c>
    </row>
    <row r="848" spans="2:65" s="1" customFormat="1" ht="13.5">
      <c r="B848" s="41"/>
      <c r="C848" s="63"/>
      <c r="D848" s="205" t="s">
        <v>202</v>
      </c>
      <c r="E848" s="63"/>
      <c r="F848" s="206" t="s">
        <v>2645</v>
      </c>
      <c r="G848" s="63"/>
      <c r="H848" s="63"/>
      <c r="I848" s="165"/>
      <c r="J848" s="63"/>
      <c r="K848" s="63"/>
      <c r="L848" s="61"/>
      <c r="M848" s="207"/>
      <c r="N848" s="42"/>
      <c r="O848" s="42"/>
      <c r="P848" s="42"/>
      <c r="Q848" s="42"/>
      <c r="R848" s="42"/>
      <c r="S848" s="42"/>
      <c r="T848" s="78"/>
      <c r="AT848" s="24" t="s">
        <v>202</v>
      </c>
      <c r="AU848" s="24" t="s">
        <v>79</v>
      </c>
    </row>
    <row r="849" spans="2:65" s="1" customFormat="1" ht="22.5" customHeight="1">
      <c r="B849" s="41"/>
      <c r="C849" s="194" t="s">
        <v>2647</v>
      </c>
      <c r="D849" s="194" t="s">
        <v>196</v>
      </c>
      <c r="E849" s="195" t="s">
        <v>2648</v>
      </c>
      <c r="F849" s="196" t="s">
        <v>2649</v>
      </c>
      <c r="G849" s="197" t="s">
        <v>729</v>
      </c>
      <c r="H849" s="198">
        <v>2</v>
      </c>
      <c r="I849" s="199"/>
      <c r="J849" s="198">
        <f>ROUND(I849*H849,1)</f>
        <v>0</v>
      </c>
      <c r="K849" s="196" t="s">
        <v>1298</v>
      </c>
      <c r="L849" s="61"/>
      <c r="M849" s="200" t="s">
        <v>20</v>
      </c>
      <c r="N849" s="201" t="s">
        <v>43</v>
      </c>
      <c r="O849" s="42"/>
      <c r="P849" s="202">
        <f>O849*H849</f>
        <v>0</v>
      </c>
      <c r="Q849" s="202">
        <v>0</v>
      </c>
      <c r="R849" s="202">
        <f>Q849*H849</f>
        <v>0</v>
      </c>
      <c r="S849" s="202">
        <v>0</v>
      </c>
      <c r="T849" s="203">
        <f>S849*H849</f>
        <v>0</v>
      </c>
      <c r="AR849" s="24" t="s">
        <v>474</v>
      </c>
      <c r="AT849" s="24" t="s">
        <v>196</v>
      </c>
      <c r="AU849" s="24" t="s">
        <v>79</v>
      </c>
      <c r="AY849" s="24" t="s">
        <v>195</v>
      </c>
      <c r="BE849" s="204">
        <f>IF(N849="základní",J849,0)</f>
        <v>0</v>
      </c>
      <c r="BF849" s="204">
        <f>IF(N849="snížená",J849,0)</f>
        <v>0</v>
      </c>
      <c r="BG849" s="204">
        <f>IF(N849="zákl. přenesená",J849,0)</f>
        <v>0</v>
      </c>
      <c r="BH849" s="204">
        <f>IF(N849="sníž. přenesená",J849,0)</f>
        <v>0</v>
      </c>
      <c r="BI849" s="204">
        <f>IF(N849="nulová",J849,0)</f>
        <v>0</v>
      </c>
      <c r="BJ849" s="24" t="s">
        <v>79</v>
      </c>
      <c r="BK849" s="204">
        <f>ROUND(I849*H849,1)</f>
        <v>0</v>
      </c>
      <c r="BL849" s="24" t="s">
        <v>474</v>
      </c>
      <c r="BM849" s="24" t="s">
        <v>2650</v>
      </c>
    </row>
    <row r="850" spans="2:65" s="1" customFormat="1" ht="13.5">
      <c r="B850" s="41"/>
      <c r="C850" s="63"/>
      <c r="D850" s="205" t="s">
        <v>202</v>
      </c>
      <c r="E850" s="63"/>
      <c r="F850" s="206" t="s">
        <v>2649</v>
      </c>
      <c r="G850" s="63"/>
      <c r="H850" s="63"/>
      <c r="I850" s="165"/>
      <c r="J850" s="63"/>
      <c r="K850" s="63"/>
      <c r="L850" s="61"/>
      <c r="M850" s="207"/>
      <c r="N850" s="42"/>
      <c r="O850" s="42"/>
      <c r="P850" s="42"/>
      <c r="Q850" s="42"/>
      <c r="R850" s="42"/>
      <c r="S850" s="42"/>
      <c r="T850" s="78"/>
      <c r="AT850" s="24" t="s">
        <v>202</v>
      </c>
      <c r="AU850" s="24" t="s">
        <v>79</v>
      </c>
    </row>
    <row r="851" spans="2:65" s="1" customFormat="1" ht="22.5" customHeight="1">
      <c r="B851" s="41"/>
      <c r="C851" s="194" t="s">
        <v>1002</v>
      </c>
      <c r="D851" s="194" t="s">
        <v>196</v>
      </c>
      <c r="E851" s="195" t="s">
        <v>2651</v>
      </c>
      <c r="F851" s="196" t="s">
        <v>2652</v>
      </c>
      <c r="G851" s="197" t="s">
        <v>729</v>
      </c>
      <c r="H851" s="198">
        <v>2</v>
      </c>
      <c r="I851" s="199"/>
      <c r="J851" s="198">
        <f>ROUND(I851*H851,1)</f>
        <v>0</v>
      </c>
      <c r="K851" s="196" t="s">
        <v>1298</v>
      </c>
      <c r="L851" s="61"/>
      <c r="M851" s="200" t="s">
        <v>20</v>
      </c>
      <c r="N851" s="201" t="s">
        <v>43</v>
      </c>
      <c r="O851" s="42"/>
      <c r="P851" s="202">
        <f>O851*H851</f>
        <v>0</v>
      </c>
      <c r="Q851" s="202">
        <v>0</v>
      </c>
      <c r="R851" s="202">
        <f>Q851*H851</f>
        <v>0</v>
      </c>
      <c r="S851" s="202">
        <v>0</v>
      </c>
      <c r="T851" s="203">
        <f>S851*H851</f>
        <v>0</v>
      </c>
      <c r="AR851" s="24" t="s">
        <v>474</v>
      </c>
      <c r="AT851" s="24" t="s">
        <v>196</v>
      </c>
      <c r="AU851" s="24" t="s">
        <v>79</v>
      </c>
      <c r="AY851" s="24" t="s">
        <v>195</v>
      </c>
      <c r="BE851" s="204">
        <f>IF(N851="základní",J851,0)</f>
        <v>0</v>
      </c>
      <c r="BF851" s="204">
        <f>IF(N851="snížená",J851,0)</f>
        <v>0</v>
      </c>
      <c r="BG851" s="204">
        <f>IF(N851="zákl. přenesená",J851,0)</f>
        <v>0</v>
      </c>
      <c r="BH851" s="204">
        <f>IF(N851="sníž. přenesená",J851,0)</f>
        <v>0</v>
      </c>
      <c r="BI851" s="204">
        <f>IF(N851="nulová",J851,0)</f>
        <v>0</v>
      </c>
      <c r="BJ851" s="24" t="s">
        <v>79</v>
      </c>
      <c r="BK851" s="204">
        <f>ROUND(I851*H851,1)</f>
        <v>0</v>
      </c>
      <c r="BL851" s="24" t="s">
        <v>474</v>
      </c>
      <c r="BM851" s="24" t="s">
        <v>2653</v>
      </c>
    </row>
    <row r="852" spans="2:65" s="1" customFormat="1" ht="13.5">
      <c r="B852" s="41"/>
      <c r="C852" s="63"/>
      <c r="D852" s="205" t="s">
        <v>202</v>
      </c>
      <c r="E852" s="63"/>
      <c r="F852" s="206" t="s">
        <v>2652</v>
      </c>
      <c r="G852" s="63"/>
      <c r="H852" s="63"/>
      <c r="I852" s="165"/>
      <c r="J852" s="63"/>
      <c r="K852" s="63"/>
      <c r="L852" s="61"/>
      <c r="M852" s="207"/>
      <c r="N852" s="42"/>
      <c r="O852" s="42"/>
      <c r="P852" s="42"/>
      <c r="Q852" s="42"/>
      <c r="R852" s="42"/>
      <c r="S852" s="42"/>
      <c r="T852" s="78"/>
      <c r="AT852" s="24" t="s">
        <v>202</v>
      </c>
      <c r="AU852" s="24" t="s">
        <v>79</v>
      </c>
    </row>
    <row r="853" spans="2:65" s="1" customFormat="1" ht="22.5" customHeight="1">
      <c r="B853" s="41"/>
      <c r="C853" s="194" t="s">
        <v>2654</v>
      </c>
      <c r="D853" s="194" t="s">
        <v>196</v>
      </c>
      <c r="E853" s="195" t="s">
        <v>2655</v>
      </c>
      <c r="F853" s="196" t="s">
        <v>2656</v>
      </c>
      <c r="G853" s="197" t="s">
        <v>729</v>
      </c>
      <c r="H853" s="198">
        <v>1712</v>
      </c>
      <c r="I853" s="199"/>
      <c r="J853" s="198">
        <f>ROUND(I853*H853,1)</f>
        <v>0</v>
      </c>
      <c r="K853" s="196" t="s">
        <v>1298</v>
      </c>
      <c r="L853" s="61"/>
      <c r="M853" s="200" t="s">
        <v>20</v>
      </c>
      <c r="N853" s="201" t="s">
        <v>43</v>
      </c>
      <c r="O853" s="42"/>
      <c r="P853" s="202">
        <f>O853*H853</f>
        <v>0</v>
      </c>
      <c r="Q853" s="202">
        <v>0</v>
      </c>
      <c r="R853" s="202">
        <f>Q853*H853</f>
        <v>0</v>
      </c>
      <c r="S853" s="202">
        <v>0</v>
      </c>
      <c r="T853" s="203">
        <f>S853*H853</f>
        <v>0</v>
      </c>
      <c r="AR853" s="24" t="s">
        <v>474</v>
      </c>
      <c r="AT853" s="24" t="s">
        <v>196</v>
      </c>
      <c r="AU853" s="24" t="s">
        <v>79</v>
      </c>
      <c r="AY853" s="24" t="s">
        <v>195</v>
      </c>
      <c r="BE853" s="204">
        <f>IF(N853="základní",J853,0)</f>
        <v>0</v>
      </c>
      <c r="BF853" s="204">
        <f>IF(N853="snížená",J853,0)</f>
        <v>0</v>
      </c>
      <c r="BG853" s="204">
        <f>IF(N853="zákl. přenesená",J853,0)</f>
        <v>0</v>
      </c>
      <c r="BH853" s="204">
        <f>IF(N853="sníž. přenesená",J853,0)</f>
        <v>0</v>
      </c>
      <c r="BI853" s="204">
        <f>IF(N853="nulová",J853,0)</f>
        <v>0</v>
      </c>
      <c r="BJ853" s="24" t="s">
        <v>79</v>
      </c>
      <c r="BK853" s="204">
        <f>ROUND(I853*H853,1)</f>
        <v>0</v>
      </c>
      <c r="BL853" s="24" t="s">
        <v>474</v>
      </c>
      <c r="BM853" s="24" t="s">
        <v>2657</v>
      </c>
    </row>
    <row r="854" spans="2:65" s="1" customFormat="1" ht="13.5">
      <c r="B854" s="41"/>
      <c r="C854" s="63"/>
      <c r="D854" s="205" t="s">
        <v>202</v>
      </c>
      <c r="E854" s="63"/>
      <c r="F854" s="206" t="s">
        <v>2656</v>
      </c>
      <c r="G854" s="63"/>
      <c r="H854" s="63"/>
      <c r="I854" s="165"/>
      <c r="J854" s="63"/>
      <c r="K854" s="63"/>
      <c r="L854" s="61"/>
      <c r="M854" s="207"/>
      <c r="N854" s="42"/>
      <c r="O854" s="42"/>
      <c r="P854" s="42"/>
      <c r="Q854" s="42"/>
      <c r="R854" s="42"/>
      <c r="S854" s="42"/>
      <c r="T854" s="78"/>
      <c r="AT854" s="24" t="s">
        <v>202</v>
      </c>
      <c r="AU854" s="24" t="s">
        <v>79</v>
      </c>
    </row>
    <row r="855" spans="2:65" s="1" customFormat="1" ht="22.5" customHeight="1">
      <c r="B855" s="41"/>
      <c r="C855" s="194" t="s">
        <v>1006</v>
      </c>
      <c r="D855" s="194" t="s">
        <v>196</v>
      </c>
      <c r="E855" s="195" t="s">
        <v>2658</v>
      </c>
      <c r="F855" s="196" t="s">
        <v>2659</v>
      </c>
      <c r="G855" s="197" t="s">
        <v>729</v>
      </c>
      <c r="H855" s="198">
        <v>200</v>
      </c>
      <c r="I855" s="199"/>
      <c r="J855" s="198">
        <f>ROUND(I855*H855,1)</f>
        <v>0</v>
      </c>
      <c r="K855" s="196" t="s">
        <v>1298</v>
      </c>
      <c r="L855" s="61"/>
      <c r="M855" s="200" t="s">
        <v>20</v>
      </c>
      <c r="N855" s="201" t="s">
        <v>43</v>
      </c>
      <c r="O855" s="42"/>
      <c r="P855" s="202">
        <f>O855*H855</f>
        <v>0</v>
      </c>
      <c r="Q855" s="202">
        <v>0</v>
      </c>
      <c r="R855" s="202">
        <f>Q855*H855</f>
        <v>0</v>
      </c>
      <c r="S855" s="202">
        <v>0</v>
      </c>
      <c r="T855" s="203">
        <f>S855*H855</f>
        <v>0</v>
      </c>
      <c r="AR855" s="24" t="s">
        <v>474</v>
      </c>
      <c r="AT855" s="24" t="s">
        <v>196</v>
      </c>
      <c r="AU855" s="24" t="s">
        <v>79</v>
      </c>
      <c r="AY855" s="24" t="s">
        <v>195</v>
      </c>
      <c r="BE855" s="204">
        <f>IF(N855="základní",J855,0)</f>
        <v>0</v>
      </c>
      <c r="BF855" s="204">
        <f>IF(N855="snížená",J855,0)</f>
        <v>0</v>
      </c>
      <c r="BG855" s="204">
        <f>IF(N855="zákl. přenesená",J855,0)</f>
        <v>0</v>
      </c>
      <c r="BH855" s="204">
        <f>IF(N855="sníž. přenesená",J855,0)</f>
        <v>0</v>
      </c>
      <c r="BI855" s="204">
        <f>IF(N855="nulová",J855,0)</f>
        <v>0</v>
      </c>
      <c r="BJ855" s="24" t="s">
        <v>79</v>
      </c>
      <c r="BK855" s="204">
        <f>ROUND(I855*H855,1)</f>
        <v>0</v>
      </c>
      <c r="BL855" s="24" t="s">
        <v>474</v>
      </c>
      <c r="BM855" s="24" t="s">
        <v>2660</v>
      </c>
    </row>
    <row r="856" spans="2:65" s="1" customFormat="1" ht="13.5">
      <c r="B856" s="41"/>
      <c r="C856" s="63"/>
      <c r="D856" s="205" t="s">
        <v>202</v>
      </c>
      <c r="E856" s="63"/>
      <c r="F856" s="206" t="s">
        <v>2659</v>
      </c>
      <c r="G856" s="63"/>
      <c r="H856" s="63"/>
      <c r="I856" s="165"/>
      <c r="J856" s="63"/>
      <c r="K856" s="63"/>
      <c r="L856" s="61"/>
      <c r="M856" s="207"/>
      <c r="N856" s="42"/>
      <c r="O856" s="42"/>
      <c r="P856" s="42"/>
      <c r="Q856" s="42"/>
      <c r="R856" s="42"/>
      <c r="S856" s="42"/>
      <c r="T856" s="78"/>
      <c r="AT856" s="24" t="s">
        <v>202</v>
      </c>
      <c r="AU856" s="24" t="s">
        <v>79</v>
      </c>
    </row>
    <row r="857" spans="2:65" s="1" customFormat="1" ht="22.5" customHeight="1">
      <c r="B857" s="41"/>
      <c r="C857" s="194" t="s">
        <v>2661</v>
      </c>
      <c r="D857" s="194" t="s">
        <v>196</v>
      </c>
      <c r="E857" s="195" t="s">
        <v>2662</v>
      </c>
      <c r="F857" s="196" t="s">
        <v>2663</v>
      </c>
      <c r="G857" s="197" t="s">
        <v>729</v>
      </c>
      <c r="H857" s="198">
        <v>410</v>
      </c>
      <c r="I857" s="199"/>
      <c r="J857" s="198">
        <f>ROUND(I857*H857,1)</f>
        <v>0</v>
      </c>
      <c r="K857" s="196" t="s">
        <v>1298</v>
      </c>
      <c r="L857" s="61"/>
      <c r="M857" s="200" t="s">
        <v>20</v>
      </c>
      <c r="N857" s="201" t="s">
        <v>43</v>
      </c>
      <c r="O857" s="42"/>
      <c r="P857" s="202">
        <f>O857*H857</f>
        <v>0</v>
      </c>
      <c r="Q857" s="202">
        <v>0</v>
      </c>
      <c r="R857" s="202">
        <f>Q857*H857</f>
        <v>0</v>
      </c>
      <c r="S857" s="202">
        <v>0</v>
      </c>
      <c r="T857" s="203">
        <f>S857*H857</f>
        <v>0</v>
      </c>
      <c r="AR857" s="24" t="s">
        <v>474</v>
      </c>
      <c r="AT857" s="24" t="s">
        <v>196</v>
      </c>
      <c r="AU857" s="24" t="s">
        <v>79</v>
      </c>
      <c r="AY857" s="24" t="s">
        <v>195</v>
      </c>
      <c r="BE857" s="204">
        <f>IF(N857="základní",J857,0)</f>
        <v>0</v>
      </c>
      <c r="BF857" s="204">
        <f>IF(N857="snížená",J857,0)</f>
        <v>0</v>
      </c>
      <c r="BG857" s="204">
        <f>IF(N857="zákl. přenesená",J857,0)</f>
        <v>0</v>
      </c>
      <c r="BH857" s="204">
        <f>IF(N857="sníž. přenesená",J857,0)</f>
        <v>0</v>
      </c>
      <c r="BI857" s="204">
        <f>IF(N857="nulová",J857,0)</f>
        <v>0</v>
      </c>
      <c r="BJ857" s="24" t="s">
        <v>79</v>
      </c>
      <c r="BK857" s="204">
        <f>ROUND(I857*H857,1)</f>
        <v>0</v>
      </c>
      <c r="BL857" s="24" t="s">
        <v>474</v>
      </c>
      <c r="BM857" s="24" t="s">
        <v>2664</v>
      </c>
    </row>
    <row r="858" spans="2:65" s="1" customFormat="1" ht="13.5">
      <c r="B858" s="41"/>
      <c r="C858" s="63"/>
      <c r="D858" s="205" t="s">
        <v>202</v>
      </c>
      <c r="E858" s="63"/>
      <c r="F858" s="206" t="s">
        <v>2663</v>
      </c>
      <c r="G858" s="63"/>
      <c r="H858" s="63"/>
      <c r="I858" s="165"/>
      <c r="J858" s="63"/>
      <c r="K858" s="63"/>
      <c r="L858" s="61"/>
      <c r="M858" s="207"/>
      <c r="N858" s="42"/>
      <c r="O858" s="42"/>
      <c r="P858" s="42"/>
      <c r="Q858" s="42"/>
      <c r="R858" s="42"/>
      <c r="S858" s="42"/>
      <c r="T858" s="78"/>
      <c r="AT858" s="24" t="s">
        <v>202</v>
      </c>
      <c r="AU858" s="24" t="s">
        <v>79</v>
      </c>
    </row>
    <row r="859" spans="2:65" s="1" customFormat="1" ht="22.5" customHeight="1">
      <c r="B859" s="41"/>
      <c r="C859" s="194" t="s">
        <v>1009</v>
      </c>
      <c r="D859" s="194" t="s">
        <v>196</v>
      </c>
      <c r="E859" s="195" t="s">
        <v>2665</v>
      </c>
      <c r="F859" s="196" t="s">
        <v>2495</v>
      </c>
      <c r="G859" s="197" t="s">
        <v>729</v>
      </c>
      <c r="H859" s="198">
        <v>1600</v>
      </c>
      <c r="I859" s="199"/>
      <c r="J859" s="198">
        <f>ROUND(I859*H859,1)</f>
        <v>0</v>
      </c>
      <c r="K859" s="196" t="s">
        <v>1298</v>
      </c>
      <c r="L859" s="61"/>
      <c r="M859" s="200" t="s">
        <v>20</v>
      </c>
      <c r="N859" s="201" t="s">
        <v>43</v>
      </c>
      <c r="O859" s="42"/>
      <c r="P859" s="202">
        <f>O859*H859</f>
        <v>0</v>
      </c>
      <c r="Q859" s="202">
        <v>0</v>
      </c>
      <c r="R859" s="202">
        <f>Q859*H859</f>
        <v>0</v>
      </c>
      <c r="S859" s="202">
        <v>0</v>
      </c>
      <c r="T859" s="203">
        <f>S859*H859</f>
        <v>0</v>
      </c>
      <c r="AR859" s="24" t="s">
        <v>474</v>
      </c>
      <c r="AT859" s="24" t="s">
        <v>196</v>
      </c>
      <c r="AU859" s="24" t="s">
        <v>79</v>
      </c>
      <c r="AY859" s="24" t="s">
        <v>195</v>
      </c>
      <c r="BE859" s="204">
        <f>IF(N859="základní",J859,0)</f>
        <v>0</v>
      </c>
      <c r="BF859" s="204">
        <f>IF(N859="snížená",J859,0)</f>
        <v>0</v>
      </c>
      <c r="BG859" s="204">
        <f>IF(N859="zákl. přenesená",J859,0)</f>
        <v>0</v>
      </c>
      <c r="BH859" s="204">
        <f>IF(N859="sníž. přenesená",J859,0)</f>
        <v>0</v>
      </c>
      <c r="BI859" s="204">
        <f>IF(N859="nulová",J859,0)</f>
        <v>0</v>
      </c>
      <c r="BJ859" s="24" t="s">
        <v>79</v>
      </c>
      <c r="BK859" s="204">
        <f>ROUND(I859*H859,1)</f>
        <v>0</v>
      </c>
      <c r="BL859" s="24" t="s">
        <v>474</v>
      </c>
      <c r="BM859" s="24" t="s">
        <v>842</v>
      </c>
    </row>
    <row r="860" spans="2:65" s="1" customFormat="1" ht="13.5">
      <c r="B860" s="41"/>
      <c r="C860" s="63"/>
      <c r="D860" s="205" t="s">
        <v>202</v>
      </c>
      <c r="E860" s="63"/>
      <c r="F860" s="206" t="s">
        <v>2495</v>
      </c>
      <c r="G860" s="63"/>
      <c r="H860" s="63"/>
      <c r="I860" s="165"/>
      <c r="J860" s="63"/>
      <c r="K860" s="63"/>
      <c r="L860" s="61"/>
      <c r="M860" s="207"/>
      <c r="N860" s="42"/>
      <c r="O860" s="42"/>
      <c r="P860" s="42"/>
      <c r="Q860" s="42"/>
      <c r="R860" s="42"/>
      <c r="S860" s="42"/>
      <c r="T860" s="78"/>
      <c r="AT860" s="24" t="s">
        <v>202</v>
      </c>
      <c r="AU860" s="24" t="s">
        <v>79</v>
      </c>
    </row>
    <row r="861" spans="2:65" s="1" customFormat="1" ht="22.5" customHeight="1">
      <c r="B861" s="41"/>
      <c r="C861" s="194" t="s">
        <v>2666</v>
      </c>
      <c r="D861" s="194" t="s">
        <v>196</v>
      </c>
      <c r="E861" s="195" t="s">
        <v>2667</v>
      </c>
      <c r="F861" s="196" t="s">
        <v>2668</v>
      </c>
      <c r="G861" s="197" t="s">
        <v>1948</v>
      </c>
      <c r="H861" s="198">
        <v>1</v>
      </c>
      <c r="I861" s="199"/>
      <c r="J861" s="198">
        <f>ROUND(I861*H861,1)</f>
        <v>0</v>
      </c>
      <c r="K861" s="196" t="s">
        <v>1298</v>
      </c>
      <c r="L861" s="61"/>
      <c r="M861" s="200" t="s">
        <v>20</v>
      </c>
      <c r="N861" s="201" t="s">
        <v>43</v>
      </c>
      <c r="O861" s="42"/>
      <c r="P861" s="202">
        <f>O861*H861</f>
        <v>0</v>
      </c>
      <c r="Q861" s="202">
        <v>0</v>
      </c>
      <c r="R861" s="202">
        <f>Q861*H861</f>
        <v>0</v>
      </c>
      <c r="S861" s="202">
        <v>0</v>
      </c>
      <c r="T861" s="203">
        <f>S861*H861</f>
        <v>0</v>
      </c>
      <c r="AR861" s="24" t="s">
        <v>474</v>
      </c>
      <c r="AT861" s="24" t="s">
        <v>196</v>
      </c>
      <c r="AU861" s="24" t="s">
        <v>79</v>
      </c>
      <c r="AY861" s="24" t="s">
        <v>195</v>
      </c>
      <c r="BE861" s="204">
        <f>IF(N861="základní",J861,0)</f>
        <v>0</v>
      </c>
      <c r="BF861" s="204">
        <f>IF(N861="snížená",J861,0)</f>
        <v>0</v>
      </c>
      <c r="BG861" s="204">
        <f>IF(N861="zákl. přenesená",J861,0)</f>
        <v>0</v>
      </c>
      <c r="BH861" s="204">
        <f>IF(N861="sníž. přenesená",J861,0)</f>
        <v>0</v>
      </c>
      <c r="BI861" s="204">
        <f>IF(N861="nulová",J861,0)</f>
        <v>0</v>
      </c>
      <c r="BJ861" s="24" t="s">
        <v>79</v>
      </c>
      <c r="BK861" s="204">
        <f>ROUND(I861*H861,1)</f>
        <v>0</v>
      </c>
      <c r="BL861" s="24" t="s">
        <v>474</v>
      </c>
      <c r="BM861" s="24" t="s">
        <v>2669</v>
      </c>
    </row>
    <row r="862" spans="2:65" s="1" customFormat="1" ht="13.5">
      <c r="B862" s="41"/>
      <c r="C862" s="63"/>
      <c r="D862" s="205" t="s">
        <v>202</v>
      </c>
      <c r="E862" s="63"/>
      <c r="F862" s="206" t="s">
        <v>2668</v>
      </c>
      <c r="G862" s="63"/>
      <c r="H862" s="63"/>
      <c r="I862" s="165"/>
      <c r="J862" s="63"/>
      <c r="K862" s="63"/>
      <c r="L862" s="61"/>
      <c r="M862" s="207"/>
      <c r="N862" s="42"/>
      <c r="O862" s="42"/>
      <c r="P862" s="42"/>
      <c r="Q862" s="42"/>
      <c r="R862" s="42"/>
      <c r="S862" s="42"/>
      <c r="T862" s="78"/>
      <c r="AT862" s="24" t="s">
        <v>202</v>
      </c>
      <c r="AU862" s="24" t="s">
        <v>79</v>
      </c>
    </row>
    <row r="863" spans="2:65" s="1" customFormat="1" ht="22.5" customHeight="1">
      <c r="B863" s="41"/>
      <c r="C863" s="194" t="s">
        <v>1013</v>
      </c>
      <c r="D863" s="194" t="s">
        <v>196</v>
      </c>
      <c r="E863" s="195" t="s">
        <v>2670</v>
      </c>
      <c r="F863" s="196" t="s">
        <v>2671</v>
      </c>
      <c r="G863" s="197" t="s">
        <v>1948</v>
      </c>
      <c r="H863" s="198">
        <v>1</v>
      </c>
      <c r="I863" s="199"/>
      <c r="J863" s="198">
        <f>ROUND(I863*H863,1)</f>
        <v>0</v>
      </c>
      <c r="K863" s="196" t="s">
        <v>1298</v>
      </c>
      <c r="L863" s="61"/>
      <c r="M863" s="200" t="s">
        <v>20</v>
      </c>
      <c r="N863" s="201" t="s">
        <v>43</v>
      </c>
      <c r="O863" s="42"/>
      <c r="P863" s="202">
        <f>O863*H863</f>
        <v>0</v>
      </c>
      <c r="Q863" s="202">
        <v>0</v>
      </c>
      <c r="R863" s="202">
        <f>Q863*H863</f>
        <v>0</v>
      </c>
      <c r="S863" s="202">
        <v>0</v>
      </c>
      <c r="T863" s="203">
        <f>S863*H863</f>
        <v>0</v>
      </c>
      <c r="AR863" s="24" t="s">
        <v>474</v>
      </c>
      <c r="AT863" s="24" t="s">
        <v>196</v>
      </c>
      <c r="AU863" s="24" t="s">
        <v>79</v>
      </c>
      <c r="AY863" s="24" t="s">
        <v>195</v>
      </c>
      <c r="BE863" s="204">
        <f>IF(N863="základní",J863,0)</f>
        <v>0</v>
      </c>
      <c r="BF863" s="204">
        <f>IF(N863="snížená",J863,0)</f>
        <v>0</v>
      </c>
      <c r="BG863" s="204">
        <f>IF(N863="zákl. přenesená",J863,0)</f>
        <v>0</v>
      </c>
      <c r="BH863" s="204">
        <f>IF(N863="sníž. přenesená",J863,0)</f>
        <v>0</v>
      </c>
      <c r="BI863" s="204">
        <f>IF(N863="nulová",J863,0)</f>
        <v>0</v>
      </c>
      <c r="BJ863" s="24" t="s">
        <v>79</v>
      </c>
      <c r="BK863" s="204">
        <f>ROUND(I863*H863,1)</f>
        <v>0</v>
      </c>
      <c r="BL863" s="24" t="s">
        <v>474</v>
      </c>
      <c r="BM863" s="24" t="s">
        <v>2672</v>
      </c>
    </row>
    <row r="864" spans="2:65" s="1" customFormat="1" ht="13.5">
      <c r="B864" s="41"/>
      <c r="C864" s="63"/>
      <c r="D864" s="208" t="s">
        <v>202</v>
      </c>
      <c r="E864" s="63"/>
      <c r="F864" s="209" t="s">
        <v>2671</v>
      </c>
      <c r="G864" s="63"/>
      <c r="H864" s="63"/>
      <c r="I864" s="165"/>
      <c r="J864" s="63"/>
      <c r="K864" s="63"/>
      <c r="L864" s="61"/>
      <c r="M864" s="207"/>
      <c r="N864" s="42"/>
      <c r="O864" s="42"/>
      <c r="P864" s="42"/>
      <c r="Q864" s="42"/>
      <c r="R864" s="42"/>
      <c r="S864" s="42"/>
      <c r="T864" s="78"/>
      <c r="AT864" s="24" t="s">
        <v>202</v>
      </c>
      <c r="AU864" s="24" t="s">
        <v>79</v>
      </c>
    </row>
    <row r="865" spans="2:65" s="10" customFormat="1" ht="37.35" customHeight="1">
      <c r="B865" s="180"/>
      <c r="C865" s="181"/>
      <c r="D865" s="182" t="s">
        <v>71</v>
      </c>
      <c r="E865" s="183" t="s">
        <v>2673</v>
      </c>
      <c r="F865" s="183" t="s">
        <v>2674</v>
      </c>
      <c r="G865" s="181"/>
      <c r="H865" s="181"/>
      <c r="I865" s="184"/>
      <c r="J865" s="185">
        <f>BK865</f>
        <v>0</v>
      </c>
      <c r="K865" s="181"/>
      <c r="L865" s="186"/>
      <c r="M865" s="187"/>
      <c r="N865" s="188"/>
      <c r="O865" s="188"/>
      <c r="P865" s="189">
        <f>SUM(P866:P875)</f>
        <v>0</v>
      </c>
      <c r="Q865" s="188"/>
      <c r="R865" s="189">
        <f>SUM(R866:R875)</f>
        <v>0</v>
      </c>
      <c r="S865" s="188"/>
      <c r="T865" s="190">
        <f>SUM(T866:T875)</f>
        <v>0</v>
      </c>
      <c r="AR865" s="191" t="s">
        <v>79</v>
      </c>
      <c r="AT865" s="192" t="s">
        <v>71</v>
      </c>
      <c r="AU865" s="192" t="s">
        <v>72</v>
      </c>
      <c r="AY865" s="191" t="s">
        <v>195</v>
      </c>
      <c r="BK865" s="193">
        <f>SUM(BK866:BK875)</f>
        <v>0</v>
      </c>
    </row>
    <row r="866" spans="2:65" s="1" customFormat="1" ht="22.5" customHeight="1">
      <c r="B866" s="41"/>
      <c r="C866" s="194" t="s">
        <v>2675</v>
      </c>
      <c r="D866" s="194" t="s">
        <v>196</v>
      </c>
      <c r="E866" s="195" t="s">
        <v>2676</v>
      </c>
      <c r="F866" s="196" t="s">
        <v>2677</v>
      </c>
      <c r="G866" s="197" t="s">
        <v>729</v>
      </c>
      <c r="H866" s="198">
        <v>15</v>
      </c>
      <c r="I866" s="199"/>
      <c r="J866" s="198">
        <f>ROUND(I866*H866,1)</f>
        <v>0</v>
      </c>
      <c r="K866" s="196" t="s">
        <v>1298</v>
      </c>
      <c r="L866" s="61"/>
      <c r="M866" s="200" t="s">
        <v>20</v>
      </c>
      <c r="N866" s="201" t="s">
        <v>43</v>
      </c>
      <c r="O866" s="42"/>
      <c r="P866" s="202">
        <f>O866*H866</f>
        <v>0</v>
      </c>
      <c r="Q866" s="202">
        <v>0</v>
      </c>
      <c r="R866" s="202">
        <f>Q866*H866</f>
        <v>0</v>
      </c>
      <c r="S866" s="202">
        <v>0</v>
      </c>
      <c r="T866" s="203">
        <f>S866*H866</f>
        <v>0</v>
      </c>
      <c r="AR866" s="24" t="s">
        <v>194</v>
      </c>
      <c r="AT866" s="24" t="s">
        <v>196</v>
      </c>
      <c r="AU866" s="24" t="s">
        <v>79</v>
      </c>
      <c r="AY866" s="24" t="s">
        <v>195</v>
      </c>
      <c r="BE866" s="204">
        <f>IF(N866="základní",J866,0)</f>
        <v>0</v>
      </c>
      <c r="BF866" s="204">
        <f>IF(N866="snížená",J866,0)</f>
        <v>0</v>
      </c>
      <c r="BG866" s="204">
        <f>IF(N866="zákl. přenesená",J866,0)</f>
        <v>0</v>
      </c>
      <c r="BH866" s="204">
        <f>IF(N866="sníž. přenesená",J866,0)</f>
        <v>0</v>
      </c>
      <c r="BI866" s="204">
        <f>IF(N866="nulová",J866,0)</f>
        <v>0</v>
      </c>
      <c r="BJ866" s="24" t="s">
        <v>79</v>
      </c>
      <c r="BK866" s="204">
        <f>ROUND(I866*H866,1)</f>
        <v>0</v>
      </c>
      <c r="BL866" s="24" t="s">
        <v>194</v>
      </c>
      <c r="BM866" s="24" t="s">
        <v>2678</v>
      </c>
    </row>
    <row r="867" spans="2:65" s="1" customFormat="1" ht="13.5">
      <c r="B867" s="41"/>
      <c r="C867" s="63"/>
      <c r="D867" s="205" t="s">
        <v>202</v>
      </c>
      <c r="E867" s="63"/>
      <c r="F867" s="206" t="s">
        <v>2677</v>
      </c>
      <c r="G867" s="63"/>
      <c r="H867" s="63"/>
      <c r="I867" s="165"/>
      <c r="J867" s="63"/>
      <c r="K867" s="63"/>
      <c r="L867" s="61"/>
      <c r="M867" s="207"/>
      <c r="N867" s="42"/>
      <c r="O867" s="42"/>
      <c r="P867" s="42"/>
      <c r="Q867" s="42"/>
      <c r="R867" s="42"/>
      <c r="S867" s="42"/>
      <c r="T867" s="78"/>
      <c r="AT867" s="24" t="s">
        <v>202</v>
      </c>
      <c r="AU867" s="24" t="s">
        <v>79</v>
      </c>
    </row>
    <row r="868" spans="2:65" s="1" customFormat="1" ht="22.5" customHeight="1">
      <c r="B868" s="41"/>
      <c r="C868" s="194" t="s">
        <v>1016</v>
      </c>
      <c r="D868" s="194" t="s">
        <v>196</v>
      </c>
      <c r="E868" s="195" t="s">
        <v>2679</v>
      </c>
      <c r="F868" s="196" t="s">
        <v>2680</v>
      </c>
      <c r="G868" s="197" t="s">
        <v>729</v>
      </c>
      <c r="H868" s="198">
        <v>6</v>
      </c>
      <c r="I868" s="199"/>
      <c r="J868" s="198">
        <f>ROUND(I868*H868,1)</f>
        <v>0</v>
      </c>
      <c r="K868" s="196" t="s">
        <v>1298</v>
      </c>
      <c r="L868" s="61"/>
      <c r="M868" s="200" t="s">
        <v>20</v>
      </c>
      <c r="N868" s="201" t="s">
        <v>43</v>
      </c>
      <c r="O868" s="42"/>
      <c r="P868" s="202">
        <f>O868*H868</f>
        <v>0</v>
      </c>
      <c r="Q868" s="202">
        <v>0</v>
      </c>
      <c r="R868" s="202">
        <f>Q868*H868</f>
        <v>0</v>
      </c>
      <c r="S868" s="202">
        <v>0</v>
      </c>
      <c r="T868" s="203">
        <f>S868*H868</f>
        <v>0</v>
      </c>
      <c r="AR868" s="24" t="s">
        <v>194</v>
      </c>
      <c r="AT868" s="24" t="s">
        <v>196</v>
      </c>
      <c r="AU868" s="24" t="s">
        <v>79</v>
      </c>
      <c r="AY868" s="24" t="s">
        <v>195</v>
      </c>
      <c r="BE868" s="204">
        <f>IF(N868="základní",J868,0)</f>
        <v>0</v>
      </c>
      <c r="BF868" s="204">
        <f>IF(N868="snížená",J868,0)</f>
        <v>0</v>
      </c>
      <c r="BG868" s="204">
        <f>IF(N868="zákl. přenesená",J868,0)</f>
        <v>0</v>
      </c>
      <c r="BH868" s="204">
        <f>IF(N868="sníž. přenesená",J868,0)</f>
        <v>0</v>
      </c>
      <c r="BI868" s="204">
        <f>IF(N868="nulová",J868,0)</f>
        <v>0</v>
      </c>
      <c r="BJ868" s="24" t="s">
        <v>79</v>
      </c>
      <c r="BK868" s="204">
        <f>ROUND(I868*H868,1)</f>
        <v>0</v>
      </c>
      <c r="BL868" s="24" t="s">
        <v>194</v>
      </c>
      <c r="BM868" s="24" t="s">
        <v>2681</v>
      </c>
    </row>
    <row r="869" spans="2:65" s="1" customFormat="1" ht="13.5">
      <c r="B869" s="41"/>
      <c r="C869" s="63"/>
      <c r="D869" s="205" t="s">
        <v>202</v>
      </c>
      <c r="E869" s="63"/>
      <c r="F869" s="206" t="s">
        <v>2680</v>
      </c>
      <c r="G869" s="63"/>
      <c r="H869" s="63"/>
      <c r="I869" s="165"/>
      <c r="J869" s="63"/>
      <c r="K869" s="63"/>
      <c r="L869" s="61"/>
      <c r="M869" s="207"/>
      <c r="N869" s="42"/>
      <c r="O869" s="42"/>
      <c r="P869" s="42"/>
      <c r="Q869" s="42"/>
      <c r="R869" s="42"/>
      <c r="S869" s="42"/>
      <c r="T869" s="78"/>
      <c r="AT869" s="24" t="s">
        <v>202</v>
      </c>
      <c r="AU869" s="24" t="s">
        <v>79</v>
      </c>
    </row>
    <row r="870" spans="2:65" s="1" customFormat="1" ht="22.5" customHeight="1">
      <c r="B870" s="41"/>
      <c r="C870" s="194" t="s">
        <v>2682</v>
      </c>
      <c r="D870" s="194" t="s">
        <v>196</v>
      </c>
      <c r="E870" s="195" t="s">
        <v>2683</v>
      </c>
      <c r="F870" s="196" t="s">
        <v>2684</v>
      </c>
      <c r="G870" s="197" t="s">
        <v>729</v>
      </c>
      <c r="H870" s="198">
        <v>10</v>
      </c>
      <c r="I870" s="199"/>
      <c r="J870" s="198">
        <f>ROUND(I870*H870,1)</f>
        <v>0</v>
      </c>
      <c r="K870" s="196" t="s">
        <v>1298</v>
      </c>
      <c r="L870" s="61"/>
      <c r="M870" s="200" t="s">
        <v>20</v>
      </c>
      <c r="N870" s="201" t="s">
        <v>43</v>
      </c>
      <c r="O870" s="42"/>
      <c r="P870" s="202">
        <f>O870*H870</f>
        <v>0</v>
      </c>
      <c r="Q870" s="202">
        <v>0</v>
      </c>
      <c r="R870" s="202">
        <f>Q870*H870</f>
        <v>0</v>
      </c>
      <c r="S870" s="202">
        <v>0</v>
      </c>
      <c r="T870" s="203">
        <f>S870*H870</f>
        <v>0</v>
      </c>
      <c r="AR870" s="24" t="s">
        <v>194</v>
      </c>
      <c r="AT870" s="24" t="s">
        <v>196</v>
      </c>
      <c r="AU870" s="24" t="s">
        <v>79</v>
      </c>
      <c r="AY870" s="24" t="s">
        <v>195</v>
      </c>
      <c r="BE870" s="204">
        <f>IF(N870="základní",J870,0)</f>
        <v>0</v>
      </c>
      <c r="BF870" s="204">
        <f>IF(N870="snížená",J870,0)</f>
        <v>0</v>
      </c>
      <c r="BG870" s="204">
        <f>IF(N870="zákl. přenesená",J870,0)</f>
        <v>0</v>
      </c>
      <c r="BH870" s="204">
        <f>IF(N870="sníž. přenesená",J870,0)</f>
        <v>0</v>
      </c>
      <c r="BI870" s="204">
        <f>IF(N870="nulová",J870,0)</f>
        <v>0</v>
      </c>
      <c r="BJ870" s="24" t="s">
        <v>79</v>
      </c>
      <c r="BK870" s="204">
        <f>ROUND(I870*H870,1)</f>
        <v>0</v>
      </c>
      <c r="BL870" s="24" t="s">
        <v>194</v>
      </c>
      <c r="BM870" s="24" t="s">
        <v>1087</v>
      </c>
    </row>
    <row r="871" spans="2:65" s="1" customFormat="1" ht="13.5">
      <c r="B871" s="41"/>
      <c r="C871" s="63"/>
      <c r="D871" s="205" t="s">
        <v>202</v>
      </c>
      <c r="E871" s="63"/>
      <c r="F871" s="206" t="s">
        <v>2684</v>
      </c>
      <c r="G871" s="63"/>
      <c r="H871" s="63"/>
      <c r="I871" s="165"/>
      <c r="J871" s="63"/>
      <c r="K871" s="63"/>
      <c r="L871" s="61"/>
      <c r="M871" s="207"/>
      <c r="N871" s="42"/>
      <c r="O871" s="42"/>
      <c r="P871" s="42"/>
      <c r="Q871" s="42"/>
      <c r="R871" s="42"/>
      <c r="S871" s="42"/>
      <c r="T871" s="78"/>
      <c r="AT871" s="24" t="s">
        <v>202</v>
      </c>
      <c r="AU871" s="24" t="s">
        <v>79</v>
      </c>
    </row>
    <row r="872" spans="2:65" s="1" customFormat="1" ht="22.5" customHeight="1">
      <c r="B872" s="41"/>
      <c r="C872" s="194" t="s">
        <v>1020</v>
      </c>
      <c r="D872" s="194" t="s">
        <v>196</v>
      </c>
      <c r="E872" s="195" t="s">
        <v>2685</v>
      </c>
      <c r="F872" s="196" t="s">
        <v>2686</v>
      </c>
      <c r="G872" s="197" t="s">
        <v>729</v>
      </c>
      <c r="H872" s="198">
        <v>2</v>
      </c>
      <c r="I872" s="199"/>
      <c r="J872" s="198">
        <f>ROUND(I872*H872,1)</f>
        <v>0</v>
      </c>
      <c r="K872" s="196" t="s">
        <v>1298</v>
      </c>
      <c r="L872" s="61"/>
      <c r="M872" s="200" t="s">
        <v>20</v>
      </c>
      <c r="N872" s="201" t="s">
        <v>43</v>
      </c>
      <c r="O872" s="42"/>
      <c r="P872" s="202">
        <f>O872*H872</f>
        <v>0</v>
      </c>
      <c r="Q872" s="202">
        <v>0</v>
      </c>
      <c r="R872" s="202">
        <f>Q872*H872</f>
        <v>0</v>
      </c>
      <c r="S872" s="202">
        <v>0</v>
      </c>
      <c r="T872" s="203">
        <f>S872*H872</f>
        <v>0</v>
      </c>
      <c r="AR872" s="24" t="s">
        <v>194</v>
      </c>
      <c r="AT872" s="24" t="s">
        <v>196</v>
      </c>
      <c r="AU872" s="24" t="s">
        <v>79</v>
      </c>
      <c r="AY872" s="24" t="s">
        <v>195</v>
      </c>
      <c r="BE872" s="204">
        <f>IF(N872="základní",J872,0)</f>
        <v>0</v>
      </c>
      <c r="BF872" s="204">
        <f>IF(N872="snížená",J872,0)</f>
        <v>0</v>
      </c>
      <c r="BG872" s="204">
        <f>IF(N872="zákl. přenesená",J872,0)</f>
        <v>0</v>
      </c>
      <c r="BH872" s="204">
        <f>IF(N872="sníž. přenesená",J872,0)</f>
        <v>0</v>
      </c>
      <c r="BI872" s="204">
        <f>IF(N872="nulová",J872,0)</f>
        <v>0</v>
      </c>
      <c r="BJ872" s="24" t="s">
        <v>79</v>
      </c>
      <c r="BK872" s="204">
        <f>ROUND(I872*H872,1)</f>
        <v>0</v>
      </c>
      <c r="BL872" s="24" t="s">
        <v>194</v>
      </c>
      <c r="BM872" s="24" t="s">
        <v>1144</v>
      </c>
    </row>
    <row r="873" spans="2:65" s="1" customFormat="1" ht="13.5">
      <c r="B873" s="41"/>
      <c r="C873" s="63"/>
      <c r="D873" s="205" t="s">
        <v>202</v>
      </c>
      <c r="E873" s="63"/>
      <c r="F873" s="206" t="s">
        <v>2686</v>
      </c>
      <c r="G873" s="63"/>
      <c r="H873" s="63"/>
      <c r="I873" s="165"/>
      <c r="J873" s="63"/>
      <c r="K873" s="63"/>
      <c r="L873" s="61"/>
      <c r="M873" s="207"/>
      <c r="N873" s="42"/>
      <c r="O873" s="42"/>
      <c r="P873" s="42"/>
      <c r="Q873" s="42"/>
      <c r="R873" s="42"/>
      <c r="S873" s="42"/>
      <c r="T873" s="78"/>
      <c r="AT873" s="24" t="s">
        <v>202</v>
      </c>
      <c r="AU873" s="24" t="s">
        <v>79</v>
      </c>
    </row>
    <row r="874" spans="2:65" s="1" customFormat="1" ht="22.5" customHeight="1">
      <c r="B874" s="41"/>
      <c r="C874" s="194" t="s">
        <v>2687</v>
      </c>
      <c r="D874" s="194" t="s">
        <v>196</v>
      </c>
      <c r="E874" s="195" t="s">
        <v>2688</v>
      </c>
      <c r="F874" s="196" t="s">
        <v>2689</v>
      </c>
      <c r="G874" s="197" t="s">
        <v>729</v>
      </c>
      <c r="H874" s="198">
        <v>1</v>
      </c>
      <c r="I874" s="199"/>
      <c r="J874" s="198">
        <f>ROUND(I874*H874,1)</f>
        <v>0</v>
      </c>
      <c r="K874" s="196" t="s">
        <v>1298</v>
      </c>
      <c r="L874" s="61"/>
      <c r="M874" s="200" t="s">
        <v>20</v>
      </c>
      <c r="N874" s="201" t="s">
        <v>43</v>
      </c>
      <c r="O874" s="42"/>
      <c r="P874" s="202">
        <f>O874*H874</f>
        <v>0</v>
      </c>
      <c r="Q874" s="202">
        <v>0</v>
      </c>
      <c r="R874" s="202">
        <f>Q874*H874</f>
        <v>0</v>
      </c>
      <c r="S874" s="202">
        <v>0</v>
      </c>
      <c r="T874" s="203">
        <f>S874*H874</f>
        <v>0</v>
      </c>
      <c r="AR874" s="24" t="s">
        <v>194</v>
      </c>
      <c r="AT874" s="24" t="s">
        <v>196</v>
      </c>
      <c r="AU874" s="24" t="s">
        <v>79</v>
      </c>
      <c r="AY874" s="24" t="s">
        <v>195</v>
      </c>
      <c r="BE874" s="204">
        <f>IF(N874="základní",J874,0)</f>
        <v>0</v>
      </c>
      <c r="BF874" s="204">
        <f>IF(N874="snížená",J874,0)</f>
        <v>0</v>
      </c>
      <c r="BG874" s="204">
        <f>IF(N874="zákl. přenesená",J874,0)</f>
        <v>0</v>
      </c>
      <c r="BH874" s="204">
        <f>IF(N874="sníž. přenesená",J874,0)</f>
        <v>0</v>
      </c>
      <c r="BI874" s="204">
        <f>IF(N874="nulová",J874,0)</f>
        <v>0</v>
      </c>
      <c r="BJ874" s="24" t="s">
        <v>79</v>
      </c>
      <c r="BK874" s="204">
        <f>ROUND(I874*H874,1)</f>
        <v>0</v>
      </c>
      <c r="BL874" s="24" t="s">
        <v>194</v>
      </c>
      <c r="BM874" s="24" t="s">
        <v>2690</v>
      </c>
    </row>
    <row r="875" spans="2:65" s="1" customFormat="1" ht="13.5">
      <c r="B875" s="41"/>
      <c r="C875" s="63"/>
      <c r="D875" s="208" t="s">
        <v>202</v>
      </c>
      <c r="E875" s="63"/>
      <c r="F875" s="209" t="s">
        <v>2689</v>
      </c>
      <c r="G875" s="63"/>
      <c r="H875" s="63"/>
      <c r="I875" s="165"/>
      <c r="J875" s="63"/>
      <c r="K875" s="63"/>
      <c r="L875" s="61"/>
      <c r="M875" s="207"/>
      <c r="N875" s="42"/>
      <c r="O875" s="42"/>
      <c r="P875" s="42"/>
      <c r="Q875" s="42"/>
      <c r="R875" s="42"/>
      <c r="S875" s="42"/>
      <c r="T875" s="78"/>
      <c r="AT875" s="24" t="s">
        <v>202</v>
      </c>
      <c r="AU875" s="24" t="s">
        <v>79</v>
      </c>
    </row>
    <row r="876" spans="2:65" s="10" customFormat="1" ht="37.35" customHeight="1">
      <c r="B876" s="180"/>
      <c r="C876" s="181"/>
      <c r="D876" s="182" t="s">
        <v>71</v>
      </c>
      <c r="E876" s="183" t="s">
        <v>192</v>
      </c>
      <c r="F876" s="183" t="s">
        <v>193</v>
      </c>
      <c r="G876" s="181"/>
      <c r="H876" s="181"/>
      <c r="I876" s="184"/>
      <c r="J876" s="185">
        <f>BK876</f>
        <v>0</v>
      </c>
      <c r="K876" s="181"/>
      <c r="L876" s="186"/>
      <c r="M876" s="187"/>
      <c r="N876" s="188"/>
      <c r="O876" s="188"/>
      <c r="P876" s="189">
        <f>SUM(P877:P882)</f>
        <v>0</v>
      </c>
      <c r="Q876" s="188"/>
      <c r="R876" s="189">
        <f>SUM(R877:R882)</f>
        <v>0</v>
      </c>
      <c r="S876" s="188"/>
      <c r="T876" s="190">
        <f>SUM(T877:T882)</f>
        <v>0</v>
      </c>
      <c r="AR876" s="191" t="s">
        <v>194</v>
      </c>
      <c r="AT876" s="192" t="s">
        <v>71</v>
      </c>
      <c r="AU876" s="192" t="s">
        <v>72</v>
      </c>
      <c r="AY876" s="191" t="s">
        <v>195</v>
      </c>
      <c r="BK876" s="193">
        <f>SUM(BK877:BK882)</f>
        <v>0</v>
      </c>
    </row>
    <row r="877" spans="2:65" s="1" customFormat="1" ht="22.5" customHeight="1">
      <c r="B877" s="41"/>
      <c r="C877" s="194" t="s">
        <v>1023</v>
      </c>
      <c r="D877" s="194" t="s">
        <v>196</v>
      </c>
      <c r="E877" s="195" t="s">
        <v>759</v>
      </c>
      <c r="F877" s="196" t="s">
        <v>2691</v>
      </c>
      <c r="G877" s="197" t="s">
        <v>301</v>
      </c>
      <c r="H877" s="198">
        <v>1</v>
      </c>
      <c r="I877" s="199"/>
      <c r="J877" s="198">
        <f>ROUND(I877*H877,1)</f>
        <v>0</v>
      </c>
      <c r="K877" s="196" t="s">
        <v>1298</v>
      </c>
      <c r="L877" s="61"/>
      <c r="M877" s="200" t="s">
        <v>20</v>
      </c>
      <c r="N877" s="201" t="s">
        <v>43</v>
      </c>
      <c r="O877" s="42"/>
      <c r="P877" s="202">
        <f>O877*H877</f>
        <v>0</v>
      </c>
      <c r="Q877" s="202">
        <v>0</v>
      </c>
      <c r="R877" s="202">
        <f>Q877*H877</f>
        <v>0</v>
      </c>
      <c r="S877" s="202">
        <v>0</v>
      </c>
      <c r="T877" s="203">
        <f>S877*H877</f>
        <v>0</v>
      </c>
      <c r="AR877" s="24" t="s">
        <v>200</v>
      </c>
      <c r="AT877" s="24" t="s">
        <v>196</v>
      </c>
      <c r="AU877" s="24" t="s">
        <v>79</v>
      </c>
      <c r="AY877" s="24" t="s">
        <v>195</v>
      </c>
      <c r="BE877" s="204">
        <f>IF(N877="základní",J877,0)</f>
        <v>0</v>
      </c>
      <c r="BF877" s="204">
        <f>IF(N877="snížená",J877,0)</f>
        <v>0</v>
      </c>
      <c r="BG877" s="204">
        <f>IF(N877="zákl. přenesená",J877,0)</f>
        <v>0</v>
      </c>
      <c r="BH877" s="204">
        <f>IF(N877="sníž. přenesená",J877,0)</f>
        <v>0</v>
      </c>
      <c r="BI877" s="204">
        <f>IF(N877="nulová",J877,0)</f>
        <v>0</v>
      </c>
      <c r="BJ877" s="24" t="s">
        <v>79</v>
      </c>
      <c r="BK877" s="204">
        <f>ROUND(I877*H877,1)</f>
        <v>0</v>
      </c>
      <c r="BL877" s="24" t="s">
        <v>200</v>
      </c>
      <c r="BM877" s="24" t="s">
        <v>2692</v>
      </c>
    </row>
    <row r="878" spans="2:65" s="1" customFormat="1" ht="13.5">
      <c r="B878" s="41"/>
      <c r="C878" s="63"/>
      <c r="D878" s="205" t="s">
        <v>202</v>
      </c>
      <c r="E878" s="63"/>
      <c r="F878" s="206" t="s">
        <v>2691</v>
      </c>
      <c r="G878" s="63"/>
      <c r="H878" s="63"/>
      <c r="I878" s="165"/>
      <c r="J878" s="63"/>
      <c r="K878" s="63"/>
      <c r="L878" s="61"/>
      <c r="M878" s="207"/>
      <c r="N878" s="42"/>
      <c r="O878" s="42"/>
      <c r="P878" s="42"/>
      <c r="Q878" s="42"/>
      <c r="R878" s="42"/>
      <c r="S878" s="42"/>
      <c r="T878" s="78"/>
      <c r="AT878" s="24" t="s">
        <v>202</v>
      </c>
      <c r="AU878" s="24" t="s">
        <v>79</v>
      </c>
    </row>
    <row r="879" spans="2:65" s="1" customFormat="1" ht="22.5" customHeight="1">
      <c r="B879" s="41"/>
      <c r="C879" s="194" t="s">
        <v>2693</v>
      </c>
      <c r="D879" s="194" t="s">
        <v>196</v>
      </c>
      <c r="E879" s="195" t="s">
        <v>762</v>
      </c>
      <c r="F879" s="196" t="s">
        <v>2694</v>
      </c>
      <c r="G879" s="197" t="s">
        <v>301</v>
      </c>
      <c r="H879" s="198">
        <v>1</v>
      </c>
      <c r="I879" s="199"/>
      <c r="J879" s="198">
        <f>ROUND(I879*H879,1)</f>
        <v>0</v>
      </c>
      <c r="K879" s="196" t="s">
        <v>1298</v>
      </c>
      <c r="L879" s="61"/>
      <c r="M879" s="200" t="s">
        <v>20</v>
      </c>
      <c r="N879" s="201" t="s">
        <v>43</v>
      </c>
      <c r="O879" s="42"/>
      <c r="P879" s="202">
        <f>O879*H879</f>
        <v>0</v>
      </c>
      <c r="Q879" s="202">
        <v>0</v>
      </c>
      <c r="R879" s="202">
        <f>Q879*H879</f>
        <v>0</v>
      </c>
      <c r="S879" s="202">
        <v>0</v>
      </c>
      <c r="T879" s="203">
        <f>S879*H879</f>
        <v>0</v>
      </c>
      <c r="AR879" s="24" t="s">
        <v>200</v>
      </c>
      <c r="AT879" s="24" t="s">
        <v>196</v>
      </c>
      <c r="AU879" s="24" t="s">
        <v>79</v>
      </c>
      <c r="AY879" s="24" t="s">
        <v>195</v>
      </c>
      <c r="BE879" s="204">
        <f>IF(N879="základní",J879,0)</f>
        <v>0</v>
      </c>
      <c r="BF879" s="204">
        <f>IF(N879="snížená",J879,0)</f>
        <v>0</v>
      </c>
      <c r="BG879" s="204">
        <f>IF(N879="zákl. přenesená",J879,0)</f>
        <v>0</v>
      </c>
      <c r="BH879" s="204">
        <f>IF(N879="sníž. přenesená",J879,0)</f>
        <v>0</v>
      </c>
      <c r="BI879" s="204">
        <f>IF(N879="nulová",J879,0)</f>
        <v>0</v>
      </c>
      <c r="BJ879" s="24" t="s">
        <v>79</v>
      </c>
      <c r="BK879" s="204">
        <f>ROUND(I879*H879,1)</f>
        <v>0</v>
      </c>
      <c r="BL879" s="24" t="s">
        <v>200</v>
      </c>
      <c r="BM879" s="24" t="s">
        <v>2695</v>
      </c>
    </row>
    <row r="880" spans="2:65" s="1" customFormat="1" ht="13.5">
      <c r="B880" s="41"/>
      <c r="C880" s="63"/>
      <c r="D880" s="205" t="s">
        <v>202</v>
      </c>
      <c r="E880" s="63"/>
      <c r="F880" s="206" t="s">
        <v>2694</v>
      </c>
      <c r="G880" s="63"/>
      <c r="H880" s="63"/>
      <c r="I880" s="165"/>
      <c r="J880" s="63"/>
      <c r="K880" s="63"/>
      <c r="L880" s="61"/>
      <c r="M880" s="207"/>
      <c r="N880" s="42"/>
      <c r="O880" s="42"/>
      <c r="P880" s="42"/>
      <c r="Q880" s="42"/>
      <c r="R880" s="42"/>
      <c r="S880" s="42"/>
      <c r="T880" s="78"/>
      <c r="AT880" s="24" t="s">
        <v>202</v>
      </c>
      <c r="AU880" s="24" t="s">
        <v>79</v>
      </c>
    </row>
    <row r="881" spans="2:65" s="1" customFormat="1" ht="22.5" customHeight="1">
      <c r="B881" s="41"/>
      <c r="C881" s="194" t="s">
        <v>1027</v>
      </c>
      <c r="D881" s="194" t="s">
        <v>196</v>
      </c>
      <c r="E881" s="195" t="s">
        <v>2696</v>
      </c>
      <c r="F881" s="196" t="s">
        <v>2697</v>
      </c>
      <c r="G881" s="197" t="s">
        <v>301</v>
      </c>
      <c r="H881" s="198">
        <v>1</v>
      </c>
      <c r="I881" s="199"/>
      <c r="J881" s="198">
        <f>ROUND(I881*H881,1)</f>
        <v>0</v>
      </c>
      <c r="K881" s="196" t="s">
        <v>1298</v>
      </c>
      <c r="L881" s="61"/>
      <c r="M881" s="200" t="s">
        <v>20</v>
      </c>
      <c r="N881" s="201" t="s">
        <v>43</v>
      </c>
      <c r="O881" s="42"/>
      <c r="P881" s="202">
        <f>O881*H881</f>
        <v>0</v>
      </c>
      <c r="Q881" s="202">
        <v>0</v>
      </c>
      <c r="R881" s="202">
        <f>Q881*H881</f>
        <v>0</v>
      </c>
      <c r="S881" s="202">
        <v>0</v>
      </c>
      <c r="T881" s="203">
        <f>S881*H881</f>
        <v>0</v>
      </c>
      <c r="AR881" s="24" t="s">
        <v>200</v>
      </c>
      <c r="AT881" s="24" t="s">
        <v>196</v>
      </c>
      <c r="AU881" s="24" t="s">
        <v>79</v>
      </c>
      <c r="AY881" s="24" t="s">
        <v>195</v>
      </c>
      <c r="BE881" s="204">
        <f>IF(N881="základní",J881,0)</f>
        <v>0</v>
      </c>
      <c r="BF881" s="204">
        <f>IF(N881="snížená",J881,0)</f>
        <v>0</v>
      </c>
      <c r="BG881" s="204">
        <f>IF(N881="zákl. přenesená",J881,0)</f>
        <v>0</v>
      </c>
      <c r="BH881" s="204">
        <f>IF(N881="sníž. přenesená",J881,0)</f>
        <v>0</v>
      </c>
      <c r="BI881" s="204">
        <f>IF(N881="nulová",J881,0)</f>
        <v>0</v>
      </c>
      <c r="BJ881" s="24" t="s">
        <v>79</v>
      </c>
      <c r="BK881" s="204">
        <f>ROUND(I881*H881,1)</f>
        <v>0</v>
      </c>
      <c r="BL881" s="24" t="s">
        <v>200</v>
      </c>
      <c r="BM881" s="24" t="s">
        <v>2698</v>
      </c>
    </row>
    <row r="882" spans="2:65" s="1" customFormat="1" ht="13.5">
      <c r="B882" s="41"/>
      <c r="C882" s="63"/>
      <c r="D882" s="208" t="s">
        <v>202</v>
      </c>
      <c r="E882" s="63"/>
      <c r="F882" s="209" t="s">
        <v>2697</v>
      </c>
      <c r="G882" s="63"/>
      <c r="H882" s="63"/>
      <c r="I882" s="165"/>
      <c r="J882" s="63"/>
      <c r="K882" s="63"/>
      <c r="L882" s="61"/>
      <c r="M882" s="210"/>
      <c r="N882" s="211"/>
      <c r="O882" s="211"/>
      <c r="P882" s="211"/>
      <c r="Q882" s="211"/>
      <c r="R882" s="211"/>
      <c r="S882" s="211"/>
      <c r="T882" s="212"/>
      <c r="AT882" s="24" t="s">
        <v>202</v>
      </c>
      <c r="AU882" s="24" t="s">
        <v>79</v>
      </c>
    </row>
    <row r="883" spans="2:65" s="1" customFormat="1" ht="6.95" customHeight="1">
      <c r="B883" s="56"/>
      <c r="C883" s="57"/>
      <c r="D883" s="57"/>
      <c r="E883" s="57"/>
      <c r="F883" s="57"/>
      <c r="G883" s="57"/>
      <c r="H883" s="57"/>
      <c r="I883" s="148"/>
      <c r="J883" s="57"/>
      <c r="K883" s="57"/>
      <c r="L883" s="61"/>
    </row>
  </sheetData>
  <sheetProtection algorithmName="SHA-512" hashValue="k//ygC8EX7t9bURYTqrX6+C7BHweCHL98tVgWFWGFMDA3R2UsiphgWEQaqcrP613sBUhh9e81QOG6DBzvfgTfQ==" saltValue="lqB0D7MNSEqb9jPrIQ8kRA==" spinCount="100000" sheet="1" objects="1" scenarios="1" formatCells="0" formatColumns="0" formatRows="0" sort="0" autoFilter="0"/>
  <autoFilter ref="C118:K882"/>
  <mergeCells count="15">
    <mergeCell ref="E109:H109"/>
    <mergeCell ref="E107:H107"/>
    <mergeCell ref="E111:H111"/>
    <mergeCell ref="G1:H1"/>
    <mergeCell ref="L2:V2"/>
    <mergeCell ref="E49:H49"/>
    <mergeCell ref="E53:H53"/>
    <mergeCell ref="E51:H51"/>
    <mergeCell ref="E55:H55"/>
    <mergeCell ref="E105:H105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11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113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2699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2699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2700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ROUND(J94,1)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ROUND(SUM(BE94:BE207), 1)</f>
        <v>0</v>
      </c>
      <c r="G34" s="42"/>
      <c r="H34" s="42"/>
      <c r="I34" s="140">
        <v>0.21</v>
      </c>
      <c r="J34" s="139">
        <f>ROUND(ROUND((SUM(BE94:BE207)),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ROUND(SUM(BF94:BF207), 1)</f>
        <v>0</v>
      </c>
      <c r="G35" s="42"/>
      <c r="H35" s="42"/>
      <c r="I35" s="140">
        <v>0.15</v>
      </c>
      <c r="J35" s="139">
        <f>ROUND(ROUND((SUM(BF94:BF207)),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ROUND(SUM(BG94:BG207),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ROUND(SUM(BH94:BH207),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ROUND(SUM(BI94:BI207),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2699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2699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SO.02.01 - Dopravní řešení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J94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J95</f>
        <v>0</v>
      </c>
      <c r="K65" s="164"/>
    </row>
    <row r="66" spans="2:12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J127</f>
        <v>0</v>
      </c>
      <c r="K66" s="164"/>
    </row>
    <row r="67" spans="2:12" s="8" customFormat="1" ht="24.95" customHeight="1">
      <c r="B67" s="158"/>
      <c r="C67" s="159"/>
      <c r="D67" s="160" t="s">
        <v>2701</v>
      </c>
      <c r="E67" s="161"/>
      <c r="F67" s="161"/>
      <c r="G67" s="161"/>
      <c r="H67" s="161"/>
      <c r="I67" s="162"/>
      <c r="J67" s="163">
        <f>J132</f>
        <v>0</v>
      </c>
      <c r="K67" s="164"/>
    </row>
    <row r="68" spans="2:12" s="8" customFormat="1" ht="24.95" customHeight="1">
      <c r="B68" s="158"/>
      <c r="C68" s="159"/>
      <c r="D68" s="160" t="s">
        <v>366</v>
      </c>
      <c r="E68" s="161"/>
      <c r="F68" s="161"/>
      <c r="G68" s="161"/>
      <c r="H68" s="161"/>
      <c r="I68" s="162"/>
      <c r="J68" s="163">
        <f>J173</f>
        <v>0</v>
      </c>
      <c r="K68" s="164"/>
    </row>
    <row r="69" spans="2:12" s="8" customFormat="1" ht="24.95" customHeight="1">
      <c r="B69" s="158"/>
      <c r="C69" s="159"/>
      <c r="D69" s="160" t="s">
        <v>369</v>
      </c>
      <c r="E69" s="161"/>
      <c r="F69" s="161"/>
      <c r="G69" s="161"/>
      <c r="H69" s="161"/>
      <c r="I69" s="162"/>
      <c r="J69" s="163">
        <f>J196</f>
        <v>0</v>
      </c>
      <c r="K69" s="164"/>
    </row>
    <row r="70" spans="2:12" s="8" customFormat="1" ht="24.95" customHeight="1">
      <c r="B70" s="158"/>
      <c r="C70" s="159"/>
      <c r="D70" s="160" t="s">
        <v>376</v>
      </c>
      <c r="E70" s="161"/>
      <c r="F70" s="161"/>
      <c r="G70" s="161"/>
      <c r="H70" s="161"/>
      <c r="I70" s="162"/>
      <c r="J70" s="163">
        <f>J199</f>
        <v>0</v>
      </c>
      <c r="K70" s="164"/>
    </row>
    <row r="71" spans="2:12" s="1" customFormat="1" ht="21.75" customHeight="1">
      <c r="B71" s="41"/>
      <c r="C71" s="42"/>
      <c r="D71" s="42"/>
      <c r="E71" s="42"/>
      <c r="F71" s="42"/>
      <c r="G71" s="42"/>
      <c r="H71" s="42"/>
      <c r="I71" s="127"/>
      <c r="J71" s="42"/>
      <c r="K71" s="45"/>
    </row>
    <row r="72" spans="2:12" s="1" customFormat="1" ht="6.95" customHeight="1">
      <c r="B72" s="56"/>
      <c r="C72" s="57"/>
      <c r="D72" s="57"/>
      <c r="E72" s="57"/>
      <c r="F72" s="57"/>
      <c r="G72" s="57"/>
      <c r="H72" s="57"/>
      <c r="I72" s="148"/>
      <c r="J72" s="57"/>
      <c r="K72" s="58"/>
    </row>
    <row r="76" spans="2:12" s="1" customFormat="1" ht="6.95" customHeight="1">
      <c r="B76" s="59"/>
      <c r="C76" s="60"/>
      <c r="D76" s="60"/>
      <c r="E76" s="60"/>
      <c r="F76" s="60"/>
      <c r="G76" s="60"/>
      <c r="H76" s="60"/>
      <c r="I76" s="151"/>
      <c r="J76" s="60"/>
      <c r="K76" s="60"/>
      <c r="L76" s="61"/>
    </row>
    <row r="77" spans="2:12" s="1" customFormat="1" ht="36.950000000000003" customHeight="1">
      <c r="B77" s="41"/>
      <c r="C77" s="62" t="s">
        <v>178</v>
      </c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6.95" customHeight="1">
      <c r="B78" s="41"/>
      <c r="C78" s="63"/>
      <c r="D78" s="63"/>
      <c r="E78" s="63"/>
      <c r="F78" s="63"/>
      <c r="G78" s="63"/>
      <c r="H78" s="63"/>
      <c r="I78" s="165"/>
      <c r="J78" s="63"/>
      <c r="K78" s="63"/>
      <c r="L78" s="61"/>
    </row>
    <row r="79" spans="2:12" s="1" customFormat="1" ht="14.45" customHeight="1">
      <c r="B79" s="41"/>
      <c r="C79" s="65" t="s">
        <v>17</v>
      </c>
      <c r="D79" s="63"/>
      <c r="E79" s="63"/>
      <c r="F79" s="63"/>
      <c r="G79" s="63"/>
      <c r="H79" s="63"/>
      <c r="I79" s="165"/>
      <c r="J79" s="63"/>
      <c r="K79" s="63"/>
      <c r="L79" s="61"/>
    </row>
    <row r="80" spans="2:12" s="1" customFormat="1" ht="22.5" customHeight="1">
      <c r="B80" s="41"/>
      <c r="C80" s="63"/>
      <c r="D80" s="63"/>
      <c r="E80" s="400" t="str">
        <f>E7</f>
        <v>Revitalizace autobusového nádraží v Mohelnici</v>
      </c>
      <c r="F80" s="401"/>
      <c r="G80" s="401"/>
      <c r="H80" s="401"/>
      <c r="I80" s="165"/>
      <c r="J80" s="63"/>
      <c r="K80" s="63"/>
      <c r="L80" s="61"/>
    </row>
    <row r="81" spans="2:65">
      <c r="B81" s="28"/>
      <c r="C81" s="65" t="s">
        <v>166</v>
      </c>
      <c r="D81" s="166"/>
      <c r="E81" s="166"/>
      <c r="F81" s="166"/>
      <c r="G81" s="166"/>
      <c r="H81" s="166"/>
      <c r="J81" s="166"/>
      <c r="K81" s="166"/>
      <c r="L81" s="167"/>
    </row>
    <row r="82" spans="2:65" ht="22.5" customHeight="1">
      <c r="B82" s="28"/>
      <c r="C82" s="166"/>
      <c r="D82" s="166"/>
      <c r="E82" s="400" t="s">
        <v>2699</v>
      </c>
      <c r="F82" s="404"/>
      <c r="G82" s="404"/>
      <c r="H82" s="404"/>
      <c r="J82" s="166"/>
      <c r="K82" s="166"/>
      <c r="L82" s="167"/>
    </row>
    <row r="83" spans="2:65">
      <c r="B83" s="28"/>
      <c r="C83" s="65" t="s">
        <v>168</v>
      </c>
      <c r="D83" s="166"/>
      <c r="E83" s="166"/>
      <c r="F83" s="166"/>
      <c r="G83" s="166"/>
      <c r="H83" s="166"/>
      <c r="J83" s="166"/>
      <c r="K83" s="166"/>
      <c r="L83" s="167"/>
    </row>
    <row r="84" spans="2:65" s="1" customFormat="1" ht="22.5" customHeight="1">
      <c r="B84" s="41"/>
      <c r="C84" s="63"/>
      <c r="D84" s="63"/>
      <c r="E84" s="402" t="s">
        <v>2699</v>
      </c>
      <c r="F84" s="403"/>
      <c r="G84" s="403"/>
      <c r="H84" s="403"/>
      <c r="I84" s="165"/>
      <c r="J84" s="63"/>
      <c r="K84" s="63"/>
      <c r="L84" s="61"/>
    </row>
    <row r="85" spans="2:65" s="1" customFormat="1" ht="14.45" customHeight="1">
      <c r="B85" s="41"/>
      <c r="C85" s="65" t="s">
        <v>170</v>
      </c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 ht="23.25" customHeight="1">
      <c r="B86" s="41"/>
      <c r="C86" s="63"/>
      <c r="D86" s="63"/>
      <c r="E86" s="371" t="str">
        <f>E13</f>
        <v>SO.02.01 - Dopravní řešení</v>
      </c>
      <c r="F86" s="403"/>
      <c r="G86" s="403"/>
      <c r="H86" s="403"/>
      <c r="I86" s="165"/>
      <c r="J86" s="63"/>
      <c r="K86" s="63"/>
      <c r="L86" s="61"/>
    </row>
    <row r="87" spans="2:65" s="1" customFormat="1" ht="6.95" customHeight="1">
      <c r="B87" s="41"/>
      <c r="C87" s="63"/>
      <c r="D87" s="63"/>
      <c r="E87" s="63"/>
      <c r="F87" s="63"/>
      <c r="G87" s="63"/>
      <c r="H87" s="63"/>
      <c r="I87" s="165"/>
      <c r="J87" s="63"/>
      <c r="K87" s="63"/>
      <c r="L87" s="61"/>
    </row>
    <row r="88" spans="2:65" s="1" customFormat="1" ht="18" customHeight="1">
      <c r="B88" s="41"/>
      <c r="C88" s="65" t="s">
        <v>22</v>
      </c>
      <c r="D88" s="63"/>
      <c r="E88" s="63"/>
      <c r="F88" s="168" t="str">
        <f>F16</f>
        <v>Mohelnice</v>
      </c>
      <c r="G88" s="63"/>
      <c r="H88" s="63"/>
      <c r="I88" s="169" t="s">
        <v>24</v>
      </c>
      <c r="J88" s="73" t="str">
        <f>IF(J16="","",J16)</f>
        <v>27.1.2017</v>
      </c>
      <c r="K88" s="63"/>
      <c r="L88" s="61"/>
    </row>
    <row r="89" spans="2:65" s="1" customFormat="1" ht="6.95" customHeight="1">
      <c r="B89" s="41"/>
      <c r="C89" s="63"/>
      <c r="D89" s="63"/>
      <c r="E89" s="63"/>
      <c r="F89" s="63"/>
      <c r="G89" s="63"/>
      <c r="H89" s="63"/>
      <c r="I89" s="165"/>
      <c r="J89" s="63"/>
      <c r="K89" s="63"/>
      <c r="L89" s="61"/>
    </row>
    <row r="90" spans="2:65" s="1" customFormat="1">
      <c r="B90" s="41"/>
      <c r="C90" s="65" t="s">
        <v>26</v>
      </c>
      <c r="D90" s="63"/>
      <c r="E90" s="63"/>
      <c r="F90" s="168" t="str">
        <f>E19</f>
        <v>Město Mohelnice, U Brány 916/2, 789 85 Mohelnice</v>
      </c>
      <c r="G90" s="63"/>
      <c r="H90" s="63"/>
      <c r="I90" s="169" t="s">
        <v>34</v>
      </c>
      <c r="J90" s="168" t="str">
        <f>E25</f>
        <v xml:space="preserve"> </v>
      </c>
      <c r="K90" s="63"/>
      <c r="L90" s="61"/>
    </row>
    <row r="91" spans="2:65" s="1" customFormat="1" ht="14.45" customHeight="1">
      <c r="B91" s="41"/>
      <c r="C91" s="65" t="s">
        <v>32</v>
      </c>
      <c r="D91" s="63"/>
      <c r="E91" s="63"/>
      <c r="F91" s="168" t="str">
        <f>IF(E22="","",E22)</f>
        <v/>
      </c>
      <c r="G91" s="63"/>
      <c r="H91" s="63"/>
      <c r="I91" s="165"/>
      <c r="J91" s="63"/>
      <c r="K91" s="63"/>
      <c r="L91" s="61"/>
    </row>
    <row r="92" spans="2:65" s="1" customFormat="1" ht="10.35" customHeight="1">
      <c r="B92" s="41"/>
      <c r="C92" s="63"/>
      <c r="D92" s="63"/>
      <c r="E92" s="63"/>
      <c r="F92" s="63"/>
      <c r="G92" s="63"/>
      <c r="H92" s="63"/>
      <c r="I92" s="165"/>
      <c r="J92" s="63"/>
      <c r="K92" s="63"/>
      <c r="L92" s="61"/>
    </row>
    <row r="93" spans="2:65" s="9" customFormat="1" ht="29.25" customHeight="1">
      <c r="B93" s="170"/>
      <c r="C93" s="171" t="s">
        <v>179</v>
      </c>
      <c r="D93" s="172" t="s">
        <v>57</v>
      </c>
      <c r="E93" s="172" t="s">
        <v>53</v>
      </c>
      <c r="F93" s="172" t="s">
        <v>180</v>
      </c>
      <c r="G93" s="172" t="s">
        <v>181</v>
      </c>
      <c r="H93" s="172" t="s">
        <v>182</v>
      </c>
      <c r="I93" s="173" t="s">
        <v>183</v>
      </c>
      <c r="J93" s="172" t="s">
        <v>173</v>
      </c>
      <c r="K93" s="174" t="s">
        <v>184</v>
      </c>
      <c r="L93" s="175"/>
      <c r="M93" s="81" t="s">
        <v>185</v>
      </c>
      <c r="N93" s="82" t="s">
        <v>42</v>
      </c>
      <c r="O93" s="82" t="s">
        <v>186</v>
      </c>
      <c r="P93" s="82" t="s">
        <v>187</v>
      </c>
      <c r="Q93" s="82" t="s">
        <v>188</v>
      </c>
      <c r="R93" s="82" t="s">
        <v>189</v>
      </c>
      <c r="S93" s="82" t="s">
        <v>190</v>
      </c>
      <c r="T93" s="83" t="s">
        <v>191</v>
      </c>
    </row>
    <row r="94" spans="2:65" s="1" customFormat="1" ht="29.25" customHeight="1">
      <c r="B94" s="41"/>
      <c r="C94" s="87" t="s">
        <v>174</v>
      </c>
      <c r="D94" s="63"/>
      <c r="E94" s="63"/>
      <c r="F94" s="63"/>
      <c r="G94" s="63"/>
      <c r="H94" s="63"/>
      <c r="I94" s="165"/>
      <c r="J94" s="176">
        <f>BK94</f>
        <v>0</v>
      </c>
      <c r="K94" s="63"/>
      <c r="L94" s="61"/>
      <c r="M94" s="84"/>
      <c r="N94" s="85"/>
      <c r="O94" s="85"/>
      <c r="P94" s="177">
        <f>P95+P127+P132+P173+P196+P199</f>
        <v>0</v>
      </c>
      <c r="Q94" s="85"/>
      <c r="R94" s="177">
        <f>R95+R127+R132+R173+R196+R199</f>
        <v>0</v>
      </c>
      <c r="S94" s="85"/>
      <c r="T94" s="178">
        <f>T95+T127+T132+T173+T196+T199</f>
        <v>0</v>
      </c>
      <c r="AT94" s="24" t="s">
        <v>71</v>
      </c>
      <c r="AU94" s="24" t="s">
        <v>175</v>
      </c>
      <c r="BK94" s="179">
        <f>BK95+BK127+BK132+BK173+BK196+BK199</f>
        <v>0</v>
      </c>
    </row>
    <row r="95" spans="2:65" s="10" customFormat="1" ht="37.35" customHeight="1">
      <c r="B95" s="180"/>
      <c r="C95" s="181"/>
      <c r="D95" s="182" t="s">
        <v>71</v>
      </c>
      <c r="E95" s="183" t="s">
        <v>79</v>
      </c>
      <c r="F95" s="183" t="s">
        <v>383</v>
      </c>
      <c r="G95" s="181"/>
      <c r="H95" s="181"/>
      <c r="I95" s="184"/>
      <c r="J95" s="185">
        <f>BK95</f>
        <v>0</v>
      </c>
      <c r="K95" s="181"/>
      <c r="L95" s="186"/>
      <c r="M95" s="187"/>
      <c r="N95" s="188"/>
      <c r="O95" s="188"/>
      <c r="P95" s="189">
        <f>SUM(P96:P126)</f>
        <v>0</v>
      </c>
      <c r="Q95" s="188"/>
      <c r="R95" s="189">
        <f>SUM(R96:R126)</f>
        <v>0</v>
      </c>
      <c r="S95" s="188"/>
      <c r="T95" s="190">
        <f>SUM(T96:T126)</f>
        <v>0</v>
      </c>
      <c r="AR95" s="191" t="s">
        <v>79</v>
      </c>
      <c r="AT95" s="192" t="s">
        <v>71</v>
      </c>
      <c r="AU95" s="192" t="s">
        <v>72</v>
      </c>
      <c r="AY95" s="191" t="s">
        <v>195</v>
      </c>
      <c r="BK95" s="193">
        <f>SUM(BK96:BK126)</f>
        <v>0</v>
      </c>
    </row>
    <row r="96" spans="2:65" s="1" customFormat="1" ht="22.5" customHeight="1">
      <c r="B96" s="41"/>
      <c r="C96" s="194" t="s">
        <v>79</v>
      </c>
      <c r="D96" s="194" t="s">
        <v>196</v>
      </c>
      <c r="E96" s="195" t="s">
        <v>2702</v>
      </c>
      <c r="F96" s="196" t="s">
        <v>2703</v>
      </c>
      <c r="G96" s="197" t="s">
        <v>390</v>
      </c>
      <c r="H96" s="198">
        <v>19.7</v>
      </c>
      <c r="I96" s="199"/>
      <c r="J96" s="198">
        <f>ROUND(I96*H96,1)</f>
        <v>0</v>
      </c>
      <c r="K96" s="196" t="s">
        <v>540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194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194</v>
      </c>
      <c r="BM96" s="24" t="s">
        <v>81</v>
      </c>
    </row>
    <row r="97" spans="2:65" s="1" customFormat="1" ht="13.5">
      <c r="B97" s="41"/>
      <c r="C97" s="63"/>
      <c r="D97" s="208" t="s">
        <v>202</v>
      </c>
      <c r="E97" s="63"/>
      <c r="F97" s="209" t="s">
        <v>2703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1" customFormat="1" ht="13.5">
      <c r="B98" s="213"/>
      <c r="C98" s="214"/>
      <c r="D98" s="208" t="s">
        <v>397</v>
      </c>
      <c r="E98" s="215" t="s">
        <v>20</v>
      </c>
      <c r="F98" s="216" t="s">
        <v>2704</v>
      </c>
      <c r="G98" s="214"/>
      <c r="H98" s="217">
        <v>31.44</v>
      </c>
      <c r="I98" s="218"/>
      <c r="J98" s="214"/>
      <c r="K98" s="214"/>
      <c r="L98" s="219"/>
      <c r="M98" s="220"/>
      <c r="N98" s="221"/>
      <c r="O98" s="221"/>
      <c r="P98" s="221"/>
      <c r="Q98" s="221"/>
      <c r="R98" s="221"/>
      <c r="S98" s="221"/>
      <c r="T98" s="222"/>
      <c r="AT98" s="223" t="s">
        <v>397</v>
      </c>
      <c r="AU98" s="223" t="s">
        <v>79</v>
      </c>
      <c r="AV98" s="11" t="s">
        <v>81</v>
      </c>
      <c r="AW98" s="11" t="s">
        <v>36</v>
      </c>
      <c r="AX98" s="11" t="s">
        <v>72</v>
      </c>
      <c r="AY98" s="223" t="s">
        <v>195</v>
      </c>
    </row>
    <row r="99" spans="2:65" s="11" customFormat="1" ht="13.5">
      <c r="B99" s="213"/>
      <c r="C99" s="214"/>
      <c r="D99" s="208" t="s">
        <v>397</v>
      </c>
      <c r="E99" s="215" t="s">
        <v>20</v>
      </c>
      <c r="F99" s="216" t="s">
        <v>2705</v>
      </c>
      <c r="G99" s="214"/>
      <c r="H99" s="217">
        <v>-11.79</v>
      </c>
      <c r="I99" s="218"/>
      <c r="J99" s="214"/>
      <c r="K99" s="214"/>
      <c r="L99" s="219"/>
      <c r="M99" s="220"/>
      <c r="N99" s="221"/>
      <c r="O99" s="221"/>
      <c r="P99" s="221"/>
      <c r="Q99" s="221"/>
      <c r="R99" s="221"/>
      <c r="S99" s="221"/>
      <c r="T99" s="222"/>
      <c r="AT99" s="223" t="s">
        <v>397</v>
      </c>
      <c r="AU99" s="223" t="s">
        <v>79</v>
      </c>
      <c r="AV99" s="11" t="s">
        <v>81</v>
      </c>
      <c r="AW99" s="11" t="s">
        <v>36</v>
      </c>
      <c r="AX99" s="11" t="s">
        <v>72</v>
      </c>
      <c r="AY99" s="223" t="s">
        <v>195</v>
      </c>
    </row>
    <row r="100" spans="2:65" s="12" customFormat="1" ht="13.5">
      <c r="B100" s="224"/>
      <c r="C100" s="225"/>
      <c r="D100" s="205" t="s">
        <v>397</v>
      </c>
      <c r="E100" s="226" t="s">
        <v>20</v>
      </c>
      <c r="F100" s="227" t="s">
        <v>399</v>
      </c>
      <c r="G100" s="225"/>
      <c r="H100" s="228">
        <v>19.649999999999999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AT100" s="234" t="s">
        <v>397</v>
      </c>
      <c r="AU100" s="234" t="s">
        <v>79</v>
      </c>
      <c r="AV100" s="12" t="s">
        <v>194</v>
      </c>
      <c r="AW100" s="12" t="s">
        <v>36</v>
      </c>
      <c r="AX100" s="12" t="s">
        <v>79</v>
      </c>
      <c r="AY100" s="234" t="s">
        <v>195</v>
      </c>
    </row>
    <row r="101" spans="2:65" s="1" customFormat="1" ht="22.5" customHeight="1">
      <c r="B101" s="41"/>
      <c r="C101" s="194" t="s">
        <v>81</v>
      </c>
      <c r="D101" s="194" t="s">
        <v>196</v>
      </c>
      <c r="E101" s="195" t="s">
        <v>400</v>
      </c>
      <c r="F101" s="196" t="s">
        <v>401</v>
      </c>
      <c r="G101" s="197" t="s">
        <v>390</v>
      </c>
      <c r="H101" s="198">
        <v>31.4</v>
      </c>
      <c r="I101" s="199"/>
      <c r="J101" s="198">
        <f>ROUND(I101*H101,1)</f>
        <v>0</v>
      </c>
      <c r="K101" s="196" t="s">
        <v>387</v>
      </c>
      <c r="L101" s="61"/>
      <c r="M101" s="200" t="s">
        <v>20</v>
      </c>
      <c r="N101" s="201" t="s">
        <v>43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194</v>
      </c>
      <c r="AT101" s="24" t="s">
        <v>196</v>
      </c>
      <c r="AU101" s="24" t="s">
        <v>79</v>
      </c>
      <c r="AY101" s="24" t="s">
        <v>195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79</v>
      </c>
      <c r="BK101" s="204">
        <f>ROUND(I101*H101,1)</f>
        <v>0</v>
      </c>
      <c r="BL101" s="24" t="s">
        <v>194</v>
      </c>
      <c r="BM101" s="24" t="s">
        <v>194</v>
      </c>
    </row>
    <row r="102" spans="2:65" s="1" customFormat="1" ht="13.5">
      <c r="B102" s="41"/>
      <c r="C102" s="63"/>
      <c r="D102" s="205" t="s">
        <v>202</v>
      </c>
      <c r="E102" s="63"/>
      <c r="F102" s="206" t="s">
        <v>401</v>
      </c>
      <c r="G102" s="63"/>
      <c r="H102" s="63"/>
      <c r="I102" s="165"/>
      <c r="J102" s="63"/>
      <c r="K102" s="63"/>
      <c r="L102" s="61"/>
      <c r="M102" s="207"/>
      <c r="N102" s="42"/>
      <c r="O102" s="42"/>
      <c r="P102" s="42"/>
      <c r="Q102" s="42"/>
      <c r="R102" s="42"/>
      <c r="S102" s="42"/>
      <c r="T102" s="78"/>
      <c r="AT102" s="24" t="s">
        <v>202</v>
      </c>
      <c r="AU102" s="24" t="s">
        <v>79</v>
      </c>
    </row>
    <row r="103" spans="2:65" s="1" customFormat="1" ht="22.5" customHeight="1">
      <c r="B103" s="41"/>
      <c r="C103" s="194" t="s">
        <v>86</v>
      </c>
      <c r="D103" s="194" t="s">
        <v>196</v>
      </c>
      <c r="E103" s="195" t="s">
        <v>412</v>
      </c>
      <c r="F103" s="196" t="s">
        <v>413</v>
      </c>
      <c r="G103" s="197" t="s">
        <v>390</v>
      </c>
      <c r="H103" s="198">
        <v>11.8</v>
      </c>
      <c r="I103" s="199"/>
      <c r="J103" s="198">
        <f>ROUND(I103*H103,1)</f>
        <v>0</v>
      </c>
      <c r="K103" s="196" t="s">
        <v>387</v>
      </c>
      <c r="L103" s="61"/>
      <c r="M103" s="200" t="s">
        <v>20</v>
      </c>
      <c r="N103" s="201" t="s">
        <v>43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194</v>
      </c>
      <c r="AT103" s="24" t="s">
        <v>196</v>
      </c>
      <c r="AU103" s="24" t="s">
        <v>79</v>
      </c>
      <c r="AY103" s="24" t="s">
        <v>195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79</v>
      </c>
      <c r="BK103" s="204">
        <f>ROUND(I103*H103,1)</f>
        <v>0</v>
      </c>
      <c r="BL103" s="24" t="s">
        <v>194</v>
      </c>
      <c r="BM103" s="24" t="s">
        <v>217</v>
      </c>
    </row>
    <row r="104" spans="2:65" s="1" customFormat="1" ht="13.5">
      <c r="B104" s="41"/>
      <c r="C104" s="63"/>
      <c r="D104" s="208" t="s">
        <v>202</v>
      </c>
      <c r="E104" s="63"/>
      <c r="F104" s="209" t="s">
        <v>413</v>
      </c>
      <c r="G104" s="63"/>
      <c r="H104" s="63"/>
      <c r="I104" s="165"/>
      <c r="J104" s="63"/>
      <c r="K104" s="63"/>
      <c r="L104" s="61"/>
      <c r="M104" s="207"/>
      <c r="N104" s="42"/>
      <c r="O104" s="42"/>
      <c r="P104" s="42"/>
      <c r="Q104" s="42"/>
      <c r="R104" s="42"/>
      <c r="S104" s="42"/>
      <c r="T104" s="78"/>
      <c r="AT104" s="24" t="s">
        <v>202</v>
      </c>
      <c r="AU104" s="24" t="s">
        <v>79</v>
      </c>
    </row>
    <row r="105" spans="2:65" s="11" customFormat="1" ht="13.5">
      <c r="B105" s="213"/>
      <c r="C105" s="214"/>
      <c r="D105" s="208" t="s">
        <v>397</v>
      </c>
      <c r="E105" s="215" t="s">
        <v>20</v>
      </c>
      <c r="F105" s="216" t="s">
        <v>2706</v>
      </c>
      <c r="G105" s="214"/>
      <c r="H105" s="217">
        <v>11.79</v>
      </c>
      <c r="I105" s="218"/>
      <c r="J105" s="214"/>
      <c r="K105" s="214"/>
      <c r="L105" s="219"/>
      <c r="M105" s="220"/>
      <c r="N105" s="221"/>
      <c r="O105" s="221"/>
      <c r="P105" s="221"/>
      <c r="Q105" s="221"/>
      <c r="R105" s="221"/>
      <c r="S105" s="221"/>
      <c r="T105" s="222"/>
      <c r="AT105" s="223" t="s">
        <v>397</v>
      </c>
      <c r="AU105" s="223" t="s">
        <v>79</v>
      </c>
      <c r="AV105" s="11" t="s">
        <v>81</v>
      </c>
      <c r="AW105" s="11" t="s">
        <v>36</v>
      </c>
      <c r="AX105" s="11" t="s">
        <v>72</v>
      </c>
      <c r="AY105" s="223" t="s">
        <v>195</v>
      </c>
    </row>
    <row r="106" spans="2:65" s="12" customFormat="1" ht="13.5">
      <c r="B106" s="224"/>
      <c r="C106" s="225"/>
      <c r="D106" s="205" t="s">
        <v>397</v>
      </c>
      <c r="E106" s="226" t="s">
        <v>20</v>
      </c>
      <c r="F106" s="227" t="s">
        <v>399</v>
      </c>
      <c r="G106" s="225"/>
      <c r="H106" s="228">
        <v>11.79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AT106" s="234" t="s">
        <v>397</v>
      </c>
      <c r="AU106" s="234" t="s">
        <v>79</v>
      </c>
      <c r="AV106" s="12" t="s">
        <v>194</v>
      </c>
      <c r="AW106" s="12" t="s">
        <v>36</v>
      </c>
      <c r="AX106" s="12" t="s">
        <v>79</v>
      </c>
      <c r="AY106" s="234" t="s">
        <v>195</v>
      </c>
    </row>
    <row r="107" spans="2:65" s="1" customFormat="1" ht="22.5" customHeight="1">
      <c r="B107" s="41"/>
      <c r="C107" s="194" t="s">
        <v>194</v>
      </c>
      <c r="D107" s="194" t="s">
        <v>196</v>
      </c>
      <c r="E107" s="195" t="s">
        <v>414</v>
      </c>
      <c r="F107" s="196" t="s">
        <v>415</v>
      </c>
      <c r="G107" s="197" t="s">
        <v>390</v>
      </c>
      <c r="H107" s="198">
        <v>11.8</v>
      </c>
      <c r="I107" s="199"/>
      <c r="J107" s="198">
        <f>ROUND(I107*H107,1)</f>
        <v>0</v>
      </c>
      <c r="K107" s="196" t="s">
        <v>387</v>
      </c>
      <c r="L107" s="61"/>
      <c r="M107" s="200" t="s">
        <v>20</v>
      </c>
      <c r="N107" s="201" t="s">
        <v>43</v>
      </c>
      <c r="O107" s="42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4" t="s">
        <v>194</v>
      </c>
      <c r="AT107" s="24" t="s">
        <v>196</v>
      </c>
      <c r="AU107" s="24" t="s">
        <v>79</v>
      </c>
      <c r="AY107" s="24" t="s">
        <v>195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79</v>
      </c>
      <c r="BK107" s="204">
        <f>ROUND(I107*H107,1)</f>
        <v>0</v>
      </c>
      <c r="BL107" s="24" t="s">
        <v>194</v>
      </c>
      <c r="BM107" s="24" t="s">
        <v>225</v>
      </c>
    </row>
    <row r="108" spans="2:65" s="1" customFormat="1" ht="13.5">
      <c r="B108" s="41"/>
      <c r="C108" s="63"/>
      <c r="D108" s="205" t="s">
        <v>202</v>
      </c>
      <c r="E108" s="63"/>
      <c r="F108" s="206" t="s">
        <v>415</v>
      </c>
      <c r="G108" s="63"/>
      <c r="H108" s="63"/>
      <c r="I108" s="165"/>
      <c r="J108" s="63"/>
      <c r="K108" s="63"/>
      <c r="L108" s="61"/>
      <c r="M108" s="207"/>
      <c r="N108" s="42"/>
      <c r="O108" s="42"/>
      <c r="P108" s="42"/>
      <c r="Q108" s="42"/>
      <c r="R108" s="42"/>
      <c r="S108" s="42"/>
      <c r="T108" s="78"/>
      <c r="AT108" s="24" t="s">
        <v>202</v>
      </c>
      <c r="AU108" s="24" t="s">
        <v>79</v>
      </c>
    </row>
    <row r="109" spans="2:65" s="1" customFormat="1" ht="22.5" customHeight="1">
      <c r="B109" s="41"/>
      <c r="C109" s="194" t="s">
        <v>213</v>
      </c>
      <c r="D109" s="194" t="s">
        <v>196</v>
      </c>
      <c r="E109" s="195" t="s">
        <v>422</v>
      </c>
      <c r="F109" s="196" t="s">
        <v>423</v>
      </c>
      <c r="G109" s="197" t="s">
        <v>390</v>
      </c>
      <c r="H109" s="198">
        <v>11.8</v>
      </c>
      <c r="I109" s="199"/>
      <c r="J109" s="198">
        <f>ROUND(I109*H109,1)</f>
        <v>0</v>
      </c>
      <c r="K109" s="196" t="s">
        <v>387</v>
      </c>
      <c r="L109" s="61"/>
      <c r="M109" s="200" t="s">
        <v>20</v>
      </c>
      <c r="N109" s="201" t="s">
        <v>43</v>
      </c>
      <c r="O109" s="42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4" t="s">
        <v>194</v>
      </c>
      <c r="AT109" s="24" t="s">
        <v>196</v>
      </c>
      <c r="AU109" s="24" t="s">
        <v>79</v>
      </c>
      <c r="AY109" s="24" t="s">
        <v>195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79</v>
      </c>
      <c r="BK109" s="204">
        <f>ROUND(I109*H109,1)</f>
        <v>0</v>
      </c>
      <c r="BL109" s="24" t="s">
        <v>194</v>
      </c>
      <c r="BM109" s="24" t="s">
        <v>226</v>
      </c>
    </row>
    <row r="110" spans="2:65" s="1" customFormat="1" ht="13.5">
      <c r="B110" s="41"/>
      <c r="C110" s="63"/>
      <c r="D110" s="205" t="s">
        <v>202</v>
      </c>
      <c r="E110" s="63"/>
      <c r="F110" s="206" t="s">
        <v>423</v>
      </c>
      <c r="G110" s="63"/>
      <c r="H110" s="63"/>
      <c r="I110" s="165"/>
      <c r="J110" s="63"/>
      <c r="K110" s="63"/>
      <c r="L110" s="61"/>
      <c r="M110" s="207"/>
      <c r="N110" s="42"/>
      <c r="O110" s="42"/>
      <c r="P110" s="42"/>
      <c r="Q110" s="42"/>
      <c r="R110" s="42"/>
      <c r="S110" s="42"/>
      <c r="T110" s="78"/>
      <c r="AT110" s="24" t="s">
        <v>202</v>
      </c>
      <c r="AU110" s="24" t="s">
        <v>79</v>
      </c>
    </row>
    <row r="111" spans="2:65" s="1" customFormat="1" ht="22.5" customHeight="1">
      <c r="B111" s="41"/>
      <c r="C111" s="194" t="s">
        <v>217</v>
      </c>
      <c r="D111" s="194" t="s">
        <v>196</v>
      </c>
      <c r="E111" s="195" t="s">
        <v>2707</v>
      </c>
      <c r="F111" s="196" t="s">
        <v>2708</v>
      </c>
      <c r="G111" s="197" t="s">
        <v>404</v>
      </c>
      <c r="H111" s="198">
        <v>110.2</v>
      </c>
      <c r="I111" s="199"/>
      <c r="J111" s="198">
        <f>ROUND(I111*H111,1)</f>
        <v>0</v>
      </c>
      <c r="K111" s="196" t="s">
        <v>387</v>
      </c>
      <c r="L111" s="61"/>
      <c r="M111" s="200" t="s">
        <v>20</v>
      </c>
      <c r="N111" s="201" t="s">
        <v>43</v>
      </c>
      <c r="O111" s="42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4" t="s">
        <v>194</v>
      </c>
      <c r="AT111" s="24" t="s">
        <v>196</v>
      </c>
      <c r="AU111" s="24" t="s">
        <v>79</v>
      </c>
      <c r="AY111" s="24" t="s">
        <v>195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79</v>
      </c>
      <c r="BK111" s="204">
        <f>ROUND(I111*H111,1)</f>
        <v>0</v>
      </c>
      <c r="BL111" s="24" t="s">
        <v>194</v>
      </c>
      <c r="BM111" s="24" t="s">
        <v>240</v>
      </c>
    </row>
    <row r="112" spans="2:65" s="1" customFormat="1" ht="13.5">
      <c r="B112" s="41"/>
      <c r="C112" s="63"/>
      <c r="D112" s="205" t="s">
        <v>202</v>
      </c>
      <c r="E112" s="63"/>
      <c r="F112" s="206" t="s">
        <v>2708</v>
      </c>
      <c r="G112" s="63"/>
      <c r="H112" s="63"/>
      <c r="I112" s="165"/>
      <c r="J112" s="63"/>
      <c r="K112" s="63"/>
      <c r="L112" s="61"/>
      <c r="M112" s="207"/>
      <c r="N112" s="42"/>
      <c r="O112" s="42"/>
      <c r="P112" s="42"/>
      <c r="Q112" s="42"/>
      <c r="R112" s="42"/>
      <c r="S112" s="42"/>
      <c r="T112" s="78"/>
      <c r="AT112" s="24" t="s">
        <v>202</v>
      </c>
      <c r="AU112" s="24" t="s">
        <v>79</v>
      </c>
    </row>
    <row r="113" spans="2:65" s="1" customFormat="1" ht="22.5" customHeight="1">
      <c r="B113" s="41"/>
      <c r="C113" s="194" t="s">
        <v>221</v>
      </c>
      <c r="D113" s="194" t="s">
        <v>196</v>
      </c>
      <c r="E113" s="195" t="s">
        <v>2709</v>
      </c>
      <c r="F113" s="196" t="s">
        <v>2710</v>
      </c>
      <c r="G113" s="197" t="s">
        <v>404</v>
      </c>
      <c r="H113" s="198">
        <v>110.2</v>
      </c>
      <c r="I113" s="199"/>
      <c r="J113" s="198">
        <f>ROUND(I113*H113,1)</f>
        <v>0</v>
      </c>
      <c r="K113" s="196" t="s">
        <v>387</v>
      </c>
      <c r="L113" s="61"/>
      <c r="M113" s="200" t="s">
        <v>20</v>
      </c>
      <c r="N113" s="201" t="s">
        <v>43</v>
      </c>
      <c r="O113" s="42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4" t="s">
        <v>194</v>
      </c>
      <c r="AT113" s="24" t="s">
        <v>196</v>
      </c>
      <c r="AU113" s="24" t="s">
        <v>79</v>
      </c>
      <c r="AY113" s="24" t="s">
        <v>195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79</v>
      </c>
      <c r="BK113" s="204">
        <f>ROUND(I113*H113,1)</f>
        <v>0</v>
      </c>
      <c r="BL113" s="24" t="s">
        <v>194</v>
      </c>
      <c r="BM113" s="24" t="s">
        <v>248</v>
      </c>
    </row>
    <row r="114" spans="2:65" s="1" customFormat="1" ht="13.5">
      <c r="B114" s="41"/>
      <c r="C114" s="63"/>
      <c r="D114" s="205" t="s">
        <v>202</v>
      </c>
      <c r="E114" s="63"/>
      <c r="F114" s="206" t="s">
        <v>2710</v>
      </c>
      <c r="G114" s="63"/>
      <c r="H114" s="63"/>
      <c r="I114" s="165"/>
      <c r="J114" s="63"/>
      <c r="K114" s="63"/>
      <c r="L114" s="61"/>
      <c r="M114" s="207"/>
      <c r="N114" s="42"/>
      <c r="O114" s="42"/>
      <c r="P114" s="42"/>
      <c r="Q114" s="42"/>
      <c r="R114" s="42"/>
      <c r="S114" s="42"/>
      <c r="T114" s="78"/>
      <c r="AT114" s="24" t="s">
        <v>202</v>
      </c>
      <c r="AU114" s="24" t="s">
        <v>79</v>
      </c>
    </row>
    <row r="115" spans="2:65" s="1" customFormat="1" ht="22.5" customHeight="1">
      <c r="B115" s="41"/>
      <c r="C115" s="194" t="s">
        <v>225</v>
      </c>
      <c r="D115" s="194" t="s">
        <v>196</v>
      </c>
      <c r="E115" s="195" t="s">
        <v>2711</v>
      </c>
      <c r="F115" s="196" t="s">
        <v>2712</v>
      </c>
      <c r="G115" s="197" t="s">
        <v>504</v>
      </c>
      <c r="H115" s="198">
        <v>4</v>
      </c>
      <c r="I115" s="199"/>
      <c r="J115" s="198">
        <f>ROUND(I115*H115,1)</f>
        <v>0</v>
      </c>
      <c r="K115" s="196" t="s">
        <v>387</v>
      </c>
      <c r="L115" s="61"/>
      <c r="M115" s="200" t="s">
        <v>20</v>
      </c>
      <c r="N115" s="201" t="s">
        <v>43</v>
      </c>
      <c r="O115" s="42"/>
      <c r="P115" s="202">
        <f>O115*H115</f>
        <v>0</v>
      </c>
      <c r="Q115" s="202">
        <v>0</v>
      </c>
      <c r="R115" s="202">
        <f>Q115*H115</f>
        <v>0</v>
      </c>
      <c r="S115" s="202">
        <v>0</v>
      </c>
      <c r="T115" s="203">
        <f>S115*H115</f>
        <v>0</v>
      </c>
      <c r="AR115" s="24" t="s">
        <v>194</v>
      </c>
      <c r="AT115" s="24" t="s">
        <v>196</v>
      </c>
      <c r="AU115" s="24" t="s">
        <v>79</v>
      </c>
      <c r="AY115" s="24" t="s">
        <v>195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79</v>
      </c>
      <c r="BK115" s="204">
        <f>ROUND(I115*H115,1)</f>
        <v>0</v>
      </c>
      <c r="BL115" s="24" t="s">
        <v>194</v>
      </c>
      <c r="BM115" s="24" t="s">
        <v>255</v>
      </c>
    </row>
    <row r="116" spans="2:65" s="1" customFormat="1" ht="13.5">
      <c r="B116" s="41"/>
      <c r="C116" s="63"/>
      <c r="D116" s="205" t="s">
        <v>202</v>
      </c>
      <c r="E116" s="63"/>
      <c r="F116" s="206" t="s">
        <v>2712</v>
      </c>
      <c r="G116" s="63"/>
      <c r="H116" s="63"/>
      <c r="I116" s="165"/>
      <c r="J116" s="63"/>
      <c r="K116" s="63"/>
      <c r="L116" s="61"/>
      <c r="M116" s="207"/>
      <c r="N116" s="42"/>
      <c r="O116" s="42"/>
      <c r="P116" s="42"/>
      <c r="Q116" s="42"/>
      <c r="R116" s="42"/>
      <c r="S116" s="42"/>
      <c r="T116" s="78"/>
      <c r="AT116" s="24" t="s">
        <v>202</v>
      </c>
      <c r="AU116" s="24" t="s">
        <v>79</v>
      </c>
    </row>
    <row r="117" spans="2:65" s="1" customFormat="1" ht="22.5" customHeight="1">
      <c r="B117" s="41"/>
      <c r="C117" s="194" t="s">
        <v>230</v>
      </c>
      <c r="D117" s="194" t="s">
        <v>196</v>
      </c>
      <c r="E117" s="195" t="s">
        <v>426</v>
      </c>
      <c r="F117" s="196" t="s">
        <v>427</v>
      </c>
      <c r="G117" s="197" t="s">
        <v>390</v>
      </c>
      <c r="H117" s="198">
        <v>11.8</v>
      </c>
      <c r="I117" s="199"/>
      <c r="J117" s="198">
        <f>ROUND(I117*H117,1)</f>
        <v>0</v>
      </c>
      <c r="K117" s="196" t="s">
        <v>387</v>
      </c>
      <c r="L117" s="61"/>
      <c r="M117" s="200" t="s">
        <v>20</v>
      </c>
      <c r="N117" s="201" t="s">
        <v>43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194</v>
      </c>
      <c r="AT117" s="24" t="s">
        <v>196</v>
      </c>
      <c r="AU117" s="24" t="s">
        <v>79</v>
      </c>
      <c r="AY117" s="24" t="s">
        <v>195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79</v>
      </c>
      <c r="BK117" s="204">
        <f>ROUND(I117*H117,1)</f>
        <v>0</v>
      </c>
      <c r="BL117" s="24" t="s">
        <v>194</v>
      </c>
      <c r="BM117" s="24" t="s">
        <v>264</v>
      </c>
    </row>
    <row r="118" spans="2:65" s="1" customFormat="1" ht="13.5">
      <c r="B118" s="41"/>
      <c r="C118" s="63"/>
      <c r="D118" s="205" t="s">
        <v>202</v>
      </c>
      <c r="E118" s="63"/>
      <c r="F118" s="206" t="s">
        <v>427</v>
      </c>
      <c r="G118" s="63"/>
      <c r="H118" s="63"/>
      <c r="I118" s="165"/>
      <c r="J118" s="63"/>
      <c r="K118" s="63"/>
      <c r="L118" s="61"/>
      <c r="M118" s="207"/>
      <c r="N118" s="42"/>
      <c r="O118" s="42"/>
      <c r="P118" s="42"/>
      <c r="Q118" s="42"/>
      <c r="R118" s="42"/>
      <c r="S118" s="42"/>
      <c r="T118" s="78"/>
      <c r="AT118" s="24" t="s">
        <v>202</v>
      </c>
      <c r="AU118" s="24" t="s">
        <v>79</v>
      </c>
    </row>
    <row r="119" spans="2:65" s="1" customFormat="1" ht="22.5" customHeight="1">
      <c r="B119" s="41"/>
      <c r="C119" s="238" t="s">
        <v>226</v>
      </c>
      <c r="D119" s="238" t="s">
        <v>1041</v>
      </c>
      <c r="E119" s="239" t="s">
        <v>2713</v>
      </c>
      <c r="F119" s="240" t="s">
        <v>2714</v>
      </c>
      <c r="G119" s="241" t="s">
        <v>1269</v>
      </c>
      <c r="H119" s="242">
        <v>44.1</v>
      </c>
      <c r="I119" s="243"/>
      <c r="J119" s="242">
        <f>ROUND(I119*H119,1)</f>
        <v>0</v>
      </c>
      <c r="K119" s="240" t="s">
        <v>387</v>
      </c>
      <c r="L119" s="244"/>
      <c r="M119" s="245" t="s">
        <v>20</v>
      </c>
      <c r="N119" s="246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225</v>
      </c>
      <c r="AT119" s="24" t="s">
        <v>1041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271</v>
      </c>
    </row>
    <row r="120" spans="2:65" s="1" customFormat="1" ht="13.5">
      <c r="B120" s="41"/>
      <c r="C120" s="63"/>
      <c r="D120" s="208" t="s">
        <v>202</v>
      </c>
      <c r="E120" s="63"/>
      <c r="F120" s="209" t="s">
        <v>2714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1" customFormat="1" ht="13.5">
      <c r="B121" s="213"/>
      <c r="C121" s="214"/>
      <c r="D121" s="208" t="s">
        <v>397</v>
      </c>
      <c r="E121" s="215" t="s">
        <v>20</v>
      </c>
      <c r="F121" s="216" t="s">
        <v>2715</v>
      </c>
      <c r="G121" s="214"/>
      <c r="H121" s="217">
        <v>44.08</v>
      </c>
      <c r="I121" s="218"/>
      <c r="J121" s="214"/>
      <c r="K121" s="214"/>
      <c r="L121" s="219"/>
      <c r="M121" s="220"/>
      <c r="N121" s="221"/>
      <c r="O121" s="221"/>
      <c r="P121" s="221"/>
      <c r="Q121" s="221"/>
      <c r="R121" s="221"/>
      <c r="S121" s="221"/>
      <c r="T121" s="222"/>
      <c r="AT121" s="223" t="s">
        <v>397</v>
      </c>
      <c r="AU121" s="223" t="s">
        <v>79</v>
      </c>
      <c r="AV121" s="11" t="s">
        <v>81</v>
      </c>
      <c r="AW121" s="11" t="s">
        <v>36</v>
      </c>
      <c r="AX121" s="11" t="s">
        <v>72</v>
      </c>
      <c r="AY121" s="223" t="s">
        <v>195</v>
      </c>
    </row>
    <row r="122" spans="2:65" s="12" customFormat="1" ht="13.5">
      <c r="B122" s="224"/>
      <c r="C122" s="225"/>
      <c r="D122" s="205" t="s">
        <v>397</v>
      </c>
      <c r="E122" s="226" t="s">
        <v>20</v>
      </c>
      <c r="F122" s="227" t="s">
        <v>399</v>
      </c>
      <c r="G122" s="225"/>
      <c r="H122" s="228">
        <v>44.08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AT122" s="234" t="s">
        <v>397</v>
      </c>
      <c r="AU122" s="234" t="s">
        <v>79</v>
      </c>
      <c r="AV122" s="12" t="s">
        <v>194</v>
      </c>
      <c r="AW122" s="12" t="s">
        <v>36</v>
      </c>
      <c r="AX122" s="12" t="s">
        <v>79</v>
      </c>
      <c r="AY122" s="234" t="s">
        <v>195</v>
      </c>
    </row>
    <row r="123" spans="2:65" s="1" customFormat="1" ht="22.5" customHeight="1">
      <c r="B123" s="41"/>
      <c r="C123" s="238" t="s">
        <v>231</v>
      </c>
      <c r="D123" s="238" t="s">
        <v>1041</v>
      </c>
      <c r="E123" s="239" t="s">
        <v>2716</v>
      </c>
      <c r="F123" s="240" t="s">
        <v>2717</v>
      </c>
      <c r="G123" s="241" t="s">
        <v>504</v>
      </c>
      <c r="H123" s="242">
        <v>4</v>
      </c>
      <c r="I123" s="243"/>
      <c r="J123" s="242">
        <f>ROUND(I123*H123,1)</f>
        <v>0</v>
      </c>
      <c r="K123" s="240" t="s">
        <v>387</v>
      </c>
      <c r="L123" s="244"/>
      <c r="M123" s="245" t="s">
        <v>20</v>
      </c>
      <c r="N123" s="246" t="s">
        <v>43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225</v>
      </c>
      <c r="AT123" s="24" t="s">
        <v>1041</v>
      </c>
      <c r="AU123" s="24" t="s">
        <v>79</v>
      </c>
      <c r="AY123" s="24" t="s">
        <v>195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79</v>
      </c>
      <c r="BK123" s="204">
        <f>ROUND(I123*H123,1)</f>
        <v>0</v>
      </c>
      <c r="BL123" s="24" t="s">
        <v>194</v>
      </c>
      <c r="BM123" s="24" t="s">
        <v>278</v>
      </c>
    </row>
    <row r="124" spans="2:65" s="1" customFormat="1" ht="13.5">
      <c r="B124" s="41"/>
      <c r="C124" s="63"/>
      <c r="D124" s="205" t="s">
        <v>202</v>
      </c>
      <c r="E124" s="63"/>
      <c r="F124" s="206" t="s">
        <v>2717</v>
      </c>
      <c r="G124" s="63"/>
      <c r="H124" s="63"/>
      <c r="I124" s="165"/>
      <c r="J124" s="63"/>
      <c r="K124" s="63"/>
      <c r="L124" s="61"/>
      <c r="M124" s="207"/>
      <c r="N124" s="42"/>
      <c r="O124" s="42"/>
      <c r="P124" s="42"/>
      <c r="Q124" s="42"/>
      <c r="R124" s="42"/>
      <c r="S124" s="42"/>
      <c r="T124" s="78"/>
      <c r="AT124" s="24" t="s">
        <v>202</v>
      </c>
      <c r="AU124" s="24" t="s">
        <v>79</v>
      </c>
    </row>
    <row r="125" spans="2:65" s="1" customFormat="1" ht="22.5" customHeight="1">
      <c r="B125" s="41"/>
      <c r="C125" s="194" t="s">
        <v>240</v>
      </c>
      <c r="D125" s="194" t="s">
        <v>196</v>
      </c>
      <c r="E125" s="195" t="s">
        <v>2718</v>
      </c>
      <c r="F125" s="196" t="s">
        <v>2719</v>
      </c>
      <c r="G125" s="197" t="s">
        <v>390</v>
      </c>
      <c r="H125" s="198">
        <v>44.1</v>
      </c>
      <c r="I125" s="199"/>
      <c r="J125" s="198">
        <f>ROUND(I125*H125,1)</f>
        <v>0</v>
      </c>
      <c r="K125" s="196" t="s">
        <v>387</v>
      </c>
      <c r="L125" s="61"/>
      <c r="M125" s="200" t="s">
        <v>20</v>
      </c>
      <c r="N125" s="201" t="s">
        <v>43</v>
      </c>
      <c r="O125" s="4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4" t="s">
        <v>194</v>
      </c>
      <c r="AT125" s="24" t="s">
        <v>196</v>
      </c>
      <c r="AU125" s="24" t="s">
        <v>79</v>
      </c>
      <c r="AY125" s="24" t="s">
        <v>195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79</v>
      </c>
      <c r="BK125" s="204">
        <f>ROUND(I125*H125,1)</f>
        <v>0</v>
      </c>
      <c r="BL125" s="24" t="s">
        <v>194</v>
      </c>
      <c r="BM125" s="24" t="s">
        <v>286</v>
      </c>
    </row>
    <row r="126" spans="2:65" s="1" customFormat="1" ht="13.5">
      <c r="B126" s="41"/>
      <c r="C126" s="63"/>
      <c r="D126" s="208" t="s">
        <v>202</v>
      </c>
      <c r="E126" s="63"/>
      <c r="F126" s="209" t="s">
        <v>2719</v>
      </c>
      <c r="G126" s="63"/>
      <c r="H126" s="63"/>
      <c r="I126" s="165"/>
      <c r="J126" s="63"/>
      <c r="K126" s="63"/>
      <c r="L126" s="61"/>
      <c r="M126" s="207"/>
      <c r="N126" s="42"/>
      <c r="O126" s="42"/>
      <c r="P126" s="42"/>
      <c r="Q126" s="42"/>
      <c r="R126" s="42"/>
      <c r="S126" s="42"/>
      <c r="T126" s="78"/>
      <c r="AT126" s="24" t="s">
        <v>202</v>
      </c>
      <c r="AU126" s="24" t="s">
        <v>79</v>
      </c>
    </row>
    <row r="127" spans="2:65" s="10" customFormat="1" ht="37.35" customHeight="1">
      <c r="B127" s="180"/>
      <c r="C127" s="181"/>
      <c r="D127" s="182" t="s">
        <v>71</v>
      </c>
      <c r="E127" s="183" t="s">
        <v>81</v>
      </c>
      <c r="F127" s="183" t="s">
        <v>437</v>
      </c>
      <c r="G127" s="181"/>
      <c r="H127" s="181"/>
      <c r="I127" s="184"/>
      <c r="J127" s="185">
        <f>BK127</f>
        <v>0</v>
      </c>
      <c r="K127" s="181"/>
      <c r="L127" s="186"/>
      <c r="M127" s="187"/>
      <c r="N127" s="188"/>
      <c r="O127" s="188"/>
      <c r="P127" s="189">
        <f>SUM(P128:P131)</f>
        <v>0</v>
      </c>
      <c r="Q127" s="188"/>
      <c r="R127" s="189">
        <f>SUM(R128:R131)</f>
        <v>0</v>
      </c>
      <c r="S127" s="188"/>
      <c r="T127" s="190">
        <f>SUM(T128:T131)</f>
        <v>0</v>
      </c>
      <c r="AR127" s="191" t="s">
        <v>79</v>
      </c>
      <c r="AT127" s="192" t="s">
        <v>71</v>
      </c>
      <c r="AU127" s="192" t="s">
        <v>72</v>
      </c>
      <c r="AY127" s="191" t="s">
        <v>195</v>
      </c>
      <c r="BK127" s="193">
        <f>SUM(BK128:BK131)</f>
        <v>0</v>
      </c>
    </row>
    <row r="128" spans="2:65" s="1" customFormat="1" ht="22.5" customHeight="1">
      <c r="B128" s="41"/>
      <c r="C128" s="194" t="s">
        <v>244</v>
      </c>
      <c r="D128" s="194" t="s">
        <v>196</v>
      </c>
      <c r="E128" s="195" t="s">
        <v>438</v>
      </c>
      <c r="F128" s="196" t="s">
        <v>439</v>
      </c>
      <c r="G128" s="197" t="s">
        <v>440</v>
      </c>
      <c r="H128" s="198">
        <v>131</v>
      </c>
      <c r="I128" s="199"/>
      <c r="J128" s="198">
        <f>ROUND(I128*H128,1)</f>
        <v>0</v>
      </c>
      <c r="K128" s="196" t="s">
        <v>387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194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194</v>
      </c>
      <c r="BM128" s="24" t="s">
        <v>294</v>
      </c>
    </row>
    <row r="129" spans="2:65" s="1" customFormat="1" ht="13.5">
      <c r="B129" s="41"/>
      <c r="C129" s="63"/>
      <c r="D129" s="205" t="s">
        <v>202</v>
      </c>
      <c r="E129" s="63"/>
      <c r="F129" s="206" t="s">
        <v>439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248</v>
      </c>
      <c r="D130" s="194" t="s">
        <v>196</v>
      </c>
      <c r="E130" s="195" t="s">
        <v>2720</v>
      </c>
      <c r="F130" s="196" t="s">
        <v>2721</v>
      </c>
      <c r="G130" s="197" t="s">
        <v>404</v>
      </c>
      <c r="H130" s="198">
        <v>1160.5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194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194</v>
      </c>
      <c r="BM130" s="24" t="s">
        <v>303</v>
      </c>
    </row>
    <row r="131" spans="2:65" s="1" customFormat="1" ht="13.5">
      <c r="B131" s="41"/>
      <c r="C131" s="63"/>
      <c r="D131" s="208" t="s">
        <v>202</v>
      </c>
      <c r="E131" s="63"/>
      <c r="F131" s="209" t="s">
        <v>2721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0" customFormat="1" ht="37.35" customHeight="1">
      <c r="B132" s="180"/>
      <c r="C132" s="181"/>
      <c r="D132" s="182" t="s">
        <v>71</v>
      </c>
      <c r="E132" s="183" t="s">
        <v>213</v>
      </c>
      <c r="F132" s="183" t="s">
        <v>2722</v>
      </c>
      <c r="G132" s="181"/>
      <c r="H132" s="181"/>
      <c r="I132" s="184"/>
      <c r="J132" s="185">
        <f>BK132</f>
        <v>0</v>
      </c>
      <c r="K132" s="181"/>
      <c r="L132" s="186"/>
      <c r="M132" s="187"/>
      <c r="N132" s="188"/>
      <c r="O132" s="188"/>
      <c r="P132" s="189">
        <f>SUM(P133:P172)</f>
        <v>0</v>
      </c>
      <c r="Q132" s="188"/>
      <c r="R132" s="189">
        <f>SUM(R133:R172)</f>
        <v>0</v>
      </c>
      <c r="S132" s="188"/>
      <c r="T132" s="190">
        <f>SUM(T133:T172)</f>
        <v>0</v>
      </c>
      <c r="AR132" s="191" t="s">
        <v>79</v>
      </c>
      <c r="AT132" s="192" t="s">
        <v>71</v>
      </c>
      <c r="AU132" s="192" t="s">
        <v>72</v>
      </c>
      <c r="AY132" s="191" t="s">
        <v>195</v>
      </c>
      <c r="BK132" s="193">
        <f>SUM(BK133:BK172)</f>
        <v>0</v>
      </c>
    </row>
    <row r="133" spans="2:65" s="1" customFormat="1" ht="22.5" customHeight="1">
      <c r="B133" s="41"/>
      <c r="C133" s="194" t="s">
        <v>10</v>
      </c>
      <c r="D133" s="194" t="s">
        <v>196</v>
      </c>
      <c r="E133" s="195" t="s">
        <v>2723</v>
      </c>
      <c r="F133" s="196" t="s">
        <v>2724</v>
      </c>
      <c r="G133" s="197" t="s">
        <v>404</v>
      </c>
      <c r="H133" s="198">
        <v>797.8</v>
      </c>
      <c r="I133" s="199"/>
      <c r="J133" s="198">
        <f>ROUND(I133*H133,1)</f>
        <v>0</v>
      </c>
      <c r="K133" s="196" t="s">
        <v>540</v>
      </c>
      <c r="L133" s="61"/>
      <c r="M133" s="200" t="s">
        <v>20</v>
      </c>
      <c r="N133" s="201" t="s">
        <v>43</v>
      </c>
      <c r="O133" s="4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AR133" s="24" t="s">
        <v>194</v>
      </c>
      <c r="AT133" s="24" t="s">
        <v>196</v>
      </c>
      <c r="AU133" s="24" t="s">
        <v>79</v>
      </c>
      <c r="AY133" s="24" t="s">
        <v>195</v>
      </c>
      <c r="BE133" s="204">
        <f>IF(N133="základní",J133,0)</f>
        <v>0</v>
      </c>
      <c r="BF133" s="204">
        <f>IF(N133="snížená",J133,0)</f>
        <v>0</v>
      </c>
      <c r="BG133" s="204">
        <f>IF(N133="zákl. přenesená",J133,0)</f>
        <v>0</v>
      </c>
      <c r="BH133" s="204">
        <f>IF(N133="sníž. přenesená",J133,0)</f>
        <v>0</v>
      </c>
      <c r="BI133" s="204">
        <f>IF(N133="nulová",J133,0)</f>
        <v>0</v>
      </c>
      <c r="BJ133" s="24" t="s">
        <v>79</v>
      </c>
      <c r="BK133" s="204">
        <f>ROUND(I133*H133,1)</f>
        <v>0</v>
      </c>
      <c r="BL133" s="24" t="s">
        <v>194</v>
      </c>
      <c r="BM133" s="24" t="s">
        <v>309</v>
      </c>
    </row>
    <row r="134" spans="2:65" s="1" customFormat="1" ht="13.5">
      <c r="B134" s="41"/>
      <c r="C134" s="63"/>
      <c r="D134" s="205" t="s">
        <v>202</v>
      </c>
      <c r="E134" s="63"/>
      <c r="F134" s="206" t="s">
        <v>2724</v>
      </c>
      <c r="G134" s="63"/>
      <c r="H134" s="63"/>
      <c r="I134" s="165"/>
      <c r="J134" s="63"/>
      <c r="K134" s="63"/>
      <c r="L134" s="61"/>
      <c r="M134" s="207"/>
      <c r="N134" s="42"/>
      <c r="O134" s="42"/>
      <c r="P134" s="42"/>
      <c r="Q134" s="42"/>
      <c r="R134" s="42"/>
      <c r="S134" s="42"/>
      <c r="T134" s="78"/>
      <c r="AT134" s="24" t="s">
        <v>202</v>
      </c>
      <c r="AU134" s="24" t="s">
        <v>79</v>
      </c>
    </row>
    <row r="135" spans="2:65" s="1" customFormat="1" ht="22.5" customHeight="1">
      <c r="B135" s="41"/>
      <c r="C135" s="194" t="s">
        <v>255</v>
      </c>
      <c r="D135" s="194" t="s">
        <v>196</v>
      </c>
      <c r="E135" s="195" t="s">
        <v>2725</v>
      </c>
      <c r="F135" s="196" t="s">
        <v>2726</v>
      </c>
      <c r="G135" s="197" t="s">
        <v>404</v>
      </c>
      <c r="H135" s="198">
        <v>57.9</v>
      </c>
      <c r="I135" s="199"/>
      <c r="J135" s="198">
        <f>ROUND(I135*H135,1)</f>
        <v>0</v>
      </c>
      <c r="K135" s="196" t="s">
        <v>540</v>
      </c>
      <c r="L135" s="61"/>
      <c r="M135" s="200" t="s">
        <v>20</v>
      </c>
      <c r="N135" s="201" t="s">
        <v>43</v>
      </c>
      <c r="O135" s="42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AR135" s="24" t="s">
        <v>194</v>
      </c>
      <c r="AT135" s="24" t="s">
        <v>196</v>
      </c>
      <c r="AU135" s="24" t="s">
        <v>79</v>
      </c>
      <c r="AY135" s="24" t="s">
        <v>195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24" t="s">
        <v>79</v>
      </c>
      <c r="BK135" s="204">
        <f>ROUND(I135*H135,1)</f>
        <v>0</v>
      </c>
      <c r="BL135" s="24" t="s">
        <v>194</v>
      </c>
      <c r="BM135" s="24" t="s">
        <v>315</v>
      </c>
    </row>
    <row r="136" spans="2:65" s="1" customFormat="1" ht="13.5">
      <c r="B136" s="41"/>
      <c r="C136" s="63"/>
      <c r="D136" s="205" t="s">
        <v>202</v>
      </c>
      <c r="E136" s="63"/>
      <c r="F136" s="206" t="s">
        <v>2726</v>
      </c>
      <c r="G136" s="63"/>
      <c r="H136" s="63"/>
      <c r="I136" s="165"/>
      <c r="J136" s="63"/>
      <c r="K136" s="63"/>
      <c r="L136" s="61"/>
      <c r="M136" s="207"/>
      <c r="N136" s="42"/>
      <c r="O136" s="42"/>
      <c r="P136" s="42"/>
      <c r="Q136" s="42"/>
      <c r="R136" s="42"/>
      <c r="S136" s="42"/>
      <c r="T136" s="78"/>
      <c r="AT136" s="24" t="s">
        <v>202</v>
      </c>
      <c r="AU136" s="24" t="s">
        <v>79</v>
      </c>
    </row>
    <row r="137" spans="2:65" s="1" customFormat="1" ht="22.5" customHeight="1">
      <c r="B137" s="41"/>
      <c r="C137" s="194" t="s">
        <v>260</v>
      </c>
      <c r="D137" s="194" t="s">
        <v>196</v>
      </c>
      <c r="E137" s="195" t="s">
        <v>2727</v>
      </c>
      <c r="F137" s="196" t="s">
        <v>2728</v>
      </c>
      <c r="G137" s="197" t="s">
        <v>404</v>
      </c>
      <c r="H137" s="198">
        <v>15.9</v>
      </c>
      <c r="I137" s="199"/>
      <c r="J137" s="198">
        <f>ROUND(I137*H137,1)</f>
        <v>0</v>
      </c>
      <c r="K137" s="196" t="s">
        <v>387</v>
      </c>
      <c r="L137" s="61"/>
      <c r="M137" s="200" t="s">
        <v>20</v>
      </c>
      <c r="N137" s="201" t="s">
        <v>43</v>
      </c>
      <c r="O137" s="4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AR137" s="24" t="s">
        <v>194</v>
      </c>
      <c r="AT137" s="24" t="s">
        <v>196</v>
      </c>
      <c r="AU137" s="24" t="s">
        <v>79</v>
      </c>
      <c r="AY137" s="24" t="s">
        <v>195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24" t="s">
        <v>79</v>
      </c>
      <c r="BK137" s="204">
        <f>ROUND(I137*H137,1)</f>
        <v>0</v>
      </c>
      <c r="BL137" s="24" t="s">
        <v>194</v>
      </c>
      <c r="BM137" s="24" t="s">
        <v>321</v>
      </c>
    </row>
    <row r="138" spans="2:65" s="1" customFormat="1" ht="13.5">
      <c r="B138" s="41"/>
      <c r="C138" s="63"/>
      <c r="D138" s="205" t="s">
        <v>202</v>
      </c>
      <c r="E138" s="63"/>
      <c r="F138" s="206" t="s">
        <v>2728</v>
      </c>
      <c r="G138" s="63"/>
      <c r="H138" s="63"/>
      <c r="I138" s="165"/>
      <c r="J138" s="63"/>
      <c r="K138" s="63"/>
      <c r="L138" s="61"/>
      <c r="M138" s="207"/>
      <c r="N138" s="42"/>
      <c r="O138" s="42"/>
      <c r="P138" s="42"/>
      <c r="Q138" s="42"/>
      <c r="R138" s="42"/>
      <c r="S138" s="42"/>
      <c r="T138" s="78"/>
      <c r="AT138" s="24" t="s">
        <v>202</v>
      </c>
      <c r="AU138" s="24" t="s">
        <v>79</v>
      </c>
    </row>
    <row r="139" spans="2:65" s="1" customFormat="1" ht="22.5" customHeight="1">
      <c r="B139" s="41"/>
      <c r="C139" s="194" t="s">
        <v>264</v>
      </c>
      <c r="D139" s="194" t="s">
        <v>196</v>
      </c>
      <c r="E139" s="195" t="s">
        <v>2729</v>
      </c>
      <c r="F139" s="196" t="s">
        <v>2730</v>
      </c>
      <c r="G139" s="197" t="s">
        <v>404</v>
      </c>
      <c r="H139" s="198">
        <v>2257.5</v>
      </c>
      <c r="I139" s="199"/>
      <c r="J139" s="198">
        <f>ROUND(I139*H139,1)</f>
        <v>0</v>
      </c>
      <c r="K139" s="196" t="s">
        <v>387</v>
      </c>
      <c r="L139" s="61"/>
      <c r="M139" s="200" t="s">
        <v>20</v>
      </c>
      <c r="N139" s="201" t="s">
        <v>43</v>
      </c>
      <c r="O139" s="42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AR139" s="24" t="s">
        <v>194</v>
      </c>
      <c r="AT139" s="24" t="s">
        <v>196</v>
      </c>
      <c r="AU139" s="24" t="s">
        <v>79</v>
      </c>
      <c r="AY139" s="24" t="s">
        <v>195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24" t="s">
        <v>79</v>
      </c>
      <c r="BK139" s="204">
        <f>ROUND(I139*H139,1)</f>
        <v>0</v>
      </c>
      <c r="BL139" s="24" t="s">
        <v>194</v>
      </c>
      <c r="BM139" s="24" t="s">
        <v>330</v>
      </c>
    </row>
    <row r="140" spans="2:65" s="1" customFormat="1" ht="13.5">
      <c r="B140" s="41"/>
      <c r="C140" s="63"/>
      <c r="D140" s="205" t="s">
        <v>202</v>
      </c>
      <c r="E140" s="63"/>
      <c r="F140" s="206" t="s">
        <v>2730</v>
      </c>
      <c r="G140" s="63"/>
      <c r="H140" s="63"/>
      <c r="I140" s="165"/>
      <c r="J140" s="63"/>
      <c r="K140" s="63"/>
      <c r="L140" s="61"/>
      <c r="M140" s="207"/>
      <c r="N140" s="42"/>
      <c r="O140" s="42"/>
      <c r="P140" s="42"/>
      <c r="Q140" s="42"/>
      <c r="R140" s="42"/>
      <c r="S140" s="42"/>
      <c r="T140" s="78"/>
      <c r="AT140" s="24" t="s">
        <v>202</v>
      </c>
      <c r="AU140" s="24" t="s">
        <v>79</v>
      </c>
    </row>
    <row r="141" spans="2:65" s="1" customFormat="1" ht="22.5" customHeight="1">
      <c r="B141" s="41"/>
      <c r="C141" s="194" t="s">
        <v>268</v>
      </c>
      <c r="D141" s="194" t="s">
        <v>196</v>
      </c>
      <c r="E141" s="195" t="s">
        <v>2731</v>
      </c>
      <c r="F141" s="196" t="s">
        <v>2732</v>
      </c>
      <c r="G141" s="197" t="s">
        <v>404</v>
      </c>
      <c r="H141" s="198">
        <v>1534.7</v>
      </c>
      <c r="I141" s="199"/>
      <c r="J141" s="198">
        <f>ROUND(I141*H141,1)</f>
        <v>0</v>
      </c>
      <c r="K141" s="196" t="s">
        <v>387</v>
      </c>
      <c r="L141" s="61"/>
      <c r="M141" s="200" t="s">
        <v>20</v>
      </c>
      <c r="N141" s="201" t="s">
        <v>43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194</v>
      </c>
      <c r="AT141" s="24" t="s">
        <v>196</v>
      </c>
      <c r="AU141" s="24" t="s">
        <v>79</v>
      </c>
      <c r="AY141" s="24" t="s">
        <v>195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79</v>
      </c>
      <c r="BK141" s="204">
        <f>ROUND(I141*H141,1)</f>
        <v>0</v>
      </c>
      <c r="BL141" s="24" t="s">
        <v>194</v>
      </c>
      <c r="BM141" s="24" t="s">
        <v>338</v>
      </c>
    </row>
    <row r="142" spans="2:65" s="1" customFormat="1" ht="13.5">
      <c r="B142" s="41"/>
      <c r="C142" s="63"/>
      <c r="D142" s="205" t="s">
        <v>202</v>
      </c>
      <c r="E142" s="63"/>
      <c r="F142" s="206" t="s">
        <v>2732</v>
      </c>
      <c r="G142" s="63"/>
      <c r="H142" s="63"/>
      <c r="I142" s="165"/>
      <c r="J142" s="63"/>
      <c r="K142" s="63"/>
      <c r="L142" s="61"/>
      <c r="M142" s="207"/>
      <c r="N142" s="42"/>
      <c r="O142" s="42"/>
      <c r="P142" s="42"/>
      <c r="Q142" s="42"/>
      <c r="R142" s="42"/>
      <c r="S142" s="42"/>
      <c r="T142" s="78"/>
      <c r="AT142" s="24" t="s">
        <v>202</v>
      </c>
      <c r="AU142" s="24" t="s">
        <v>79</v>
      </c>
    </row>
    <row r="143" spans="2:65" s="1" customFormat="1" ht="22.5" customHeight="1">
      <c r="B143" s="41"/>
      <c r="C143" s="194" t="s">
        <v>271</v>
      </c>
      <c r="D143" s="194" t="s">
        <v>196</v>
      </c>
      <c r="E143" s="195" t="s">
        <v>2733</v>
      </c>
      <c r="F143" s="196" t="s">
        <v>2734</v>
      </c>
      <c r="G143" s="197" t="s">
        <v>404</v>
      </c>
      <c r="H143" s="198">
        <v>844.4</v>
      </c>
      <c r="I143" s="199"/>
      <c r="J143" s="198">
        <f>ROUND(I143*H143,1)</f>
        <v>0</v>
      </c>
      <c r="K143" s="196" t="s">
        <v>387</v>
      </c>
      <c r="L143" s="61"/>
      <c r="M143" s="200" t="s">
        <v>20</v>
      </c>
      <c r="N143" s="201" t="s">
        <v>43</v>
      </c>
      <c r="O143" s="42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AR143" s="24" t="s">
        <v>194</v>
      </c>
      <c r="AT143" s="24" t="s">
        <v>196</v>
      </c>
      <c r="AU143" s="24" t="s">
        <v>79</v>
      </c>
      <c r="AY143" s="24" t="s">
        <v>195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24" t="s">
        <v>79</v>
      </c>
      <c r="BK143" s="204">
        <f>ROUND(I143*H143,1)</f>
        <v>0</v>
      </c>
      <c r="BL143" s="24" t="s">
        <v>194</v>
      </c>
      <c r="BM143" s="24" t="s">
        <v>346</v>
      </c>
    </row>
    <row r="144" spans="2:65" s="1" customFormat="1" ht="13.5">
      <c r="B144" s="41"/>
      <c r="C144" s="63"/>
      <c r="D144" s="205" t="s">
        <v>202</v>
      </c>
      <c r="E144" s="63"/>
      <c r="F144" s="206" t="s">
        <v>2734</v>
      </c>
      <c r="G144" s="63"/>
      <c r="H144" s="63"/>
      <c r="I144" s="165"/>
      <c r="J144" s="63"/>
      <c r="K144" s="63"/>
      <c r="L144" s="61"/>
      <c r="M144" s="207"/>
      <c r="N144" s="42"/>
      <c r="O144" s="42"/>
      <c r="P144" s="42"/>
      <c r="Q144" s="42"/>
      <c r="R144" s="42"/>
      <c r="S144" s="42"/>
      <c r="T144" s="78"/>
      <c r="AT144" s="24" t="s">
        <v>202</v>
      </c>
      <c r="AU144" s="24" t="s">
        <v>79</v>
      </c>
    </row>
    <row r="145" spans="2:65" s="1" customFormat="1" ht="22.5" customHeight="1">
      <c r="B145" s="41"/>
      <c r="C145" s="194" t="s">
        <v>9</v>
      </c>
      <c r="D145" s="194" t="s">
        <v>196</v>
      </c>
      <c r="E145" s="195" t="s">
        <v>2735</v>
      </c>
      <c r="F145" s="196" t="s">
        <v>2736</v>
      </c>
      <c r="G145" s="197" t="s">
        <v>404</v>
      </c>
      <c r="H145" s="198">
        <v>1688.8</v>
      </c>
      <c r="I145" s="199"/>
      <c r="J145" s="198">
        <f>ROUND(I145*H145,1)</f>
        <v>0</v>
      </c>
      <c r="K145" s="196" t="s">
        <v>387</v>
      </c>
      <c r="L145" s="61"/>
      <c r="M145" s="200" t="s">
        <v>20</v>
      </c>
      <c r="N145" s="201" t="s">
        <v>43</v>
      </c>
      <c r="O145" s="42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AR145" s="24" t="s">
        <v>194</v>
      </c>
      <c r="AT145" s="24" t="s">
        <v>196</v>
      </c>
      <c r="AU145" s="24" t="s">
        <v>79</v>
      </c>
      <c r="AY145" s="24" t="s">
        <v>195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79</v>
      </c>
      <c r="BK145" s="204">
        <f>ROUND(I145*H145,1)</f>
        <v>0</v>
      </c>
      <c r="BL145" s="24" t="s">
        <v>194</v>
      </c>
      <c r="BM145" s="24" t="s">
        <v>441</v>
      </c>
    </row>
    <row r="146" spans="2:65" s="1" customFormat="1" ht="13.5">
      <c r="B146" s="41"/>
      <c r="C146" s="63"/>
      <c r="D146" s="205" t="s">
        <v>202</v>
      </c>
      <c r="E146" s="63"/>
      <c r="F146" s="206" t="s">
        <v>2736</v>
      </c>
      <c r="G146" s="63"/>
      <c r="H146" s="63"/>
      <c r="I146" s="165"/>
      <c r="J146" s="63"/>
      <c r="K146" s="63"/>
      <c r="L146" s="61"/>
      <c r="M146" s="207"/>
      <c r="N146" s="42"/>
      <c r="O146" s="42"/>
      <c r="P146" s="42"/>
      <c r="Q146" s="42"/>
      <c r="R146" s="42"/>
      <c r="S146" s="42"/>
      <c r="T146" s="78"/>
      <c r="AT146" s="24" t="s">
        <v>202</v>
      </c>
      <c r="AU146" s="24" t="s">
        <v>79</v>
      </c>
    </row>
    <row r="147" spans="2:65" s="1" customFormat="1" ht="22.5" customHeight="1">
      <c r="B147" s="41"/>
      <c r="C147" s="194" t="s">
        <v>278</v>
      </c>
      <c r="D147" s="194" t="s">
        <v>196</v>
      </c>
      <c r="E147" s="195" t="s">
        <v>2737</v>
      </c>
      <c r="F147" s="196" t="s">
        <v>2738</v>
      </c>
      <c r="G147" s="197" t="s">
        <v>404</v>
      </c>
      <c r="H147" s="198">
        <v>844.4</v>
      </c>
      <c r="I147" s="199"/>
      <c r="J147" s="198">
        <f>ROUND(I147*H147,1)</f>
        <v>0</v>
      </c>
      <c r="K147" s="196" t="s">
        <v>387</v>
      </c>
      <c r="L147" s="61"/>
      <c r="M147" s="200" t="s">
        <v>20</v>
      </c>
      <c r="N147" s="201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194</v>
      </c>
      <c r="AT147" s="24" t="s">
        <v>196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194</v>
      </c>
      <c r="BM147" s="24" t="s">
        <v>444</v>
      </c>
    </row>
    <row r="148" spans="2:65" s="1" customFormat="1" ht="13.5">
      <c r="B148" s="41"/>
      <c r="C148" s="63"/>
      <c r="D148" s="205" t="s">
        <v>202</v>
      </c>
      <c r="E148" s="63"/>
      <c r="F148" s="206" t="s">
        <v>2738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22.5" customHeight="1">
      <c r="B149" s="41"/>
      <c r="C149" s="194" t="s">
        <v>282</v>
      </c>
      <c r="D149" s="194" t="s">
        <v>196</v>
      </c>
      <c r="E149" s="195" t="s">
        <v>2739</v>
      </c>
      <c r="F149" s="196" t="s">
        <v>2740</v>
      </c>
      <c r="G149" s="197" t="s">
        <v>404</v>
      </c>
      <c r="H149" s="198">
        <v>844.4</v>
      </c>
      <c r="I149" s="199"/>
      <c r="J149" s="198">
        <f>ROUND(I149*H149,1)</f>
        <v>0</v>
      </c>
      <c r="K149" s="196" t="s">
        <v>387</v>
      </c>
      <c r="L149" s="61"/>
      <c r="M149" s="200" t="s">
        <v>20</v>
      </c>
      <c r="N149" s="201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194</v>
      </c>
      <c r="AT149" s="24" t="s">
        <v>196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194</v>
      </c>
      <c r="BM149" s="24" t="s">
        <v>447</v>
      </c>
    </row>
    <row r="150" spans="2:65" s="1" customFormat="1" ht="13.5">
      <c r="B150" s="41"/>
      <c r="C150" s="63"/>
      <c r="D150" s="205" t="s">
        <v>202</v>
      </c>
      <c r="E150" s="63"/>
      <c r="F150" s="206" t="s">
        <v>2740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194" t="s">
        <v>286</v>
      </c>
      <c r="D151" s="194" t="s">
        <v>196</v>
      </c>
      <c r="E151" s="195" t="s">
        <v>2741</v>
      </c>
      <c r="F151" s="196" t="s">
        <v>2742</v>
      </c>
      <c r="G151" s="197" t="s">
        <v>404</v>
      </c>
      <c r="H151" s="198">
        <v>844.4</v>
      </c>
      <c r="I151" s="199"/>
      <c r="J151" s="198">
        <f>ROUND(I151*H151,1)</f>
        <v>0</v>
      </c>
      <c r="K151" s="196" t="s">
        <v>387</v>
      </c>
      <c r="L151" s="61"/>
      <c r="M151" s="200" t="s">
        <v>20</v>
      </c>
      <c r="N151" s="201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194</v>
      </c>
      <c r="AT151" s="24" t="s">
        <v>196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194</v>
      </c>
      <c r="BM151" s="24" t="s">
        <v>450</v>
      </c>
    </row>
    <row r="152" spans="2:65" s="1" customFormat="1" ht="13.5">
      <c r="B152" s="41"/>
      <c r="C152" s="63"/>
      <c r="D152" s="205" t="s">
        <v>202</v>
      </c>
      <c r="E152" s="63"/>
      <c r="F152" s="206" t="s">
        <v>2742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194" t="s">
        <v>290</v>
      </c>
      <c r="D153" s="194" t="s">
        <v>196</v>
      </c>
      <c r="E153" s="195" t="s">
        <v>2743</v>
      </c>
      <c r="F153" s="196" t="s">
        <v>2744</v>
      </c>
      <c r="G153" s="197" t="s">
        <v>404</v>
      </c>
      <c r="H153" s="198">
        <v>557.29999999999995</v>
      </c>
      <c r="I153" s="199"/>
      <c r="J153" s="198">
        <f>ROUND(I153*H153,1)</f>
        <v>0</v>
      </c>
      <c r="K153" s="196" t="s">
        <v>387</v>
      </c>
      <c r="L153" s="61"/>
      <c r="M153" s="200" t="s">
        <v>20</v>
      </c>
      <c r="N153" s="201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194</v>
      </c>
      <c r="AT153" s="24" t="s">
        <v>196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194</v>
      </c>
      <c r="BM153" s="24" t="s">
        <v>453</v>
      </c>
    </row>
    <row r="154" spans="2:65" s="1" customFormat="1" ht="13.5">
      <c r="B154" s="41"/>
      <c r="C154" s="63"/>
      <c r="D154" s="205" t="s">
        <v>202</v>
      </c>
      <c r="E154" s="63"/>
      <c r="F154" s="206" t="s">
        <v>2744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194" t="s">
        <v>294</v>
      </c>
      <c r="D155" s="194" t="s">
        <v>196</v>
      </c>
      <c r="E155" s="195" t="s">
        <v>2745</v>
      </c>
      <c r="F155" s="196" t="s">
        <v>2746</v>
      </c>
      <c r="G155" s="197" t="s">
        <v>440</v>
      </c>
      <c r="H155" s="198">
        <v>57.4</v>
      </c>
      <c r="I155" s="199"/>
      <c r="J155" s="198">
        <f>ROUND(I155*H155,1)</f>
        <v>0</v>
      </c>
      <c r="K155" s="196" t="s">
        <v>387</v>
      </c>
      <c r="L155" s="61"/>
      <c r="M155" s="200" t="s">
        <v>20</v>
      </c>
      <c r="N155" s="201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194</v>
      </c>
      <c r="AT155" s="24" t="s">
        <v>196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194</v>
      </c>
      <c r="BM155" s="24" t="s">
        <v>456</v>
      </c>
    </row>
    <row r="156" spans="2:65" s="1" customFormat="1" ht="13.5">
      <c r="B156" s="41"/>
      <c r="C156" s="63"/>
      <c r="D156" s="205" t="s">
        <v>202</v>
      </c>
      <c r="E156" s="63"/>
      <c r="F156" s="206" t="s">
        <v>2746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" customFormat="1" ht="22.5" customHeight="1">
      <c r="B157" s="41"/>
      <c r="C157" s="238" t="s">
        <v>298</v>
      </c>
      <c r="D157" s="238" t="s">
        <v>1041</v>
      </c>
      <c r="E157" s="239" t="s">
        <v>2747</v>
      </c>
      <c r="F157" s="240" t="s">
        <v>2748</v>
      </c>
      <c r="G157" s="241" t="s">
        <v>228</v>
      </c>
      <c r="H157" s="242">
        <v>1.8</v>
      </c>
      <c r="I157" s="243"/>
      <c r="J157" s="242">
        <f>ROUND(I157*H157,1)</f>
        <v>0</v>
      </c>
      <c r="K157" s="240" t="s">
        <v>387</v>
      </c>
      <c r="L157" s="244"/>
      <c r="M157" s="245" t="s">
        <v>20</v>
      </c>
      <c r="N157" s="246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225</v>
      </c>
      <c r="AT157" s="24" t="s">
        <v>1041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194</v>
      </c>
      <c r="BM157" s="24" t="s">
        <v>459</v>
      </c>
    </row>
    <row r="158" spans="2:65" s="1" customFormat="1" ht="13.5">
      <c r="B158" s="41"/>
      <c r="C158" s="63"/>
      <c r="D158" s="205" t="s">
        <v>202</v>
      </c>
      <c r="E158" s="63"/>
      <c r="F158" s="206" t="s">
        <v>2748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238" t="s">
        <v>303</v>
      </c>
      <c r="D159" s="238" t="s">
        <v>1041</v>
      </c>
      <c r="E159" s="239" t="s">
        <v>2749</v>
      </c>
      <c r="F159" s="240" t="s">
        <v>2750</v>
      </c>
      <c r="G159" s="241" t="s">
        <v>228</v>
      </c>
      <c r="H159" s="242">
        <v>147.9</v>
      </c>
      <c r="I159" s="243"/>
      <c r="J159" s="242">
        <f>ROUND(I159*H159,1)</f>
        <v>0</v>
      </c>
      <c r="K159" s="240" t="s">
        <v>387</v>
      </c>
      <c r="L159" s="244"/>
      <c r="M159" s="245" t="s">
        <v>20</v>
      </c>
      <c r="N159" s="246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225</v>
      </c>
      <c r="AT159" s="24" t="s">
        <v>1041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194</v>
      </c>
      <c r="BM159" s="24" t="s">
        <v>462</v>
      </c>
    </row>
    <row r="160" spans="2:65" s="1" customFormat="1" ht="13.5">
      <c r="B160" s="41"/>
      <c r="C160" s="63"/>
      <c r="D160" s="205" t="s">
        <v>202</v>
      </c>
      <c r="E160" s="63"/>
      <c r="F160" s="206" t="s">
        <v>2750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238" t="s">
        <v>306</v>
      </c>
      <c r="D161" s="238" t="s">
        <v>1041</v>
      </c>
      <c r="E161" s="239" t="s">
        <v>2751</v>
      </c>
      <c r="F161" s="240" t="s">
        <v>2752</v>
      </c>
      <c r="G161" s="241" t="s">
        <v>228</v>
      </c>
      <c r="H161" s="242">
        <v>3.6</v>
      </c>
      <c r="I161" s="243"/>
      <c r="J161" s="242">
        <f>ROUND(I161*H161,1)</f>
        <v>0</v>
      </c>
      <c r="K161" s="240" t="s">
        <v>387</v>
      </c>
      <c r="L161" s="244"/>
      <c r="M161" s="245" t="s">
        <v>20</v>
      </c>
      <c r="N161" s="246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225</v>
      </c>
      <c r="AT161" s="24" t="s">
        <v>1041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465</v>
      </c>
    </row>
    <row r="162" spans="2:65" s="1" customFormat="1" ht="13.5">
      <c r="B162" s="41"/>
      <c r="C162" s="63"/>
      <c r="D162" s="205" t="s">
        <v>202</v>
      </c>
      <c r="E162" s="63"/>
      <c r="F162" s="206" t="s">
        <v>2752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238" t="s">
        <v>309</v>
      </c>
      <c r="D163" s="238" t="s">
        <v>1041</v>
      </c>
      <c r="E163" s="239" t="s">
        <v>2753</v>
      </c>
      <c r="F163" s="240" t="s">
        <v>2754</v>
      </c>
      <c r="G163" s="241" t="s">
        <v>404</v>
      </c>
      <c r="H163" s="242">
        <v>63.7</v>
      </c>
      <c r="I163" s="243"/>
      <c r="J163" s="242">
        <f>ROUND(I163*H163,1)</f>
        <v>0</v>
      </c>
      <c r="K163" s="240" t="s">
        <v>387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225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194</v>
      </c>
      <c r="BM163" s="24" t="s">
        <v>468</v>
      </c>
    </row>
    <row r="164" spans="2:65" s="1" customFormat="1" ht="13.5">
      <c r="B164" s="41"/>
      <c r="C164" s="63"/>
      <c r="D164" s="205" t="s">
        <v>202</v>
      </c>
      <c r="E164" s="63"/>
      <c r="F164" s="206" t="s">
        <v>2754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238" t="s">
        <v>312</v>
      </c>
      <c r="D165" s="238" t="s">
        <v>1041</v>
      </c>
      <c r="E165" s="239" t="s">
        <v>2755</v>
      </c>
      <c r="F165" s="240" t="s">
        <v>2756</v>
      </c>
      <c r="G165" s="241" t="s">
        <v>504</v>
      </c>
      <c r="H165" s="242">
        <v>63.1</v>
      </c>
      <c r="I165" s="243"/>
      <c r="J165" s="242">
        <f>ROUND(I165*H165,1)</f>
        <v>0</v>
      </c>
      <c r="K165" s="240" t="s">
        <v>387</v>
      </c>
      <c r="L165" s="244"/>
      <c r="M165" s="245" t="s">
        <v>20</v>
      </c>
      <c r="N165" s="246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225</v>
      </c>
      <c r="AT165" s="24" t="s">
        <v>1041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194</v>
      </c>
      <c r="BM165" s="24" t="s">
        <v>471</v>
      </c>
    </row>
    <row r="166" spans="2:65" s="1" customFormat="1" ht="13.5">
      <c r="B166" s="41"/>
      <c r="C166" s="63"/>
      <c r="D166" s="208" t="s">
        <v>202</v>
      </c>
      <c r="E166" s="63"/>
      <c r="F166" s="209" t="s">
        <v>2756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1" customFormat="1" ht="13.5">
      <c r="B167" s="213"/>
      <c r="C167" s="214"/>
      <c r="D167" s="208" t="s">
        <v>397</v>
      </c>
      <c r="E167" s="215" t="s">
        <v>20</v>
      </c>
      <c r="F167" s="216" t="s">
        <v>2757</v>
      </c>
      <c r="G167" s="214"/>
      <c r="H167" s="217">
        <v>63.14</v>
      </c>
      <c r="I167" s="218"/>
      <c r="J167" s="214"/>
      <c r="K167" s="214"/>
      <c r="L167" s="219"/>
      <c r="M167" s="220"/>
      <c r="N167" s="221"/>
      <c r="O167" s="221"/>
      <c r="P167" s="221"/>
      <c r="Q167" s="221"/>
      <c r="R167" s="221"/>
      <c r="S167" s="221"/>
      <c r="T167" s="222"/>
      <c r="AT167" s="223" t="s">
        <v>397</v>
      </c>
      <c r="AU167" s="223" t="s">
        <v>79</v>
      </c>
      <c r="AV167" s="11" t="s">
        <v>81</v>
      </c>
      <c r="AW167" s="11" t="s">
        <v>36</v>
      </c>
      <c r="AX167" s="11" t="s">
        <v>72</v>
      </c>
      <c r="AY167" s="223" t="s">
        <v>195</v>
      </c>
    </row>
    <row r="168" spans="2:65" s="12" customFormat="1" ht="13.5">
      <c r="B168" s="224"/>
      <c r="C168" s="225"/>
      <c r="D168" s="205" t="s">
        <v>397</v>
      </c>
      <c r="E168" s="226" t="s">
        <v>20</v>
      </c>
      <c r="F168" s="227" t="s">
        <v>399</v>
      </c>
      <c r="G168" s="225"/>
      <c r="H168" s="228">
        <v>63.14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AT168" s="234" t="s">
        <v>397</v>
      </c>
      <c r="AU168" s="234" t="s">
        <v>79</v>
      </c>
      <c r="AV168" s="12" t="s">
        <v>194</v>
      </c>
      <c r="AW168" s="12" t="s">
        <v>36</v>
      </c>
      <c r="AX168" s="12" t="s">
        <v>79</v>
      </c>
      <c r="AY168" s="234" t="s">
        <v>195</v>
      </c>
    </row>
    <row r="169" spans="2:65" s="1" customFormat="1" ht="22.5" customHeight="1">
      <c r="B169" s="41"/>
      <c r="C169" s="238" t="s">
        <v>315</v>
      </c>
      <c r="D169" s="238" t="s">
        <v>1041</v>
      </c>
      <c r="E169" s="239" t="s">
        <v>2758</v>
      </c>
      <c r="F169" s="240" t="s">
        <v>2759</v>
      </c>
      <c r="G169" s="241" t="s">
        <v>404</v>
      </c>
      <c r="H169" s="242">
        <v>795</v>
      </c>
      <c r="I169" s="243"/>
      <c r="J169" s="242">
        <f>ROUND(I169*H169,1)</f>
        <v>0</v>
      </c>
      <c r="K169" s="240" t="s">
        <v>540</v>
      </c>
      <c r="L169" s="244"/>
      <c r="M169" s="245" t="s">
        <v>20</v>
      </c>
      <c r="N169" s="246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225</v>
      </c>
      <c r="AT169" s="24" t="s">
        <v>1041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194</v>
      </c>
      <c r="BM169" s="24" t="s">
        <v>474</v>
      </c>
    </row>
    <row r="170" spans="2:65" s="1" customFormat="1" ht="13.5">
      <c r="B170" s="41"/>
      <c r="C170" s="63"/>
      <c r="D170" s="205" t="s">
        <v>202</v>
      </c>
      <c r="E170" s="63"/>
      <c r="F170" s="206" t="s">
        <v>2759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238" t="s">
        <v>318</v>
      </c>
      <c r="D171" s="238" t="s">
        <v>1041</v>
      </c>
      <c r="E171" s="239" t="s">
        <v>2760</v>
      </c>
      <c r="F171" s="240" t="s">
        <v>2761</v>
      </c>
      <c r="G171" s="241" t="s">
        <v>404</v>
      </c>
      <c r="H171" s="242">
        <v>66.8</v>
      </c>
      <c r="I171" s="243"/>
      <c r="J171" s="242">
        <f>ROUND(I171*H171,1)</f>
        <v>0</v>
      </c>
      <c r="K171" s="240" t="s">
        <v>387</v>
      </c>
      <c r="L171" s="244"/>
      <c r="M171" s="245" t="s">
        <v>20</v>
      </c>
      <c r="N171" s="246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225</v>
      </c>
      <c r="AT171" s="24" t="s">
        <v>1041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194</v>
      </c>
      <c r="BM171" s="24" t="s">
        <v>477</v>
      </c>
    </row>
    <row r="172" spans="2:65" s="1" customFormat="1" ht="13.5">
      <c r="B172" s="41"/>
      <c r="C172" s="63"/>
      <c r="D172" s="208" t="s">
        <v>202</v>
      </c>
      <c r="E172" s="63"/>
      <c r="F172" s="209" t="s">
        <v>2761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0" customFormat="1" ht="37.35" customHeight="1">
      <c r="B173" s="180"/>
      <c r="C173" s="181"/>
      <c r="D173" s="182" t="s">
        <v>71</v>
      </c>
      <c r="E173" s="183" t="s">
        <v>672</v>
      </c>
      <c r="F173" s="183" t="s">
        <v>755</v>
      </c>
      <c r="G173" s="181"/>
      <c r="H173" s="181"/>
      <c r="I173" s="184"/>
      <c r="J173" s="185">
        <f>BK173</f>
        <v>0</v>
      </c>
      <c r="K173" s="181"/>
      <c r="L173" s="186"/>
      <c r="M173" s="187"/>
      <c r="N173" s="188"/>
      <c r="O173" s="188"/>
      <c r="P173" s="189">
        <f>SUM(P174:P195)</f>
        <v>0</v>
      </c>
      <c r="Q173" s="188"/>
      <c r="R173" s="189">
        <f>SUM(R174:R195)</f>
        <v>0</v>
      </c>
      <c r="S173" s="188"/>
      <c r="T173" s="190">
        <f>SUM(T174:T195)</f>
        <v>0</v>
      </c>
      <c r="AR173" s="191" t="s">
        <v>79</v>
      </c>
      <c r="AT173" s="192" t="s">
        <v>71</v>
      </c>
      <c r="AU173" s="192" t="s">
        <v>72</v>
      </c>
      <c r="AY173" s="191" t="s">
        <v>195</v>
      </c>
      <c r="BK173" s="193">
        <f>SUM(BK174:BK195)</f>
        <v>0</v>
      </c>
    </row>
    <row r="174" spans="2:65" s="1" customFormat="1" ht="22.5" customHeight="1">
      <c r="B174" s="41"/>
      <c r="C174" s="194" t="s">
        <v>321</v>
      </c>
      <c r="D174" s="194" t="s">
        <v>196</v>
      </c>
      <c r="E174" s="195" t="s">
        <v>2455</v>
      </c>
      <c r="F174" s="196" t="s">
        <v>2762</v>
      </c>
      <c r="G174" s="197" t="s">
        <v>440</v>
      </c>
      <c r="H174" s="198">
        <v>54</v>
      </c>
      <c r="I174" s="199"/>
      <c r="J174" s="198">
        <f>ROUND(I174*H174,1)</f>
        <v>0</v>
      </c>
      <c r="K174" s="196" t="s">
        <v>387</v>
      </c>
      <c r="L174" s="61"/>
      <c r="M174" s="200" t="s">
        <v>20</v>
      </c>
      <c r="N174" s="201" t="s">
        <v>43</v>
      </c>
      <c r="O174" s="42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24" t="s">
        <v>194</v>
      </c>
      <c r="AT174" s="24" t="s">
        <v>196</v>
      </c>
      <c r="AU174" s="24" t="s">
        <v>79</v>
      </c>
      <c r="AY174" s="24" t="s">
        <v>195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24" t="s">
        <v>79</v>
      </c>
      <c r="BK174" s="204">
        <f>ROUND(I174*H174,1)</f>
        <v>0</v>
      </c>
      <c r="BL174" s="24" t="s">
        <v>194</v>
      </c>
      <c r="BM174" s="24" t="s">
        <v>481</v>
      </c>
    </row>
    <row r="175" spans="2:65" s="1" customFormat="1" ht="13.5">
      <c r="B175" s="41"/>
      <c r="C175" s="63"/>
      <c r="D175" s="205" t="s">
        <v>202</v>
      </c>
      <c r="E175" s="63"/>
      <c r="F175" s="206" t="s">
        <v>2762</v>
      </c>
      <c r="G175" s="63"/>
      <c r="H175" s="63"/>
      <c r="I175" s="165"/>
      <c r="J175" s="63"/>
      <c r="K175" s="63"/>
      <c r="L175" s="61"/>
      <c r="M175" s="207"/>
      <c r="N175" s="42"/>
      <c r="O175" s="42"/>
      <c r="P175" s="42"/>
      <c r="Q175" s="42"/>
      <c r="R175" s="42"/>
      <c r="S175" s="42"/>
      <c r="T175" s="78"/>
      <c r="AT175" s="24" t="s">
        <v>202</v>
      </c>
      <c r="AU175" s="24" t="s">
        <v>79</v>
      </c>
    </row>
    <row r="176" spans="2:65" s="1" customFormat="1" ht="22.5" customHeight="1">
      <c r="B176" s="41"/>
      <c r="C176" s="194" t="s">
        <v>326</v>
      </c>
      <c r="D176" s="194" t="s">
        <v>196</v>
      </c>
      <c r="E176" s="195" t="s">
        <v>2763</v>
      </c>
      <c r="F176" s="196" t="s">
        <v>2764</v>
      </c>
      <c r="G176" s="197" t="s">
        <v>504</v>
      </c>
      <c r="H176" s="198">
        <v>5</v>
      </c>
      <c r="I176" s="199"/>
      <c r="J176" s="198">
        <f>ROUND(I176*H176,1)</f>
        <v>0</v>
      </c>
      <c r="K176" s="196" t="s">
        <v>387</v>
      </c>
      <c r="L176" s="61"/>
      <c r="M176" s="200" t="s">
        <v>20</v>
      </c>
      <c r="N176" s="201" t="s">
        <v>43</v>
      </c>
      <c r="O176" s="42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AR176" s="24" t="s">
        <v>194</v>
      </c>
      <c r="AT176" s="24" t="s">
        <v>196</v>
      </c>
      <c r="AU176" s="24" t="s">
        <v>79</v>
      </c>
      <c r="AY176" s="24" t="s">
        <v>195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24" t="s">
        <v>79</v>
      </c>
      <c r="BK176" s="204">
        <f>ROUND(I176*H176,1)</f>
        <v>0</v>
      </c>
      <c r="BL176" s="24" t="s">
        <v>194</v>
      </c>
      <c r="BM176" s="24" t="s">
        <v>484</v>
      </c>
    </row>
    <row r="177" spans="2:65" s="1" customFormat="1" ht="13.5">
      <c r="B177" s="41"/>
      <c r="C177" s="63"/>
      <c r="D177" s="205" t="s">
        <v>202</v>
      </c>
      <c r="E177" s="63"/>
      <c r="F177" s="206" t="s">
        <v>2764</v>
      </c>
      <c r="G177" s="63"/>
      <c r="H177" s="63"/>
      <c r="I177" s="165"/>
      <c r="J177" s="63"/>
      <c r="K177" s="63"/>
      <c r="L177" s="61"/>
      <c r="M177" s="207"/>
      <c r="N177" s="42"/>
      <c r="O177" s="42"/>
      <c r="P177" s="42"/>
      <c r="Q177" s="42"/>
      <c r="R177" s="42"/>
      <c r="S177" s="42"/>
      <c r="T177" s="78"/>
      <c r="AT177" s="24" t="s">
        <v>202</v>
      </c>
      <c r="AU177" s="24" t="s">
        <v>79</v>
      </c>
    </row>
    <row r="178" spans="2:65" s="1" customFormat="1" ht="22.5" customHeight="1">
      <c r="B178" s="41"/>
      <c r="C178" s="194" t="s">
        <v>330</v>
      </c>
      <c r="D178" s="194" t="s">
        <v>196</v>
      </c>
      <c r="E178" s="195" t="s">
        <v>2765</v>
      </c>
      <c r="F178" s="196" t="s">
        <v>2766</v>
      </c>
      <c r="G178" s="197" t="s">
        <v>404</v>
      </c>
      <c r="H178" s="198">
        <v>17.5</v>
      </c>
      <c r="I178" s="199"/>
      <c r="J178" s="198">
        <f>ROUND(I178*H178,1)</f>
        <v>0</v>
      </c>
      <c r="K178" s="196" t="s">
        <v>387</v>
      </c>
      <c r="L178" s="61"/>
      <c r="M178" s="200" t="s">
        <v>20</v>
      </c>
      <c r="N178" s="201" t="s">
        <v>43</v>
      </c>
      <c r="O178" s="4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AR178" s="24" t="s">
        <v>194</v>
      </c>
      <c r="AT178" s="24" t="s">
        <v>196</v>
      </c>
      <c r="AU178" s="24" t="s">
        <v>79</v>
      </c>
      <c r="AY178" s="24" t="s">
        <v>195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79</v>
      </c>
      <c r="BK178" s="204">
        <f>ROUND(I178*H178,1)</f>
        <v>0</v>
      </c>
      <c r="BL178" s="24" t="s">
        <v>194</v>
      </c>
      <c r="BM178" s="24" t="s">
        <v>487</v>
      </c>
    </row>
    <row r="179" spans="2:65" s="1" customFormat="1" ht="13.5">
      <c r="B179" s="41"/>
      <c r="C179" s="63"/>
      <c r="D179" s="205" t="s">
        <v>202</v>
      </c>
      <c r="E179" s="63"/>
      <c r="F179" s="206" t="s">
        <v>2766</v>
      </c>
      <c r="G179" s="63"/>
      <c r="H179" s="63"/>
      <c r="I179" s="165"/>
      <c r="J179" s="63"/>
      <c r="K179" s="63"/>
      <c r="L179" s="61"/>
      <c r="M179" s="207"/>
      <c r="N179" s="42"/>
      <c r="O179" s="42"/>
      <c r="P179" s="42"/>
      <c r="Q179" s="42"/>
      <c r="R179" s="42"/>
      <c r="S179" s="42"/>
      <c r="T179" s="78"/>
      <c r="AT179" s="24" t="s">
        <v>202</v>
      </c>
      <c r="AU179" s="24" t="s">
        <v>79</v>
      </c>
    </row>
    <row r="180" spans="2:65" s="1" customFormat="1" ht="22.5" customHeight="1">
      <c r="B180" s="41"/>
      <c r="C180" s="194" t="s">
        <v>334</v>
      </c>
      <c r="D180" s="194" t="s">
        <v>196</v>
      </c>
      <c r="E180" s="195" t="s">
        <v>2767</v>
      </c>
      <c r="F180" s="196" t="s">
        <v>2768</v>
      </c>
      <c r="G180" s="197" t="s">
        <v>440</v>
      </c>
      <c r="H180" s="198">
        <v>72</v>
      </c>
      <c r="I180" s="199"/>
      <c r="J180" s="198">
        <f>ROUND(I180*H180,1)</f>
        <v>0</v>
      </c>
      <c r="K180" s="196" t="s">
        <v>387</v>
      </c>
      <c r="L180" s="61"/>
      <c r="M180" s="200" t="s">
        <v>20</v>
      </c>
      <c r="N180" s="201" t="s">
        <v>43</v>
      </c>
      <c r="O180" s="42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4" t="s">
        <v>194</v>
      </c>
      <c r="AT180" s="24" t="s">
        <v>196</v>
      </c>
      <c r="AU180" s="24" t="s">
        <v>79</v>
      </c>
      <c r="AY180" s="24" t="s">
        <v>195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79</v>
      </c>
      <c r="BK180" s="204">
        <f>ROUND(I180*H180,1)</f>
        <v>0</v>
      </c>
      <c r="BL180" s="24" t="s">
        <v>194</v>
      </c>
      <c r="BM180" s="24" t="s">
        <v>491</v>
      </c>
    </row>
    <row r="181" spans="2:65" s="1" customFormat="1" ht="13.5">
      <c r="B181" s="41"/>
      <c r="C181" s="63"/>
      <c r="D181" s="205" t="s">
        <v>202</v>
      </c>
      <c r="E181" s="63"/>
      <c r="F181" s="206" t="s">
        <v>2768</v>
      </c>
      <c r="G181" s="63"/>
      <c r="H181" s="63"/>
      <c r="I181" s="165"/>
      <c r="J181" s="63"/>
      <c r="K181" s="63"/>
      <c r="L181" s="61"/>
      <c r="M181" s="207"/>
      <c r="N181" s="42"/>
      <c r="O181" s="42"/>
      <c r="P181" s="42"/>
      <c r="Q181" s="42"/>
      <c r="R181" s="42"/>
      <c r="S181" s="42"/>
      <c r="T181" s="78"/>
      <c r="AT181" s="24" t="s">
        <v>202</v>
      </c>
      <c r="AU181" s="24" t="s">
        <v>79</v>
      </c>
    </row>
    <row r="182" spans="2:65" s="1" customFormat="1" ht="22.5" customHeight="1">
      <c r="B182" s="41"/>
      <c r="C182" s="194" t="s">
        <v>338</v>
      </c>
      <c r="D182" s="194" t="s">
        <v>196</v>
      </c>
      <c r="E182" s="195" t="s">
        <v>2769</v>
      </c>
      <c r="F182" s="196" t="s">
        <v>2770</v>
      </c>
      <c r="G182" s="197" t="s">
        <v>440</v>
      </c>
      <c r="H182" s="198">
        <v>225</v>
      </c>
      <c r="I182" s="199"/>
      <c r="J182" s="198">
        <f>ROUND(I182*H182,1)</f>
        <v>0</v>
      </c>
      <c r="K182" s="196" t="s">
        <v>387</v>
      </c>
      <c r="L182" s="61"/>
      <c r="M182" s="200" t="s">
        <v>20</v>
      </c>
      <c r="N182" s="201" t="s">
        <v>43</v>
      </c>
      <c r="O182" s="42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24" t="s">
        <v>194</v>
      </c>
      <c r="AT182" s="24" t="s">
        <v>196</v>
      </c>
      <c r="AU182" s="24" t="s">
        <v>79</v>
      </c>
      <c r="AY182" s="24" t="s">
        <v>195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24" t="s">
        <v>79</v>
      </c>
      <c r="BK182" s="204">
        <f>ROUND(I182*H182,1)</f>
        <v>0</v>
      </c>
      <c r="BL182" s="24" t="s">
        <v>194</v>
      </c>
      <c r="BM182" s="24" t="s">
        <v>494</v>
      </c>
    </row>
    <row r="183" spans="2:65" s="1" customFormat="1" ht="13.5">
      <c r="B183" s="41"/>
      <c r="C183" s="63"/>
      <c r="D183" s="205" t="s">
        <v>202</v>
      </c>
      <c r="E183" s="63"/>
      <c r="F183" s="206" t="s">
        <v>2770</v>
      </c>
      <c r="G183" s="63"/>
      <c r="H183" s="63"/>
      <c r="I183" s="165"/>
      <c r="J183" s="63"/>
      <c r="K183" s="63"/>
      <c r="L183" s="61"/>
      <c r="M183" s="207"/>
      <c r="N183" s="42"/>
      <c r="O183" s="42"/>
      <c r="P183" s="42"/>
      <c r="Q183" s="42"/>
      <c r="R183" s="42"/>
      <c r="S183" s="42"/>
      <c r="T183" s="78"/>
      <c r="AT183" s="24" t="s">
        <v>202</v>
      </c>
      <c r="AU183" s="24" t="s">
        <v>79</v>
      </c>
    </row>
    <row r="184" spans="2:65" s="1" customFormat="1" ht="22.5" customHeight="1">
      <c r="B184" s="41"/>
      <c r="C184" s="194" t="s">
        <v>342</v>
      </c>
      <c r="D184" s="194" t="s">
        <v>196</v>
      </c>
      <c r="E184" s="195" t="s">
        <v>2771</v>
      </c>
      <c r="F184" s="196" t="s">
        <v>2772</v>
      </c>
      <c r="G184" s="197" t="s">
        <v>440</v>
      </c>
      <c r="H184" s="198">
        <v>142</v>
      </c>
      <c r="I184" s="199"/>
      <c r="J184" s="198">
        <f>ROUND(I184*H184,1)</f>
        <v>0</v>
      </c>
      <c r="K184" s="196" t="s">
        <v>387</v>
      </c>
      <c r="L184" s="61"/>
      <c r="M184" s="200" t="s">
        <v>20</v>
      </c>
      <c r="N184" s="201" t="s">
        <v>43</v>
      </c>
      <c r="O184" s="42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AR184" s="24" t="s">
        <v>194</v>
      </c>
      <c r="AT184" s="24" t="s">
        <v>196</v>
      </c>
      <c r="AU184" s="24" t="s">
        <v>79</v>
      </c>
      <c r="AY184" s="24" t="s">
        <v>195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24" t="s">
        <v>79</v>
      </c>
      <c r="BK184" s="204">
        <f>ROUND(I184*H184,1)</f>
        <v>0</v>
      </c>
      <c r="BL184" s="24" t="s">
        <v>194</v>
      </c>
      <c r="BM184" s="24" t="s">
        <v>497</v>
      </c>
    </row>
    <row r="185" spans="2:65" s="1" customFormat="1" ht="13.5">
      <c r="B185" s="41"/>
      <c r="C185" s="63"/>
      <c r="D185" s="205" t="s">
        <v>202</v>
      </c>
      <c r="E185" s="63"/>
      <c r="F185" s="206" t="s">
        <v>2772</v>
      </c>
      <c r="G185" s="63"/>
      <c r="H185" s="63"/>
      <c r="I185" s="165"/>
      <c r="J185" s="63"/>
      <c r="K185" s="63"/>
      <c r="L185" s="61"/>
      <c r="M185" s="207"/>
      <c r="N185" s="42"/>
      <c r="O185" s="42"/>
      <c r="P185" s="42"/>
      <c r="Q185" s="42"/>
      <c r="R185" s="42"/>
      <c r="S185" s="42"/>
      <c r="T185" s="78"/>
      <c r="AT185" s="24" t="s">
        <v>202</v>
      </c>
      <c r="AU185" s="24" t="s">
        <v>79</v>
      </c>
    </row>
    <row r="186" spans="2:65" s="1" customFormat="1" ht="22.5" customHeight="1">
      <c r="B186" s="41"/>
      <c r="C186" s="194" t="s">
        <v>346</v>
      </c>
      <c r="D186" s="194" t="s">
        <v>196</v>
      </c>
      <c r="E186" s="195" t="s">
        <v>2773</v>
      </c>
      <c r="F186" s="196" t="s">
        <v>2774</v>
      </c>
      <c r="G186" s="197" t="s">
        <v>440</v>
      </c>
      <c r="H186" s="198">
        <v>10</v>
      </c>
      <c r="I186" s="199"/>
      <c r="J186" s="198">
        <f>ROUND(I186*H186,1)</f>
        <v>0</v>
      </c>
      <c r="K186" s="196" t="s">
        <v>387</v>
      </c>
      <c r="L186" s="61"/>
      <c r="M186" s="200" t="s">
        <v>20</v>
      </c>
      <c r="N186" s="201" t="s">
        <v>43</v>
      </c>
      <c r="O186" s="42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AR186" s="24" t="s">
        <v>194</v>
      </c>
      <c r="AT186" s="24" t="s">
        <v>196</v>
      </c>
      <c r="AU186" s="24" t="s">
        <v>79</v>
      </c>
      <c r="AY186" s="24" t="s">
        <v>195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24" t="s">
        <v>79</v>
      </c>
      <c r="BK186" s="204">
        <f>ROUND(I186*H186,1)</f>
        <v>0</v>
      </c>
      <c r="BL186" s="24" t="s">
        <v>194</v>
      </c>
      <c r="BM186" s="24" t="s">
        <v>501</v>
      </c>
    </row>
    <row r="187" spans="2:65" s="1" customFormat="1" ht="13.5">
      <c r="B187" s="41"/>
      <c r="C187" s="63"/>
      <c r="D187" s="208" t="s">
        <v>202</v>
      </c>
      <c r="E187" s="63"/>
      <c r="F187" s="209" t="s">
        <v>2774</v>
      </c>
      <c r="G187" s="63"/>
      <c r="H187" s="63"/>
      <c r="I187" s="165"/>
      <c r="J187" s="63"/>
      <c r="K187" s="63"/>
      <c r="L187" s="61"/>
      <c r="M187" s="207"/>
      <c r="N187" s="42"/>
      <c r="O187" s="42"/>
      <c r="P187" s="42"/>
      <c r="Q187" s="42"/>
      <c r="R187" s="42"/>
      <c r="S187" s="42"/>
      <c r="T187" s="78"/>
      <c r="AT187" s="24" t="s">
        <v>202</v>
      </c>
      <c r="AU187" s="24" t="s">
        <v>79</v>
      </c>
    </row>
    <row r="188" spans="2:65" s="11" customFormat="1" ht="13.5">
      <c r="B188" s="213"/>
      <c r="C188" s="214"/>
      <c r="D188" s="208" t="s">
        <v>397</v>
      </c>
      <c r="E188" s="215" t="s">
        <v>20</v>
      </c>
      <c r="F188" s="216" t="s">
        <v>226</v>
      </c>
      <c r="G188" s="214"/>
      <c r="H188" s="217">
        <v>10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AT188" s="223" t="s">
        <v>397</v>
      </c>
      <c r="AU188" s="223" t="s">
        <v>79</v>
      </c>
      <c r="AV188" s="11" t="s">
        <v>81</v>
      </c>
      <c r="AW188" s="11" t="s">
        <v>36</v>
      </c>
      <c r="AX188" s="11" t="s">
        <v>72</v>
      </c>
      <c r="AY188" s="223" t="s">
        <v>195</v>
      </c>
    </row>
    <row r="189" spans="2:65" s="12" customFormat="1" ht="13.5">
      <c r="B189" s="224"/>
      <c r="C189" s="225"/>
      <c r="D189" s="205" t="s">
        <v>397</v>
      </c>
      <c r="E189" s="226" t="s">
        <v>20</v>
      </c>
      <c r="F189" s="227" t="s">
        <v>399</v>
      </c>
      <c r="G189" s="225"/>
      <c r="H189" s="228">
        <v>10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397</v>
      </c>
      <c r="AU189" s="234" t="s">
        <v>79</v>
      </c>
      <c r="AV189" s="12" t="s">
        <v>194</v>
      </c>
      <c r="AW189" s="12" t="s">
        <v>36</v>
      </c>
      <c r="AX189" s="12" t="s">
        <v>79</v>
      </c>
      <c r="AY189" s="234" t="s">
        <v>195</v>
      </c>
    </row>
    <row r="190" spans="2:65" s="1" customFormat="1" ht="22.5" customHeight="1">
      <c r="B190" s="41"/>
      <c r="C190" s="238" t="s">
        <v>350</v>
      </c>
      <c r="D190" s="238" t="s">
        <v>1041</v>
      </c>
      <c r="E190" s="239" t="s">
        <v>2775</v>
      </c>
      <c r="F190" s="240" t="s">
        <v>2776</v>
      </c>
      <c r="G190" s="241" t="s">
        <v>504</v>
      </c>
      <c r="H190" s="242">
        <v>18.7</v>
      </c>
      <c r="I190" s="243"/>
      <c r="J190" s="242">
        <f>ROUND(I190*H190,1)</f>
        <v>0</v>
      </c>
      <c r="K190" s="240" t="s">
        <v>387</v>
      </c>
      <c r="L190" s="244"/>
      <c r="M190" s="245" t="s">
        <v>20</v>
      </c>
      <c r="N190" s="246" t="s">
        <v>43</v>
      </c>
      <c r="O190" s="42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AR190" s="24" t="s">
        <v>225</v>
      </c>
      <c r="AT190" s="24" t="s">
        <v>1041</v>
      </c>
      <c r="AU190" s="24" t="s">
        <v>79</v>
      </c>
      <c r="AY190" s="24" t="s">
        <v>195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4" t="s">
        <v>79</v>
      </c>
      <c r="BK190" s="204">
        <f>ROUND(I190*H190,1)</f>
        <v>0</v>
      </c>
      <c r="BL190" s="24" t="s">
        <v>194</v>
      </c>
      <c r="BM190" s="24" t="s">
        <v>505</v>
      </c>
    </row>
    <row r="191" spans="2:65" s="1" customFormat="1" ht="13.5">
      <c r="B191" s="41"/>
      <c r="C191" s="63"/>
      <c r="D191" s="205" t="s">
        <v>202</v>
      </c>
      <c r="E191" s="63"/>
      <c r="F191" s="206" t="s">
        <v>2776</v>
      </c>
      <c r="G191" s="63"/>
      <c r="H191" s="63"/>
      <c r="I191" s="165"/>
      <c r="J191" s="63"/>
      <c r="K191" s="63"/>
      <c r="L191" s="61"/>
      <c r="M191" s="207"/>
      <c r="N191" s="42"/>
      <c r="O191" s="42"/>
      <c r="P191" s="42"/>
      <c r="Q191" s="42"/>
      <c r="R191" s="42"/>
      <c r="S191" s="42"/>
      <c r="T191" s="78"/>
      <c r="AT191" s="24" t="s">
        <v>202</v>
      </c>
      <c r="AU191" s="24" t="s">
        <v>79</v>
      </c>
    </row>
    <row r="192" spans="2:65" s="1" customFormat="1" ht="22.5" customHeight="1">
      <c r="B192" s="41"/>
      <c r="C192" s="238" t="s">
        <v>441</v>
      </c>
      <c r="D192" s="238" t="s">
        <v>1041</v>
      </c>
      <c r="E192" s="239" t="s">
        <v>2777</v>
      </c>
      <c r="F192" s="240" t="s">
        <v>2778</v>
      </c>
      <c r="G192" s="241" t="s">
        <v>504</v>
      </c>
      <c r="H192" s="242">
        <v>79.2</v>
      </c>
      <c r="I192" s="243"/>
      <c r="J192" s="242">
        <f>ROUND(I192*H192,1)</f>
        <v>0</v>
      </c>
      <c r="K192" s="240" t="s">
        <v>387</v>
      </c>
      <c r="L192" s="244"/>
      <c r="M192" s="245" t="s">
        <v>20</v>
      </c>
      <c r="N192" s="246" t="s">
        <v>43</v>
      </c>
      <c r="O192" s="42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AR192" s="24" t="s">
        <v>225</v>
      </c>
      <c r="AT192" s="24" t="s">
        <v>1041</v>
      </c>
      <c r="AU192" s="24" t="s">
        <v>79</v>
      </c>
      <c r="AY192" s="24" t="s">
        <v>195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4" t="s">
        <v>79</v>
      </c>
      <c r="BK192" s="204">
        <f>ROUND(I192*H192,1)</f>
        <v>0</v>
      </c>
      <c r="BL192" s="24" t="s">
        <v>194</v>
      </c>
      <c r="BM192" s="24" t="s">
        <v>508</v>
      </c>
    </row>
    <row r="193" spans="2:65" s="1" customFormat="1" ht="13.5">
      <c r="B193" s="41"/>
      <c r="C193" s="63"/>
      <c r="D193" s="205" t="s">
        <v>202</v>
      </c>
      <c r="E193" s="63"/>
      <c r="F193" s="206" t="s">
        <v>2778</v>
      </c>
      <c r="G193" s="63"/>
      <c r="H193" s="63"/>
      <c r="I193" s="165"/>
      <c r="J193" s="63"/>
      <c r="K193" s="63"/>
      <c r="L193" s="61"/>
      <c r="M193" s="207"/>
      <c r="N193" s="42"/>
      <c r="O193" s="42"/>
      <c r="P193" s="42"/>
      <c r="Q193" s="42"/>
      <c r="R193" s="42"/>
      <c r="S193" s="42"/>
      <c r="T193" s="78"/>
      <c r="AT193" s="24" t="s">
        <v>202</v>
      </c>
      <c r="AU193" s="24" t="s">
        <v>79</v>
      </c>
    </row>
    <row r="194" spans="2:65" s="1" customFormat="1" ht="22.5" customHeight="1">
      <c r="B194" s="41"/>
      <c r="C194" s="238" t="s">
        <v>509</v>
      </c>
      <c r="D194" s="238" t="s">
        <v>1041</v>
      </c>
      <c r="E194" s="239" t="s">
        <v>2779</v>
      </c>
      <c r="F194" s="240" t="s">
        <v>2780</v>
      </c>
      <c r="G194" s="241" t="s">
        <v>504</v>
      </c>
      <c r="H194" s="242">
        <v>228.8</v>
      </c>
      <c r="I194" s="243"/>
      <c r="J194" s="242">
        <f>ROUND(I194*H194,1)</f>
        <v>0</v>
      </c>
      <c r="K194" s="240" t="s">
        <v>540</v>
      </c>
      <c r="L194" s="244"/>
      <c r="M194" s="245" t="s">
        <v>20</v>
      </c>
      <c r="N194" s="246" t="s">
        <v>43</v>
      </c>
      <c r="O194" s="42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4" t="s">
        <v>225</v>
      </c>
      <c r="AT194" s="24" t="s">
        <v>1041</v>
      </c>
      <c r="AU194" s="24" t="s">
        <v>79</v>
      </c>
      <c r="AY194" s="24" t="s">
        <v>195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79</v>
      </c>
      <c r="BK194" s="204">
        <f>ROUND(I194*H194,1)</f>
        <v>0</v>
      </c>
      <c r="BL194" s="24" t="s">
        <v>194</v>
      </c>
      <c r="BM194" s="24" t="s">
        <v>512</v>
      </c>
    </row>
    <row r="195" spans="2:65" s="1" customFormat="1" ht="13.5">
      <c r="B195" s="41"/>
      <c r="C195" s="63"/>
      <c r="D195" s="208" t="s">
        <v>202</v>
      </c>
      <c r="E195" s="63"/>
      <c r="F195" s="209" t="s">
        <v>2780</v>
      </c>
      <c r="G195" s="63"/>
      <c r="H195" s="63"/>
      <c r="I195" s="165"/>
      <c r="J195" s="63"/>
      <c r="K195" s="63"/>
      <c r="L195" s="61"/>
      <c r="M195" s="207"/>
      <c r="N195" s="42"/>
      <c r="O195" s="42"/>
      <c r="P195" s="42"/>
      <c r="Q195" s="42"/>
      <c r="R195" s="42"/>
      <c r="S195" s="42"/>
      <c r="T195" s="78"/>
      <c r="AT195" s="24" t="s">
        <v>202</v>
      </c>
      <c r="AU195" s="24" t="s">
        <v>79</v>
      </c>
    </row>
    <row r="196" spans="2:65" s="10" customFormat="1" ht="37.35" customHeight="1">
      <c r="B196" s="180"/>
      <c r="C196" s="181"/>
      <c r="D196" s="182" t="s">
        <v>71</v>
      </c>
      <c r="E196" s="183" t="s">
        <v>702</v>
      </c>
      <c r="F196" s="183" t="s">
        <v>804</v>
      </c>
      <c r="G196" s="181"/>
      <c r="H196" s="181"/>
      <c r="I196" s="184"/>
      <c r="J196" s="185">
        <f>BK196</f>
        <v>0</v>
      </c>
      <c r="K196" s="181"/>
      <c r="L196" s="186"/>
      <c r="M196" s="187"/>
      <c r="N196" s="188"/>
      <c r="O196" s="188"/>
      <c r="P196" s="189">
        <f>SUM(P197:P198)</f>
        <v>0</v>
      </c>
      <c r="Q196" s="188"/>
      <c r="R196" s="189">
        <f>SUM(R197:R198)</f>
        <v>0</v>
      </c>
      <c r="S196" s="188"/>
      <c r="T196" s="190">
        <f>SUM(T197:T198)</f>
        <v>0</v>
      </c>
      <c r="AR196" s="191" t="s">
        <v>79</v>
      </c>
      <c r="AT196" s="192" t="s">
        <v>71</v>
      </c>
      <c r="AU196" s="192" t="s">
        <v>72</v>
      </c>
      <c r="AY196" s="191" t="s">
        <v>195</v>
      </c>
      <c r="BK196" s="193">
        <f>SUM(BK197:BK198)</f>
        <v>0</v>
      </c>
    </row>
    <row r="197" spans="2:65" s="1" customFormat="1" ht="22.5" customHeight="1">
      <c r="B197" s="41"/>
      <c r="C197" s="194" t="s">
        <v>444</v>
      </c>
      <c r="D197" s="194" t="s">
        <v>196</v>
      </c>
      <c r="E197" s="195" t="s">
        <v>2781</v>
      </c>
      <c r="F197" s="196" t="s">
        <v>2782</v>
      </c>
      <c r="G197" s="197" t="s">
        <v>228</v>
      </c>
      <c r="H197" s="198">
        <v>2532</v>
      </c>
      <c r="I197" s="199"/>
      <c r="J197" s="198">
        <f>ROUND(I197*H197,1)</f>
        <v>0</v>
      </c>
      <c r="K197" s="196" t="s">
        <v>387</v>
      </c>
      <c r="L197" s="61"/>
      <c r="M197" s="200" t="s">
        <v>20</v>
      </c>
      <c r="N197" s="201" t="s">
        <v>43</v>
      </c>
      <c r="O197" s="42"/>
      <c r="P197" s="202">
        <f>O197*H197</f>
        <v>0</v>
      </c>
      <c r="Q197" s="202">
        <v>0</v>
      </c>
      <c r="R197" s="202">
        <f>Q197*H197</f>
        <v>0</v>
      </c>
      <c r="S197" s="202">
        <v>0</v>
      </c>
      <c r="T197" s="203">
        <f>S197*H197</f>
        <v>0</v>
      </c>
      <c r="AR197" s="24" t="s">
        <v>194</v>
      </c>
      <c r="AT197" s="24" t="s">
        <v>196</v>
      </c>
      <c r="AU197" s="24" t="s">
        <v>79</v>
      </c>
      <c r="AY197" s="24" t="s">
        <v>195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24" t="s">
        <v>79</v>
      </c>
      <c r="BK197" s="204">
        <f>ROUND(I197*H197,1)</f>
        <v>0</v>
      </c>
      <c r="BL197" s="24" t="s">
        <v>194</v>
      </c>
      <c r="BM197" s="24" t="s">
        <v>515</v>
      </c>
    </row>
    <row r="198" spans="2:65" s="1" customFormat="1" ht="13.5">
      <c r="B198" s="41"/>
      <c r="C198" s="63"/>
      <c r="D198" s="208" t="s">
        <v>202</v>
      </c>
      <c r="E198" s="63"/>
      <c r="F198" s="209" t="s">
        <v>2782</v>
      </c>
      <c r="G198" s="63"/>
      <c r="H198" s="63"/>
      <c r="I198" s="165"/>
      <c r="J198" s="63"/>
      <c r="K198" s="63"/>
      <c r="L198" s="61"/>
      <c r="M198" s="207"/>
      <c r="N198" s="42"/>
      <c r="O198" s="42"/>
      <c r="P198" s="42"/>
      <c r="Q198" s="42"/>
      <c r="R198" s="42"/>
      <c r="S198" s="42"/>
      <c r="T198" s="78"/>
      <c r="AT198" s="24" t="s">
        <v>202</v>
      </c>
      <c r="AU198" s="24" t="s">
        <v>79</v>
      </c>
    </row>
    <row r="199" spans="2:65" s="10" customFormat="1" ht="37.35" customHeight="1">
      <c r="B199" s="180"/>
      <c r="C199" s="181"/>
      <c r="D199" s="182" t="s">
        <v>71</v>
      </c>
      <c r="E199" s="183" t="s">
        <v>905</v>
      </c>
      <c r="F199" s="183" t="s">
        <v>906</v>
      </c>
      <c r="G199" s="181"/>
      <c r="H199" s="181"/>
      <c r="I199" s="184"/>
      <c r="J199" s="185">
        <f>BK199</f>
        <v>0</v>
      </c>
      <c r="K199" s="181"/>
      <c r="L199" s="186"/>
      <c r="M199" s="187"/>
      <c r="N199" s="188"/>
      <c r="O199" s="188"/>
      <c r="P199" s="189">
        <f>SUM(P200:P207)</f>
        <v>0</v>
      </c>
      <c r="Q199" s="188"/>
      <c r="R199" s="189">
        <f>SUM(R200:R207)</f>
        <v>0</v>
      </c>
      <c r="S199" s="188"/>
      <c r="T199" s="190">
        <f>SUM(T200:T207)</f>
        <v>0</v>
      </c>
      <c r="AR199" s="191" t="s">
        <v>79</v>
      </c>
      <c r="AT199" s="192" t="s">
        <v>71</v>
      </c>
      <c r="AU199" s="192" t="s">
        <v>72</v>
      </c>
      <c r="AY199" s="191" t="s">
        <v>195</v>
      </c>
      <c r="BK199" s="193">
        <f>SUM(BK200:BK207)</f>
        <v>0</v>
      </c>
    </row>
    <row r="200" spans="2:65" s="1" customFormat="1" ht="22.5" customHeight="1">
      <c r="B200" s="41"/>
      <c r="C200" s="194" t="s">
        <v>516</v>
      </c>
      <c r="D200" s="194" t="s">
        <v>196</v>
      </c>
      <c r="E200" s="195" t="s">
        <v>2783</v>
      </c>
      <c r="F200" s="196" t="s">
        <v>2784</v>
      </c>
      <c r="G200" s="197" t="s">
        <v>504</v>
      </c>
      <c r="H200" s="198">
        <v>4</v>
      </c>
      <c r="I200" s="199"/>
      <c r="J200" s="198">
        <f>ROUND(I200*H200,1)</f>
        <v>0</v>
      </c>
      <c r="K200" s="196" t="s">
        <v>387</v>
      </c>
      <c r="L200" s="61"/>
      <c r="M200" s="200" t="s">
        <v>20</v>
      </c>
      <c r="N200" s="201" t="s">
        <v>43</v>
      </c>
      <c r="O200" s="42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AR200" s="24" t="s">
        <v>194</v>
      </c>
      <c r="AT200" s="24" t="s">
        <v>196</v>
      </c>
      <c r="AU200" s="24" t="s">
        <v>79</v>
      </c>
      <c r="AY200" s="24" t="s">
        <v>195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4" t="s">
        <v>79</v>
      </c>
      <c r="BK200" s="204">
        <f>ROUND(I200*H200,1)</f>
        <v>0</v>
      </c>
      <c r="BL200" s="24" t="s">
        <v>194</v>
      </c>
      <c r="BM200" s="24" t="s">
        <v>519</v>
      </c>
    </row>
    <row r="201" spans="2:65" s="1" customFormat="1" ht="13.5">
      <c r="B201" s="41"/>
      <c r="C201" s="63"/>
      <c r="D201" s="205" t="s">
        <v>202</v>
      </c>
      <c r="E201" s="63"/>
      <c r="F201" s="206" t="s">
        <v>2784</v>
      </c>
      <c r="G201" s="63"/>
      <c r="H201" s="63"/>
      <c r="I201" s="165"/>
      <c r="J201" s="63"/>
      <c r="K201" s="63"/>
      <c r="L201" s="61"/>
      <c r="M201" s="207"/>
      <c r="N201" s="42"/>
      <c r="O201" s="42"/>
      <c r="P201" s="42"/>
      <c r="Q201" s="42"/>
      <c r="R201" s="42"/>
      <c r="S201" s="42"/>
      <c r="T201" s="78"/>
      <c r="AT201" s="24" t="s">
        <v>202</v>
      </c>
      <c r="AU201" s="24" t="s">
        <v>79</v>
      </c>
    </row>
    <row r="202" spans="2:65" s="1" customFormat="1" ht="22.5" customHeight="1">
      <c r="B202" s="41"/>
      <c r="C202" s="194" t="s">
        <v>447</v>
      </c>
      <c r="D202" s="194" t="s">
        <v>196</v>
      </c>
      <c r="E202" s="195" t="s">
        <v>2785</v>
      </c>
      <c r="F202" s="196" t="s">
        <v>2786</v>
      </c>
      <c r="G202" s="197" t="s">
        <v>903</v>
      </c>
      <c r="H202" s="199"/>
      <c r="I202" s="199"/>
      <c r="J202" s="198">
        <f>ROUND(I202*H202,1)</f>
        <v>0</v>
      </c>
      <c r="K202" s="196" t="s">
        <v>540</v>
      </c>
      <c r="L202" s="61"/>
      <c r="M202" s="200" t="s">
        <v>20</v>
      </c>
      <c r="N202" s="201" t="s">
        <v>43</v>
      </c>
      <c r="O202" s="42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AR202" s="24" t="s">
        <v>194</v>
      </c>
      <c r="AT202" s="24" t="s">
        <v>196</v>
      </c>
      <c r="AU202" s="24" t="s">
        <v>79</v>
      </c>
      <c r="AY202" s="24" t="s">
        <v>195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24" t="s">
        <v>79</v>
      </c>
      <c r="BK202" s="204">
        <f>ROUND(I202*H202,1)</f>
        <v>0</v>
      </c>
      <c r="BL202" s="24" t="s">
        <v>194</v>
      </c>
      <c r="BM202" s="24" t="s">
        <v>522</v>
      </c>
    </row>
    <row r="203" spans="2:65" s="1" customFormat="1" ht="13.5">
      <c r="B203" s="41"/>
      <c r="C203" s="63"/>
      <c r="D203" s="205" t="s">
        <v>202</v>
      </c>
      <c r="E203" s="63"/>
      <c r="F203" s="206" t="s">
        <v>2786</v>
      </c>
      <c r="G203" s="63"/>
      <c r="H203" s="63"/>
      <c r="I203" s="165"/>
      <c r="J203" s="63"/>
      <c r="K203" s="63"/>
      <c r="L203" s="61"/>
      <c r="M203" s="207"/>
      <c r="N203" s="42"/>
      <c r="O203" s="42"/>
      <c r="P203" s="42"/>
      <c r="Q203" s="42"/>
      <c r="R203" s="42"/>
      <c r="S203" s="42"/>
      <c r="T203" s="78"/>
      <c r="AT203" s="24" t="s">
        <v>202</v>
      </c>
      <c r="AU203" s="24" t="s">
        <v>79</v>
      </c>
    </row>
    <row r="204" spans="2:65" s="1" customFormat="1" ht="22.5" customHeight="1">
      <c r="B204" s="41"/>
      <c r="C204" s="194" t="s">
        <v>523</v>
      </c>
      <c r="D204" s="194" t="s">
        <v>196</v>
      </c>
      <c r="E204" s="195" t="s">
        <v>2787</v>
      </c>
      <c r="F204" s="196" t="s">
        <v>2788</v>
      </c>
      <c r="G204" s="197" t="s">
        <v>926</v>
      </c>
      <c r="H204" s="198">
        <v>1</v>
      </c>
      <c r="I204" s="199"/>
      <c r="J204" s="198">
        <f>ROUND(I204*H204,1)</f>
        <v>0</v>
      </c>
      <c r="K204" s="196" t="s">
        <v>20</v>
      </c>
      <c r="L204" s="61"/>
      <c r="M204" s="200" t="s">
        <v>20</v>
      </c>
      <c r="N204" s="201" t="s">
        <v>43</v>
      </c>
      <c r="O204" s="42"/>
      <c r="P204" s="202">
        <f>O204*H204</f>
        <v>0</v>
      </c>
      <c r="Q204" s="202">
        <v>0</v>
      </c>
      <c r="R204" s="202">
        <f>Q204*H204</f>
        <v>0</v>
      </c>
      <c r="S204" s="202">
        <v>0</v>
      </c>
      <c r="T204" s="203">
        <f>S204*H204</f>
        <v>0</v>
      </c>
      <c r="AR204" s="24" t="s">
        <v>194</v>
      </c>
      <c r="AT204" s="24" t="s">
        <v>196</v>
      </c>
      <c r="AU204" s="24" t="s">
        <v>79</v>
      </c>
      <c r="AY204" s="24" t="s">
        <v>195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24" t="s">
        <v>79</v>
      </c>
      <c r="BK204" s="204">
        <f>ROUND(I204*H204,1)</f>
        <v>0</v>
      </c>
      <c r="BL204" s="24" t="s">
        <v>194</v>
      </c>
      <c r="BM204" s="24" t="s">
        <v>2789</v>
      </c>
    </row>
    <row r="205" spans="2:65" s="1" customFormat="1" ht="13.5">
      <c r="B205" s="41"/>
      <c r="C205" s="63"/>
      <c r="D205" s="205" t="s">
        <v>202</v>
      </c>
      <c r="E205" s="63"/>
      <c r="F205" s="206" t="s">
        <v>2788</v>
      </c>
      <c r="G205" s="63"/>
      <c r="H205" s="63"/>
      <c r="I205" s="165"/>
      <c r="J205" s="63"/>
      <c r="K205" s="63"/>
      <c r="L205" s="61"/>
      <c r="M205" s="207"/>
      <c r="N205" s="42"/>
      <c r="O205" s="42"/>
      <c r="P205" s="42"/>
      <c r="Q205" s="42"/>
      <c r="R205" s="42"/>
      <c r="S205" s="42"/>
      <c r="T205" s="78"/>
      <c r="AT205" s="24" t="s">
        <v>202</v>
      </c>
      <c r="AU205" s="24" t="s">
        <v>79</v>
      </c>
    </row>
    <row r="206" spans="2:65" s="1" customFormat="1" ht="22.5" customHeight="1">
      <c r="B206" s="41"/>
      <c r="C206" s="194" t="s">
        <v>450</v>
      </c>
      <c r="D206" s="194" t="s">
        <v>196</v>
      </c>
      <c r="E206" s="195" t="s">
        <v>2790</v>
      </c>
      <c r="F206" s="196" t="s">
        <v>2791</v>
      </c>
      <c r="G206" s="197" t="s">
        <v>926</v>
      </c>
      <c r="H206" s="198">
        <v>3</v>
      </c>
      <c r="I206" s="199"/>
      <c r="J206" s="198">
        <f>ROUND(I206*H206,1)</f>
        <v>0</v>
      </c>
      <c r="K206" s="196" t="s">
        <v>20</v>
      </c>
      <c r="L206" s="61"/>
      <c r="M206" s="200" t="s">
        <v>20</v>
      </c>
      <c r="N206" s="201" t="s">
        <v>43</v>
      </c>
      <c r="O206" s="42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AR206" s="24" t="s">
        <v>194</v>
      </c>
      <c r="AT206" s="24" t="s">
        <v>196</v>
      </c>
      <c r="AU206" s="24" t="s">
        <v>79</v>
      </c>
      <c r="AY206" s="24" t="s">
        <v>195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24" t="s">
        <v>79</v>
      </c>
      <c r="BK206" s="204">
        <f>ROUND(I206*H206,1)</f>
        <v>0</v>
      </c>
      <c r="BL206" s="24" t="s">
        <v>194</v>
      </c>
      <c r="BM206" s="24" t="s">
        <v>2792</v>
      </c>
    </row>
    <row r="207" spans="2:65" s="1" customFormat="1" ht="13.5">
      <c r="B207" s="41"/>
      <c r="C207" s="63"/>
      <c r="D207" s="208" t="s">
        <v>202</v>
      </c>
      <c r="E207" s="63"/>
      <c r="F207" s="209" t="s">
        <v>2791</v>
      </c>
      <c r="G207" s="63"/>
      <c r="H207" s="63"/>
      <c r="I207" s="165"/>
      <c r="J207" s="63"/>
      <c r="K207" s="63"/>
      <c r="L207" s="61"/>
      <c r="M207" s="210"/>
      <c r="N207" s="211"/>
      <c r="O207" s="211"/>
      <c r="P207" s="211"/>
      <c r="Q207" s="211"/>
      <c r="R207" s="211"/>
      <c r="S207" s="211"/>
      <c r="T207" s="212"/>
      <c r="AT207" s="24" t="s">
        <v>202</v>
      </c>
      <c r="AU207" s="24" t="s">
        <v>79</v>
      </c>
    </row>
    <row r="208" spans="2:65" s="1" customFormat="1" ht="6.95" customHeight="1">
      <c r="B208" s="56"/>
      <c r="C208" s="57"/>
      <c r="D208" s="57"/>
      <c r="E208" s="57"/>
      <c r="F208" s="57"/>
      <c r="G208" s="57"/>
      <c r="H208" s="57"/>
      <c r="I208" s="148"/>
      <c r="J208" s="57"/>
      <c r="K208" s="57"/>
      <c r="L208" s="61"/>
    </row>
  </sheetData>
  <sheetProtection algorithmName="SHA-512" hashValue="0ao5K4Y2l0H3F+eOAWbPfHviaf0qlAljXx4z39qiDvSepwNVRNzAOTi+ho7lX9YjcWxqylzw6Ud5lH4P0pOSoA==" saltValue="2x1+no84nbtfIHPKrRa5yw==" spinCount="100000" sheet="1" objects="1" scenarios="1" formatCells="0" formatColumns="0" formatRows="0" sort="0" autoFilter="0"/>
  <autoFilter ref="C93:K207"/>
  <mergeCells count="15">
    <mergeCell ref="E84:H84"/>
    <mergeCell ref="E82:H82"/>
    <mergeCell ref="E86:H86"/>
    <mergeCell ref="G1:H1"/>
    <mergeCell ref="L2:V2"/>
    <mergeCell ref="E49:H49"/>
    <mergeCell ref="E53:H53"/>
    <mergeCell ref="E51:H51"/>
    <mergeCell ref="E55:H55"/>
    <mergeCell ref="E80:H80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3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120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2793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2793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2794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ROUND(J109,1)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ROUND(SUM(BE109:BE336), 1)</f>
        <v>0</v>
      </c>
      <c r="G34" s="42"/>
      <c r="H34" s="42"/>
      <c r="I34" s="140">
        <v>0.21</v>
      </c>
      <c r="J34" s="139">
        <f>ROUND(ROUND((SUM(BE109:BE336)),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ROUND(SUM(BF109:BF336), 1)</f>
        <v>0</v>
      </c>
      <c r="G35" s="42"/>
      <c r="H35" s="42"/>
      <c r="I35" s="140">
        <v>0.15</v>
      </c>
      <c r="J35" s="139">
        <f>ROUND(ROUND((SUM(BF109:BF336)),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ROUND(SUM(BG109:BG336),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ROUND(SUM(BH109:BH336),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ROUND(SUM(BI109:BI336),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2793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2793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SO.03.01 - Zázemí řidičů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J109</f>
        <v>0</v>
      </c>
      <c r="K64" s="45"/>
      <c r="AU64" s="24" t="s">
        <v>175</v>
      </c>
    </row>
    <row r="65" spans="2:11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J110</f>
        <v>0</v>
      </c>
      <c r="K65" s="164"/>
    </row>
    <row r="66" spans="2:11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J127</f>
        <v>0</v>
      </c>
      <c r="K66" s="164"/>
    </row>
    <row r="67" spans="2:11" s="8" customFormat="1" ht="24.95" customHeight="1">
      <c r="B67" s="158"/>
      <c r="C67" s="159"/>
      <c r="D67" s="160" t="s">
        <v>358</v>
      </c>
      <c r="E67" s="161"/>
      <c r="F67" s="161"/>
      <c r="G67" s="161"/>
      <c r="H67" s="161"/>
      <c r="I67" s="162"/>
      <c r="J67" s="163">
        <f>J150</f>
        <v>0</v>
      </c>
      <c r="K67" s="164"/>
    </row>
    <row r="68" spans="2:11" s="8" customFormat="1" ht="24.95" customHeight="1">
      <c r="B68" s="158"/>
      <c r="C68" s="159"/>
      <c r="D68" s="160" t="s">
        <v>360</v>
      </c>
      <c r="E68" s="161"/>
      <c r="F68" s="161"/>
      <c r="G68" s="161"/>
      <c r="H68" s="161"/>
      <c r="I68" s="162"/>
      <c r="J68" s="163">
        <f>J153</f>
        <v>0</v>
      </c>
      <c r="K68" s="164"/>
    </row>
    <row r="69" spans="2:11" s="8" customFormat="1" ht="24.95" customHeight="1">
      <c r="B69" s="158"/>
      <c r="C69" s="159"/>
      <c r="D69" s="160" t="s">
        <v>361</v>
      </c>
      <c r="E69" s="161"/>
      <c r="F69" s="161"/>
      <c r="G69" s="161"/>
      <c r="H69" s="161"/>
      <c r="I69" s="162"/>
      <c r="J69" s="163">
        <f>J182</f>
        <v>0</v>
      </c>
      <c r="K69" s="164"/>
    </row>
    <row r="70" spans="2:11" s="8" customFormat="1" ht="24.95" customHeight="1">
      <c r="B70" s="158"/>
      <c r="C70" s="159"/>
      <c r="D70" s="160" t="s">
        <v>362</v>
      </c>
      <c r="E70" s="161"/>
      <c r="F70" s="161"/>
      <c r="G70" s="161"/>
      <c r="H70" s="161"/>
      <c r="I70" s="162"/>
      <c r="J70" s="163">
        <f>J195</f>
        <v>0</v>
      </c>
      <c r="K70" s="164"/>
    </row>
    <row r="71" spans="2:11" s="8" customFormat="1" ht="24.95" customHeight="1">
      <c r="B71" s="158"/>
      <c r="C71" s="159"/>
      <c r="D71" s="160" t="s">
        <v>363</v>
      </c>
      <c r="E71" s="161"/>
      <c r="F71" s="161"/>
      <c r="G71" s="161"/>
      <c r="H71" s="161"/>
      <c r="I71" s="162"/>
      <c r="J71" s="163">
        <f>J202</f>
        <v>0</v>
      </c>
      <c r="K71" s="164"/>
    </row>
    <row r="72" spans="2:11" s="8" customFormat="1" ht="24.95" customHeight="1">
      <c r="B72" s="158"/>
      <c r="C72" s="159"/>
      <c r="D72" s="160" t="s">
        <v>364</v>
      </c>
      <c r="E72" s="161"/>
      <c r="F72" s="161"/>
      <c r="G72" s="161"/>
      <c r="H72" s="161"/>
      <c r="I72" s="162"/>
      <c r="J72" s="163">
        <f>J205</f>
        <v>0</v>
      </c>
      <c r="K72" s="164"/>
    </row>
    <row r="73" spans="2:11" s="8" customFormat="1" ht="24.95" customHeight="1">
      <c r="B73" s="158"/>
      <c r="C73" s="159"/>
      <c r="D73" s="160" t="s">
        <v>365</v>
      </c>
      <c r="E73" s="161"/>
      <c r="F73" s="161"/>
      <c r="G73" s="161"/>
      <c r="H73" s="161"/>
      <c r="I73" s="162"/>
      <c r="J73" s="163">
        <f>J220</f>
        <v>0</v>
      </c>
      <c r="K73" s="164"/>
    </row>
    <row r="74" spans="2:11" s="8" customFormat="1" ht="24.95" customHeight="1">
      <c r="B74" s="158"/>
      <c r="C74" s="159"/>
      <c r="D74" s="160" t="s">
        <v>2795</v>
      </c>
      <c r="E74" s="161"/>
      <c r="F74" s="161"/>
      <c r="G74" s="161"/>
      <c r="H74" s="161"/>
      <c r="I74" s="162"/>
      <c r="J74" s="163">
        <f>J237</f>
        <v>0</v>
      </c>
      <c r="K74" s="164"/>
    </row>
    <row r="75" spans="2:11" s="8" customFormat="1" ht="24.95" customHeight="1">
      <c r="B75" s="158"/>
      <c r="C75" s="159"/>
      <c r="D75" s="160" t="s">
        <v>2796</v>
      </c>
      <c r="E75" s="161"/>
      <c r="F75" s="161"/>
      <c r="G75" s="161"/>
      <c r="H75" s="161"/>
      <c r="I75" s="162"/>
      <c r="J75" s="163">
        <f>J240</f>
        <v>0</v>
      </c>
      <c r="K75" s="164"/>
    </row>
    <row r="76" spans="2:11" s="8" customFormat="1" ht="24.95" customHeight="1">
      <c r="B76" s="158"/>
      <c r="C76" s="159"/>
      <c r="D76" s="160" t="s">
        <v>367</v>
      </c>
      <c r="E76" s="161"/>
      <c r="F76" s="161"/>
      <c r="G76" s="161"/>
      <c r="H76" s="161"/>
      <c r="I76" s="162"/>
      <c r="J76" s="163">
        <f>J243</f>
        <v>0</v>
      </c>
      <c r="K76" s="164"/>
    </row>
    <row r="77" spans="2:11" s="8" customFormat="1" ht="24.95" customHeight="1">
      <c r="B77" s="158"/>
      <c r="C77" s="159"/>
      <c r="D77" s="160" t="s">
        <v>369</v>
      </c>
      <c r="E77" s="161"/>
      <c r="F77" s="161"/>
      <c r="G77" s="161"/>
      <c r="H77" s="161"/>
      <c r="I77" s="162"/>
      <c r="J77" s="163">
        <f>J246</f>
        <v>0</v>
      </c>
      <c r="K77" s="164"/>
    </row>
    <row r="78" spans="2:11" s="8" customFormat="1" ht="24.95" customHeight="1">
      <c r="B78" s="158"/>
      <c r="C78" s="159"/>
      <c r="D78" s="160" t="s">
        <v>370</v>
      </c>
      <c r="E78" s="161"/>
      <c r="F78" s="161"/>
      <c r="G78" s="161"/>
      <c r="H78" s="161"/>
      <c r="I78" s="162"/>
      <c r="J78" s="163">
        <f>J249</f>
        <v>0</v>
      </c>
      <c r="K78" s="164"/>
    </row>
    <row r="79" spans="2:11" s="8" customFormat="1" ht="24.95" customHeight="1">
      <c r="B79" s="158"/>
      <c r="C79" s="159"/>
      <c r="D79" s="160" t="s">
        <v>372</v>
      </c>
      <c r="E79" s="161"/>
      <c r="F79" s="161"/>
      <c r="G79" s="161"/>
      <c r="H79" s="161"/>
      <c r="I79" s="162"/>
      <c r="J79" s="163">
        <f>J268</f>
        <v>0</v>
      </c>
      <c r="K79" s="164"/>
    </row>
    <row r="80" spans="2:11" s="8" customFormat="1" ht="24.95" customHeight="1">
      <c r="B80" s="158"/>
      <c r="C80" s="159"/>
      <c r="D80" s="160" t="s">
        <v>373</v>
      </c>
      <c r="E80" s="161"/>
      <c r="F80" s="161"/>
      <c r="G80" s="161"/>
      <c r="H80" s="161"/>
      <c r="I80" s="162"/>
      <c r="J80" s="163">
        <f>J281</f>
        <v>0</v>
      </c>
      <c r="K80" s="164"/>
    </row>
    <row r="81" spans="2:12" s="8" customFormat="1" ht="24.95" customHeight="1">
      <c r="B81" s="158"/>
      <c r="C81" s="159"/>
      <c r="D81" s="160" t="s">
        <v>374</v>
      </c>
      <c r="E81" s="161"/>
      <c r="F81" s="161"/>
      <c r="G81" s="161"/>
      <c r="H81" s="161"/>
      <c r="I81" s="162"/>
      <c r="J81" s="163">
        <f>J300</f>
        <v>0</v>
      </c>
      <c r="K81" s="164"/>
    </row>
    <row r="82" spans="2:12" s="8" customFormat="1" ht="24.95" customHeight="1">
      <c r="B82" s="158"/>
      <c r="C82" s="159"/>
      <c r="D82" s="160" t="s">
        <v>375</v>
      </c>
      <c r="E82" s="161"/>
      <c r="F82" s="161"/>
      <c r="G82" s="161"/>
      <c r="H82" s="161"/>
      <c r="I82" s="162"/>
      <c r="J82" s="163">
        <f>J303</f>
        <v>0</v>
      </c>
      <c r="K82" s="164"/>
    </row>
    <row r="83" spans="2:12" s="8" customFormat="1" ht="24.95" customHeight="1">
      <c r="B83" s="158"/>
      <c r="C83" s="159"/>
      <c r="D83" s="160" t="s">
        <v>377</v>
      </c>
      <c r="E83" s="161"/>
      <c r="F83" s="161"/>
      <c r="G83" s="161"/>
      <c r="H83" s="161"/>
      <c r="I83" s="162"/>
      <c r="J83" s="163">
        <f>J310</f>
        <v>0</v>
      </c>
      <c r="K83" s="164"/>
    </row>
    <row r="84" spans="2:12" s="8" customFormat="1" ht="24.95" customHeight="1">
      <c r="B84" s="158"/>
      <c r="C84" s="159"/>
      <c r="D84" s="160" t="s">
        <v>2797</v>
      </c>
      <c r="E84" s="161"/>
      <c r="F84" s="161"/>
      <c r="G84" s="161"/>
      <c r="H84" s="161"/>
      <c r="I84" s="162"/>
      <c r="J84" s="163">
        <f>J323</f>
        <v>0</v>
      </c>
      <c r="K84" s="164"/>
    </row>
    <row r="85" spans="2:12" s="8" customFormat="1" ht="24.95" customHeight="1">
      <c r="B85" s="158"/>
      <c r="C85" s="159"/>
      <c r="D85" s="160" t="s">
        <v>379</v>
      </c>
      <c r="E85" s="161"/>
      <c r="F85" s="161"/>
      <c r="G85" s="161"/>
      <c r="H85" s="161"/>
      <c r="I85" s="162"/>
      <c r="J85" s="163">
        <f>J332</f>
        <v>0</v>
      </c>
      <c r="K85" s="164"/>
    </row>
    <row r="86" spans="2:12" s="1" customFormat="1" ht="21.75" customHeight="1">
      <c r="B86" s="41"/>
      <c r="C86" s="42"/>
      <c r="D86" s="42"/>
      <c r="E86" s="42"/>
      <c r="F86" s="42"/>
      <c r="G86" s="42"/>
      <c r="H86" s="42"/>
      <c r="I86" s="127"/>
      <c r="J86" s="42"/>
      <c r="K86" s="45"/>
    </row>
    <row r="87" spans="2:12" s="1" customFormat="1" ht="6.95" customHeight="1">
      <c r="B87" s="56"/>
      <c r="C87" s="57"/>
      <c r="D87" s="57"/>
      <c r="E87" s="57"/>
      <c r="F87" s="57"/>
      <c r="G87" s="57"/>
      <c r="H87" s="57"/>
      <c r="I87" s="148"/>
      <c r="J87" s="57"/>
      <c r="K87" s="58"/>
    </row>
    <row r="91" spans="2:12" s="1" customFormat="1" ht="6.95" customHeight="1">
      <c r="B91" s="59"/>
      <c r="C91" s="60"/>
      <c r="D91" s="60"/>
      <c r="E91" s="60"/>
      <c r="F91" s="60"/>
      <c r="G91" s="60"/>
      <c r="H91" s="60"/>
      <c r="I91" s="151"/>
      <c r="J91" s="60"/>
      <c r="K91" s="60"/>
      <c r="L91" s="61"/>
    </row>
    <row r="92" spans="2:12" s="1" customFormat="1" ht="36.950000000000003" customHeight="1">
      <c r="B92" s="41"/>
      <c r="C92" s="62" t="s">
        <v>178</v>
      </c>
      <c r="D92" s="63"/>
      <c r="E92" s="63"/>
      <c r="F92" s="63"/>
      <c r="G92" s="63"/>
      <c r="H92" s="63"/>
      <c r="I92" s="165"/>
      <c r="J92" s="63"/>
      <c r="K92" s="63"/>
      <c r="L92" s="61"/>
    </row>
    <row r="93" spans="2:12" s="1" customFormat="1" ht="6.95" customHeight="1">
      <c r="B93" s="41"/>
      <c r="C93" s="63"/>
      <c r="D93" s="63"/>
      <c r="E93" s="63"/>
      <c r="F93" s="63"/>
      <c r="G93" s="63"/>
      <c r="H93" s="63"/>
      <c r="I93" s="165"/>
      <c r="J93" s="63"/>
      <c r="K93" s="63"/>
      <c r="L93" s="61"/>
    </row>
    <row r="94" spans="2:12" s="1" customFormat="1" ht="14.45" customHeight="1">
      <c r="B94" s="41"/>
      <c r="C94" s="65" t="s">
        <v>17</v>
      </c>
      <c r="D94" s="63"/>
      <c r="E94" s="63"/>
      <c r="F94" s="63"/>
      <c r="G94" s="63"/>
      <c r="H94" s="63"/>
      <c r="I94" s="165"/>
      <c r="J94" s="63"/>
      <c r="K94" s="63"/>
      <c r="L94" s="61"/>
    </row>
    <row r="95" spans="2:12" s="1" customFormat="1" ht="22.5" customHeight="1">
      <c r="B95" s="41"/>
      <c r="C95" s="63"/>
      <c r="D95" s="63"/>
      <c r="E95" s="400" t="str">
        <f>E7</f>
        <v>Revitalizace autobusového nádraží v Mohelnici</v>
      </c>
      <c r="F95" s="401"/>
      <c r="G95" s="401"/>
      <c r="H95" s="401"/>
      <c r="I95" s="165"/>
      <c r="J95" s="63"/>
      <c r="K95" s="63"/>
      <c r="L95" s="61"/>
    </row>
    <row r="96" spans="2:12">
      <c r="B96" s="28"/>
      <c r="C96" s="65" t="s">
        <v>166</v>
      </c>
      <c r="D96" s="166"/>
      <c r="E96" s="166"/>
      <c r="F96" s="166"/>
      <c r="G96" s="166"/>
      <c r="H96" s="166"/>
      <c r="J96" s="166"/>
      <c r="K96" s="166"/>
      <c r="L96" s="167"/>
    </row>
    <row r="97" spans="2:65" ht="22.5" customHeight="1">
      <c r="B97" s="28"/>
      <c r="C97" s="166"/>
      <c r="D97" s="166"/>
      <c r="E97" s="400" t="s">
        <v>2793</v>
      </c>
      <c r="F97" s="404"/>
      <c r="G97" s="404"/>
      <c r="H97" s="404"/>
      <c r="J97" s="166"/>
      <c r="K97" s="166"/>
      <c r="L97" s="167"/>
    </row>
    <row r="98" spans="2:65">
      <c r="B98" s="28"/>
      <c r="C98" s="65" t="s">
        <v>168</v>
      </c>
      <c r="D98" s="166"/>
      <c r="E98" s="166"/>
      <c r="F98" s="166"/>
      <c r="G98" s="166"/>
      <c r="H98" s="166"/>
      <c r="J98" s="166"/>
      <c r="K98" s="166"/>
      <c r="L98" s="167"/>
    </row>
    <row r="99" spans="2:65" s="1" customFormat="1" ht="22.5" customHeight="1">
      <c r="B99" s="41"/>
      <c r="C99" s="63"/>
      <c r="D99" s="63"/>
      <c r="E99" s="402" t="s">
        <v>2793</v>
      </c>
      <c r="F99" s="403"/>
      <c r="G99" s="403"/>
      <c r="H99" s="403"/>
      <c r="I99" s="165"/>
      <c r="J99" s="63"/>
      <c r="K99" s="63"/>
      <c r="L99" s="61"/>
    </row>
    <row r="100" spans="2:65" s="1" customFormat="1" ht="14.45" customHeight="1">
      <c r="B100" s="41"/>
      <c r="C100" s="65" t="s">
        <v>170</v>
      </c>
      <c r="D100" s="63"/>
      <c r="E100" s="63"/>
      <c r="F100" s="63"/>
      <c r="G100" s="63"/>
      <c r="H100" s="63"/>
      <c r="I100" s="165"/>
      <c r="J100" s="63"/>
      <c r="K100" s="63"/>
      <c r="L100" s="61"/>
    </row>
    <row r="101" spans="2:65" s="1" customFormat="1" ht="23.25" customHeight="1">
      <c r="B101" s="41"/>
      <c r="C101" s="63"/>
      <c r="D101" s="63"/>
      <c r="E101" s="371" t="str">
        <f>E13</f>
        <v>SO.03.01 - Zázemí řidičů</v>
      </c>
      <c r="F101" s="403"/>
      <c r="G101" s="403"/>
      <c r="H101" s="403"/>
      <c r="I101" s="165"/>
      <c r="J101" s="63"/>
      <c r="K101" s="63"/>
      <c r="L101" s="61"/>
    </row>
    <row r="102" spans="2:65" s="1" customFormat="1" ht="6.95" customHeight="1">
      <c r="B102" s="41"/>
      <c r="C102" s="63"/>
      <c r="D102" s="63"/>
      <c r="E102" s="63"/>
      <c r="F102" s="63"/>
      <c r="G102" s="63"/>
      <c r="H102" s="63"/>
      <c r="I102" s="165"/>
      <c r="J102" s="63"/>
      <c r="K102" s="63"/>
      <c r="L102" s="61"/>
    </row>
    <row r="103" spans="2:65" s="1" customFormat="1" ht="18" customHeight="1">
      <c r="B103" s="41"/>
      <c r="C103" s="65" t="s">
        <v>22</v>
      </c>
      <c r="D103" s="63"/>
      <c r="E103" s="63"/>
      <c r="F103" s="168" t="str">
        <f>F16</f>
        <v>Mohelnice</v>
      </c>
      <c r="G103" s="63"/>
      <c r="H103" s="63"/>
      <c r="I103" s="169" t="s">
        <v>24</v>
      </c>
      <c r="J103" s="73" t="str">
        <f>IF(J16="","",J16)</f>
        <v>27.1.2017</v>
      </c>
      <c r="K103" s="63"/>
      <c r="L103" s="61"/>
    </row>
    <row r="104" spans="2:65" s="1" customFormat="1" ht="6.95" customHeight="1">
      <c r="B104" s="41"/>
      <c r="C104" s="63"/>
      <c r="D104" s="63"/>
      <c r="E104" s="63"/>
      <c r="F104" s="63"/>
      <c r="G104" s="63"/>
      <c r="H104" s="63"/>
      <c r="I104" s="165"/>
      <c r="J104" s="63"/>
      <c r="K104" s="63"/>
      <c r="L104" s="61"/>
    </row>
    <row r="105" spans="2:65" s="1" customFormat="1">
      <c r="B105" s="41"/>
      <c r="C105" s="65" t="s">
        <v>26</v>
      </c>
      <c r="D105" s="63"/>
      <c r="E105" s="63"/>
      <c r="F105" s="168" t="str">
        <f>E19</f>
        <v>Město Mohelnice, U Brány 916/2, 789 85 Mohelnice</v>
      </c>
      <c r="G105" s="63"/>
      <c r="H105" s="63"/>
      <c r="I105" s="169" t="s">
        <v>34</v>
      </c>
      <c r="J105" s="168" t="str">
        <f>E25</f>
        <v xml:space="preserve"> </v>
      </c>
      <c r="K105" s="63"/>
      <c r="L105" s="61"/>
    </row>
    <row r="106" spans="2:65" s="1" customFormat="1" ht="14.45" customHeight="1">
      <c r="B106" s="41"/>
      <c r="C106" s="65" t="s">
        <v>32</v>
      </c>
      <c r="D106" s="63"/>
      <c r="E106" s="63"/>
      <c r="F106" s="168" t="str">
        <f>IF(E22="","",E22)</f>
        <v/>
      </c>
      <c r="G106" s="63"/>
      <c r="H106" s="63"/>
      <c r="I106" s="165"/>
      <c r="J106" s="63"/>
      <c r="K106" s="63"/>
      <c r="L106" s="61"/>
    </row>
    <row r="107" spans="2:65" s="1" customFormat="1" ht="10.35" customHeight="1">
      <c r="B107" s="41"/>
      <c r="C107" s="63"/>
      <c r="D107" s="63"/>
      <c r="E107" s="63"/>
      <c r="F107" s="63"/>
      <c r="G107" s="63"/>
      <c r="H107" s="63"/>
      <c r="I107" s="165"/>
      <c r="J107" s="63"/>
      <c r="K107" s="63"/>
      <c r="L107" s="61"/>
    </row>
    <row r="108" spans="2:65" s="9" customFormat="1" ht="29.25" customHeight="1">
      <c r="B108" s="170"/>
      <c r="C108" s="171" t="s">
        <v>179</v>
      </c>
      <c r="D108" s="172" t="s">
        <v>57</v>
      </c>
      <c r="E108" s="172" t="s">
        <v>53</v>
      </c>
      <c r="F108" s="172" t="s">
        <v>180</v>
      </c>
      <c r="G108" s="172" t="s">
        <v>181</v>
      </c>
      <c r="H108" s="172" t="s">
        <v>182</v>
      </c>
      <c r="I108" s="173" t="s">
        <v>183</v>
      </c>
      <c r="J108" s="172" t="s">
        <v>173</v>
      </c>
      <c r="K108" s="174" t="s">
        <v>184</v>
      </c>
      <c r="L108" s="175"/>
      <c r="M108" s="81" t="s">
        <v>185</v>
      </c>
      <c r="N108" s="82" t="s">
        <v>42</v>
      </c>
      <c r="O108" s="82" t="s">
        <v>186</v>
      </c>
      <c r="P108" s="82" t="s">
        <v>187</v>
      </c>
      <c r="Q108" s="82" t="s">
        <v>188</v>
      </c>
      <c r="R108" s="82" t="s">
        <v>189</v>
      </c>
      <c r="S108" s="82" t="s">
        <v>190</v>
      </c>
      <c r="T108" s="83" t="s">
        <v>191</v>
      </c>
    </row>
    <row r="109" spans="2:65" s="1" customFormat="1" ht="29.25" customHeight="1">
      <c r="B109" s="41"/>
      <c r="C109" s="87" t="s">
        <v>174</v>
      </c>
      <c r="D109" s="63"/>
      <c r="E109" s="63"/>
      <c r="F109" s="63"/>
      <c r="G109" s="63"/>
      <c r="H109" s="63"/>
      <c r="I109" s="165"/>
      <c r="J109" s="176">
        <f>BK109</f>
        <v>0</v>
      </c>
      <c r="K109" s="63"/>
      <c r="L109" s="61"/>
      <c r="M109" s="84"/>
      <c r="N109" s="85"/>
      <c r="O109" s="85"/>
      <c r="P109" s="177">
        <f>P110+P127+P150+P153+P182+P195+P202+P205+P220+P237+P240+P243+P246+P249+P268+P281+P300+P303+P310+P323+P332</f>
        <v>0</v>
      </c>
      <c r="Q109" s="85"/>
      <c r="R109" s="177">
        <f>R110+R127+R150+R153+R182+R195+R202+R205+R220+R237+R240+R243+R246+R249+R268+R281+R300+R303+R310+R323+R332</f>
        <v>0</v>
      </c>
      <c r="S109" s="85"/>
      <c r="T109" s="178">
        <f>T110+T127+T150+T153+T182+T195+T202+T205+T220+T237+T240+T243+T246+T249+T268+T281+T300+T303+T310+T323+T332</f>
        <v>0</v>
      </c>
      <c r="AT109" s="24" t="s">
        <v>71</v>
      </c>
      <c r="AU109" s="24" t="s">
        <v>175</v>
      </c>
      <c r="BK109" s="179">
        <f>BK110+BK127+BK150+BK153+BK182+BK195+BK202+BK205+BK220+BK237+BK240+BK243+BK246+BK249+BK268+BK281+BK300+BK303+BK310+BK323+BK332</f>
        <v>0</v>
      </c>
    </row>
    <row r="110" spans="2:65" s="10" customFormat="1" ht="37.35" customHeight="1">
      <c r="B110" s="180"/>
      <c r="C110" s="181"/>
      <c r="D110" s="182" t="s">
        <v>71</v>
      </c>
      <c r="E110" s="183" t="s">
        <v>79</v>
      </c>
      <c r="F110" s="183" t="s">
        <v>383</v>
      </c>
      <c r="G110" s="181"/>
      <c r="H110" s="181"/>
      <c r="I110" s="184"/>
      <c r="J110" s="185">
        <f>BK110</f>
        <v>0</v>
      </c>
      <c r="K110" s="181"/>
      <c r="L110" s="186"/>
      <c r="M110" s="187"/>
      <c r="N110" s="188"/>
      <c r="O110" s="188"/>
      <c r="P110" s="189">
        <f>SUM(P111:P126)</f>
        <v>0</v>
      </c>
      <c r="Q110" s="188"/>
      <c r="R110" s="189">
        <f>SUM(R111:R126)</f>
        <v>0</v>
      </c>
      <c r="S110" s="188"/>
      <c r="T110" s="190">
        <f>SUM(T111:T126)</f>
        <v>0</v>
      </c>
      <c r="AR110" s="191" t="s">
        <v>79</v>
      </c>
      <c r="AT110" s="192" t="s">
        <v>71</v>
      </c>
      <c r="AU110" s="192" t="s">
        <v>72</v>
      </c>
      <c r="AY110" s="191" t="s">
        <v>195</v>
      </c>
      <c r="BK110" s="193">
        <f>SUM(BK111:BK126)</f>
        <v>0</v>
      </c>
    </row>
    <row r="111" spans="2:65" s="1" customFormat="1" ht="22.5" customHeight="1">
      <c r="B111" s="41"/>
      <c r="C111" s="194" t="s">
        <v>79</v>
      </c>
      <c r="D111" s="194" t="s">
        <v>196</v>
      </c>
      <c r="E111" s="195" t="s">
        <v>2798</v>
      </c>
      <c r="F111" s="196" t="s">
        <v>2799</v>
      </c>
      <c r="G111" s="197" t="s">
        <v>390</v>
      </c>
      <c r="H111" s="198">
        <v>6.3</v>
      </c>
      <c r="I111" s="199"/>
      <c r="J111" s="198">
        <f>ROUND(I111*H111,1)</f>
        <v>0</v>
      </c>
      <c r="K111" s="196" t="s">
        <v>387</v>
      </c>
      <c r="L111" s="61"/>
      <c r="M111" s="200" t="s">
        <v>20</v>
      </c>
      <c r="N111" s="201" t="s">
        <v>43</v>
      </c>
      <c r="O111" s="42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4" t="s">
        <v>194</v>
      </c>
      <c r="AT111" s="24" t="s">
        <v>196</v>
      </c>
      <c r="AU111" s="24" t="s">
        <v>79</v>
      </c>
      <c r="AY111" s="24" t="s">
        <v>195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79</v>
      </c>
      <c r="BK111" s="204">
        <f>ROUND(I111*H111,1)</f>
        <v>0</v>
      </c>
      <c r="BL111" s="24" t="s">
        <v>194</v>
      </c>
      <c r="BM111" s="24" t="s">
        <v>81</v>
      </c>
    </row>
    <row r="112" spans="2:65" s="1" customFormat="1" ht="13.5">
      <c r="B112" s="41"/>
      <c r="C112" s="63"/>
      <c r="D112" s="205" t="s">
        <v>202</v>
      </c>
      <c r="E112" s="63"/>
      <c r="F112" s="206" t="s">
        <v>2799</v>
      </c>
      <c r="G112" s="63"/>
      <c r="H112" s="63"/>
      <c r="I112" s="165"/>
      <c r="J112" s="63"/>
      <c r="K112" s="63"/>
      <c r="L112" s="61"/>
      <c r="M112" s="207"/>
      <c r="N112" s="42"/>
      <c r="O112" s="42"/>
      <c r="P112" s="42"/>
      <c r="Q112" s="42"/>
      <c r="R112" s="42"/>
      <c r="S112" s="42"/>
      <c r="T112" s="78"/>
      <c r="AT112" s="24" t="s">
        <v>202</v>
      </c>
      <c r="AU112" s="24" t="s">
        <v>79</v>
      </c>
    </row>
    <row r="113" spans="2:65" s="1" customFormat="1" ht="22.5" customHeight="1">
      <c r="B113" s="41"/>
      <c r="C113" s="194" t="s">
        <v>81</v>
      </c>
      <c r="D113" s="194" t="s">
        <v>196</v>
      </c>
      <c r="E113" s="195" t="s">
        <v>2800</v>
      </c>
      <c r="F113" s="196" t="s">
        <v>2801</v>
      </c>
      <c r="G113" s="197" t="s">
        <v>390</v>
      </c>
      <c r="H113" s="198">
        <v>5.0999999999999996</v>
      </c>
      <c r="I113" s="199"/>
      <c r="J113" s="198">
        <f>ROUND(I113*H113,1)</f>
        <v>0</v>
      </c>
      <c r="K113" s="196" t="s">
        <v>387</v>
      </c>
      <c r="L113" s="61"/>
      <c r="M113" s="200" t="s">
        <v>20</v>
      </c>
      <c r="N113" s="201" t="s">
        <v>43</v>
      </c>
      <c r="O113" s="42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4" t="s">
        <v>194</v>
      </c>
      <c r="AT113" s="24" t="s">
        <v>196</v>
      </c>
      <c r="AU113" s="24" t="s">
        <v>79</v>
      </c>
      <c r="AY113" s="24" t="s">
        <v>195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79</v>
      </c>
      <c r="BK113" s="204">
        <f>ROUND(I113*H113,1)</f>
        <v>0</v>
      </c>
      <c r="BL113" s="24" t="s">
        <v>194</v>
      </c>
      <c r="BM113" s="24" t="s">
        <v>194</v>
      </c>
    </row>
    <row r="114" spans="2:65" s="1" customFormat="1" ht="13.5">
      <c r="B114" s="41"/>
      <c r="C114" s="63"/>
      <c r="D114" s="205" t="s">
        <v>202</v>
      </c>
      <c r="E114" s="63"/>
      <c r="F114" s="206" t="s">
        <v>2801</v>
      </c>
      <c r="G114" s="63"/>
      <c r="H114" s="63"/>
      <c r="I114" s="165"/>
      <c r="J114" s="63"/>
      <c r="K114" s="63"/>
      <c r="L114" s="61"/>
      <c r="M114" s="207"/>
      <c r="N114" s="42"/>
      <c r="O114" s="42"/>
      <c r="P114" s="42"/>
      <c r="Q114" s="42"/>
      <c r="R114" s="42"/>
      <c r="S114" s="42"/>
      <c r="T114" s="78"/>
      <c r="AT114" s="24" t="s">
        <v>202</v>
      </c>
      <c r="AU114" s="24" t="s">
        <v>79</v>
      </c>
    </row>
    <row r="115" spans="2:65" s="1" customFormat="1" ht="22.5" customHeight="1">
      <c r="B115" s="41"/>
      <c r="C115" s="194" t="s">
        <v>86</v>
      </c>
      <c r="D115" s="194" t="s">
        <v>196</v>
      </c>
      <c r="E115" s="195" t="s">
        <v>412</v>
      </c>
      <c r="F115" s="196" t="s">
        <v>413</v>
      </c>
      <c r="G115" s="197" t="s">
        <v>390</v>
      </c>
      <c r="H115" s="198">
        <v>43.2</v>
      </c>
      <c r="I115" s="199"/>
      <c r="J115" s="198">
        <f>ROUND(I115*H115,1)</f>
        <v>0</v>
      </c>
      <c r="K115" s="196" t="s">
        <v>387</v>
      </c>
      <c r="L115" s="61"/>
      <c r="M115" s="200" t="s">
        <v>20</v>
      </c>
      <c r="N115" s="201" t="s">
        <v>43</v>
      </c>
      <c r="O115" s="42"/>
      <c r="P115" s="202">
        <f>O115*H115</f>
        <v>0</v>
      </c>
      <c r="Q115" s="202">
        <v>0</v>
      </c>
      <c r="R115" s="202">
        <f>Q115*H115</f>
        <v>0</v>
      </c>
      <c r="S115" s="202">
        <v>0</v>
      </c>
      <c r="T115" s="203">
        <f>S115*H115</f>
        <v>0</v>
      </c>
      <c r="AR115" s="24" t="s">
        <v>194</v>
      </c>
      <c r="AT115" s="24" t="s">
        <v>196</v>
      </c>
      <c r="AU115" s="24" t="s">
        <v>79</v>
      </c>
      <c r="AY115" s="24" t="s">
        <v>195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79</v>
      </c>
      <c r="BK115" s="204">
        <f>ROUND(I115*H115,1)</f>
        <v>0</v>
      </c>
      <c r="BL115" s="24" t="s">
        <v>194</v>
      </c>
      <c r="BM115" s="24" t="s">
        <v>217</v>
      </c>
    </row>
    <row r="116" spans="2:65" s="1" customFormat="1" ht="13.5">
      <c r="B116" s="41"/>
      <c r="C116" s="63"/>
      <c r="D116" s="205" t="s">
        <v>202</v>
      </c>
      <c r="E116" s="63"/>
      <c r="F116" s="206" t="s">
        <v>413</v>
      </c>
      <c r="G116" s="63"/>
      <c r="H116" s="63"/>
      <c r="I116" s="165"/>
      <c r="J116" s="63"/>
      <c r="K116" s="63"/>
      <c r="L116" s="61"/>
      <c r="M116" s="207"/>
      <c r="N116" s="42"/>
      <c r="O116" s="42"/>
      <c r="P116" s="42"/>
      <c r="Q116" s="42"/>
      <c r="R116" s="42"/>
      <c r="S116" s="42"/>
      <c r="T116" s="78"/>
      <c r="AT116" s="24" t="s">
        <v>202</v>
      </c>
      <c r="AU116" s="24" t="s">
        <v>79</v>
      </c>
    </row>
    <row r="117" spans="2:65" s="1" customFormat="1" ht="22.5" customHeight="1">
      <c r="B117" s="41"/>
      <c r="C117" s="194" t="s">
        <v>194</v>
      </c>
      <c r="D117" s="194" t="s">
        <v>196</v>
      </c>
      <c r="E117" s="195" t="s">
        <v>2802</v>
      </c>
      <c r="F117" s="196" t="s">
        <v>2803</v>
      </c>
      <c r="G117" s="197" t="s">
        <v>390</v>
      </c>
      <c r="H117" s="198">
        <v>43.2</v>
      </c>
      <c r="I117" s="199"/>
      <c r="J117" s="198">
        <f>ROUND(I117*H117,1)</f>
        <v>0</v>
      </c>
      <c r="K117" s="196" t="s">
        <v>387</v>
      </c>
      <c r="L117" s="61"/>
      <c r="M117" s="200" t="s">
        <v>20</v>
      </c>
      <c r="N117" s="201" t="s">
        <v>43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194</v>
      </c>
      <c r="AT117" s="24" t="s">
        <v>196</v>
      </c>
      <c r="AU117" s="24" t="s">
        <v>79</v>
      </c>
      <c r="AY117" s="24" t="s">
        <v>195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79</v>
      </c>
      <c r="BK117" s="204">
        <f>ROUND(I117*H117,1)</f>
        <v>0</v>
      </c>
      <c r="BL117" s="24" t="s">
        <v>194</v>
      </c>
      <c r="BM117" s="24" t="s">
        <v>225</v>
      </c>
    </row>
    <row r="118" spans="2:65" s="1" customFormat="1" ht="13.5">
      <c r="B118" s="41"/>
      <c r="C118" s="63"/>
      <c r="D118" s="205" t="s">
        <v>202</v>
      </c>
      <c r="E118" s="63"/>
      <c r="F118" s="206" t="s">
        <v>2803</v>
      </c>
      <c r="G118" s="63"/>
      <c r="H118" s="63"/>
      <c r="I118" s="165"/>
      <c r="J118" s="63"/>
      <c r="K118" s="63"/>
      <c r="L118" s="61"/>
      <c r="M118" s="207"/>
      <c r="N118" s="42"/>
      <c r="O118" s="42"/>
      <c r="P118" s="42"/>
      <c r="Q118" s="42"/>
      <c r="R118" s="42"/>
      <c r="S118" s="42"/>
      <c r="T118" s="78"/>
      <c r="AT118" s="24" t="s">
        <v>202</v>
      </c>
      <c r="AU118" s="24" t="s">
        <v>79</v>
      </c>
    </row>
    <row r="119" spans="2:65" s="1" customFormat="1" ht="22.5" customHeight="1">
      <c r="B119" s="41"/>
      <c r="C119" s="194" t="s">
        <v>213</v>
      </c>
      <c r="D119" s="194" t="s">
        <v>196</v>
      </c>
      <c r="E119" s="195" t="s">
        <v>2702</v>
      </c>
      <c r="F119" s="196" t="s">
        <v>2703</v>
      </c>
      <c r="G119" s="197" t="s">
        <v>390</v>
      </c>
      <c r="H119" s="198">
        <v>29.3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226</v>
      </c>
    </row>
    <row r="120" spans="2:65" s="1" customFormat="1" ht="13.5">
      <c r="B120" s="41"/>
      <c r="C120" s="63"/>
      <c r="D120" s="205" t="s">
        <v>202</v>
      </c>
      <c r="E120" s="63"/>
      <c r="F120" s="206" t="s">
        <v>2703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" customFormat="1" ht="22.5" customHeight="1">
      <c r="B121" s="41"/>
      <c r="C121" s="194" t="s">
        <v>217</v>
      </c>
      <c r="D121" s="194" t="s">
        <v>196</v>
      </c>
      <c r="E121" s="195" t="s">
        <v>426</v>
      </c>
      <c r="F121" s="196" t="s">
        <v>2804</v>
      </c>
      <c r="G121" s="197" t="s">
        <v>390</v>
      </c>
      <c r="H121" s="198">
        <v>13.9</v>
      </c>
      <c r="I121" s="199"/>
      <c r="J121" s="198">
        <f>ROUND(I121*H121,1)</f>
        <v>0</v>
      </c>
      <c r="K121" s="196" t="s">
        <v>387</v>
      </c>
      <c r="L121" s="61"/>
      <c r="M121" s="200" t="s">
        <v>20</v>
      </c>
      <c r="N121" s="201" t="s">
        <v>43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194</v>
      </c>
      <c r="AT121" s="24" t="s">
        <v>196</v>
      </c>
      <c r="AU121" s="24" t="s">
        <v>79</v>
      </c>
      <c r="AY121" s="24" t="s">
        <v>195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79</v>
      </c>
      <c r="BK121" s="204">
        <f>ROUND(I121*H121,1)</f>
        <v>0</v>
      </c>
      <c r="BL121" s="24" t="s">
        <v>194</v>
      </c>
      <c r="BM121" s="24" t="s">
        <v>240</v>
      </c>
    </row>
    <row r="122" spans="2:65" s="1" customFormat="1" ht="13.5">
      <c r="B122" s="41"/>
      <c r="C122" s="63"/>
      <c r="D122" s="205" t="s">
        <v>202</v>
      </c>
      <c r="E122" s="63"/>
      <c r="F122" s="206" t="s">
        <v>2804</v>
      </c>
      <c r="G122" s="63"/>
      <c r="H122" s="63"/>
      <c r="I122" s="165"/>
      <c r="J122" s="63"/>
      <c r="K122" s="63"/>
      <c r="L122" s="61"/>
      <c r="M122" s="207"/>
      <c r="N122" s="42"/>
      <c r="O122" s="42"/>
      <c r="P122" s="42"/>
      <c r="Q122" s="42"/>
      <c r="R122" s="42"/>
      <c r="S122" s="42"/>
      <c r="T122" s="78"/>
      <c r="AT122" s="24" t="s">
        <v>202</v>
      </c>
      <c r="AU122" s="24" t="s">
        <v>79</v>
      </c>
    </row>
    <row r="123" spans="2:65" s="1" customFormat="1" ht="22.5" customHeight="1">
      <c r="B123" s="41"/>
      <c r="C123" s="194" t="s">
        <v>221</v>
      </c>
      <c r="D123" s="194" t="s">
        <v>196</v>
      </c>
      <c r="E123" s="195" t="s">
        <v>433</v>
      </c>
      <c r="F123" s="196" t="s">
        <v>434</v>
      </c>
      <c r="G123" s="197" t="s">
        <v>258</v>
      </c>
      <c r="H123" s="198">
        <v>30</v>
      </c>
      <c r="I123" s="199"/>
      <c r="J123" s="198">
        <f>ROUND(I123*H123,1)</f>
        <v>0</v>
      </c>
      <c r="K123" s="196" t="s">
        <v>387</v>
      </c>
      <c r="L123" s="61"/>
      <c r="M123" s="200" t="s">
        <v>20</v>
      </c>
      <c r="N123" s="201" t="s">
        <v>43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194</v>
      </c>
      <c r="AT123" s="24" t="s">
        <v>196</v>
      </c>
      <c r="AU123" s="24" t="s">
        <v>79</v>
      </c>
      <c r="AY123" s="24" t="s">
        <v>195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79</v>
      </c>
      <c r="BK123" s="204">
        <f>ROUND(I123*H123,1)</f>
        <v>0</v>
      </c>
      <c r="BL123" s="24" t="s">
        <v>194</v>
      </c>
      <c r="BM123" s="24" t="s">
        <v>248</v>
      </c>
    </row>
    <row r="124" spans="2:65" s="1" customFormat="1" ht="13.5">
      <c r="B124" s="41"/>
      <c r="C124" s="63"/>
      <c r="D124" s="205" t="s">
        <v>202</v>
      </c>
      <c r="E124" s="63"/>
      <c r="F124" s="206" t="s">
        <v>434</v>
      </c>
      <c r="G124" s="63"/>
      <c r="H124" s="63"/>
      <c r="I124" s="165"/>
      <c r="J124" s="63"/>
      <c r="K124" s="63"/>
      <c r="L124" s="61"/>
      <c r="M124" s="207"/>
      <c r="N124" s="42"/>
      <c r="O124" s="42"/>
      <c r="P124" s="42"/>
      <c r="Q124" s="42"/>
      <c r="R124" s="42"/>
      <c r="S124" s="42"/>
      <c r="T124" s="78"/>
      <c r="AT124" s="24" t="s">
        <v>202</v>
      </c>
      <c r="AU124" s="24" t="s">
        <v>79</v>
      </c>
    </row>
    <row r="125" spans="2:65" s="1" customFormat="1" ht="22.5" customHeight="1">
      <c r="B125" s="41"/>
      <c r="C125" s="194" t="s">
        <v>225</v>
      </c>
      <c r="D125" s="194" t="s">
        <v>196</v>
      </c>
      <c r="E125" s="195" t="s">
        <v>2805</v>
      </c>
      <c r="F125" s="196" t="s">
        <v>2806</v>
      </c>
      <c r="G125" s="197" t="s">
        <v>390</v>
      </c>
      <c r="H125" s="198">
        <v>29.3</v>
      </c>
      <c r="I125" s="199"/>
      <c r="J125" s="198">
        <f>ROUND(I125*H125,1)</f>
        <v>0</v>
      </c>
      <c r="K125" s="196" t="s">
        <v>387</v>
      </c>
      <c r="L125" s="61"/>
      <c r="M125" s="200" t="s">
        <v>20</v>
      </c>
      <c r="N125" s="201" t="s">
        <v>43</v>
      </c>
      <c r="O125" s="4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4" t="s">
        <v>194</v>
      </c>
      <c r="AT125" s="24" t="s">
        <v>196</v>
      </c>
      <c r="AU125" s="24" t="s">
        <v>79</v>
      </c>
      <c r="AY125" s="24" t="s">
        <v>195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79</v>
      </c>
      <c r="BK125" s="204">
        <f>ROUND(I125*H125,1)</f>
        <v>0</v>
      </c>
      <c r="BL125" s="24" t="s">
        <v>194</v>
      </c>
      <c r="BM125" s="24" t="s">
        <v>255</v>
      </c>
    </row>
    <row r="126" spans="2:65" s="1" customFormat="1" ht="13.5">
      <c r="B126" s="41"/>
      <c r="C126" s="63"/>
      <c r="D126" s="208" t="s">
        <v>202</v>
      </c>
      <c r="E126" s="63"/>
      <c r="F126" s="209" t="s">
        <v>2806</v>
      </c>
      <c r="G126" s="63"/>
      <c r="H126" s="63"/>
      <c r="I126" s="165"/>
      <c r="J126" s="63"/>
      <c r="K126" s="63"/>
      <c r="L126" s="61"/>
      <c r="M126" s="207"/>
      <c r="N126" s="42"/>
      <c r="O126" s="42"/>
      <c r="P126" s="42"/>
      <c r="Q126" s="42"/>
      <c r="R126" s="42"/>
      <c r="S126" s="42"/>
      <c r="T126" s="78"/>
      <c r="AT126" s="24" t="s">
        <v>202</v>
      </c>
      <c r="AU126" s="24" t="s">
        <v>79</v>
      </c>
    </row>
    <row r="127" spans="2:65" s="10" customFormat="1" ht="37.35" customHeight="1">
      <c r="B127" s="180"/>
      <c r="C127" s="181"/>
      <c r="D127" s="182" t="s">
        <v>71</v>
      </c>
      <c r="E127" s="183" t="s">
        <v>81</v>
      </c>
      <c r="F127" s="183" t="s">
        <v>437</v>
      </c>
      <c r="G127" s="181"/>
      <c r="H127" s="181"/>
      <c r="I127" s="184"/>
      <c r="J127" s="185">
        <f>BK127</f>
        <v>0</v>
      </c>
      <c r="K127" s="181"/>
      <c r="L127" s="186"/>
      <c r="M127" s="187"/>
      <c r="N127" s="188"/>
      <c r="O127" s="188"/>
      <c r="P127" s="189">
        <f>SUM(P128:P149)</f>
        <v>0</v>
      </c>
      <c r="Q127" s="188"/>
      <c r="R127" s="189">
        <f>SUM(R128:R149)</f>
        <v>0</v>
      </c>
      <c r="S127" s="188"/>
      <c r="T127" s="190">
        <f>SUM(T128:T149)</f>
        <v>0</v>
      </c>
      <c r="AR127" s="191" t="s">
        <v>79</v>
      </c>
      <c r="AT127" s="192" t="s">
        <v>71</v>
      </c>
      <c r="AU127" s="192" t="s">
        <v>72</v>
      </c>
      <c r="AY127" s="191" t="s">
        <v>195</v>
      </c>
      <c r="BK127" s="193">
        <f>SUM(BK128:BK149)</f>
        <v>0</v>
      </c>
    </row>
    <row r="128" spans="2:65" s="1" customFormat="1" ht="22.5" customHeight="1">
      <c r="B128" s="41"/>
      <c r="C128" s="194" t="s">
        <v>230</v>
      </c>
      <c r="D128" s="194" t="s">
        <v>196</v>
      </c>
      <c r="E128" s="195" t="s">
        <v>2807</v>
      </c>
      <c r="F128" s="196" t="s">
        <v>2808</v>
      </c>
      <c r="G128" s="197" t="s">
        <v>440</v>
      </c>
      <c r="H128" s="198">
        <v>32</v>
      </c>
      <c r="I128" s="199"/>
      <c r="J128" s="198">
        <f>ROUND(I128*H128,1)</f>
        <v>0</v>
      </c>
      <c r="K128" s="196" t="s">
        <v>387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194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194</v>
      </c>
      <c r="BM128" s="24" t="s">
        <v>264</v>
      </c>
    </row>
    <row r="129" spans="2:65" s="1" customFormat="1" ht="13.5">
      <c r="B129" s="41"/>
      <c r="C129" s="63"/>
      <c r="D129" s="205" t="s">
        <v>202</v>
      </c>
      <c r="E129" s="63"/>
      <c r="F129" s="206" t="s">
        <v>2808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226</v>
      </c>
      <c r="D130" s="194" t="s">
        <v>196</v>
      </c>
      <c r="E130" s="195" t="s">
        <v>2809</v>
      </c>
      <c r="F130" s="196" t="s">
        <v>2810</v>
      </c>
      <c r="G130" s="197" t="s">
        <v>390</v>
      </c>
      <c r="H130" s="198">
        <v>4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194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194</v>
      </c>
      <c r="BM130" s="24" t="s">
        <v>271</v>
      </c>
    </row>
    <row r="131" spans="2:65" s="1" customFormat="1" ht="13.5">
      <c r="B131" s="41"/>
      <c r="C131" s="63"/>
      <c r="D131" s="205" t="s">
        <v>202</v>
      </c>
      <c r="E131" s="63"/>
      <c r="F131" s="206" t="s">
        <v>2810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194" t="s">
        <v>231</v>
      </c>
      <c r="D132" s="194" t="s">
        <v>196</v>
      </c>
      <c r="E132" s="195" t="s">
        <v>2811</v>
      </c>
      <c r="F132" s="196" t="s">
        <v>2812</v>
      </c>
      <c r="G132" s="197" t="s">
        <v>228</v>
      </c>
      <c r="H132" s="198">
        <v>0.3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278</v>
      </c>
    </row>
    <row r="133" spans="2:65" s="1" customFormat="1" ht="13.5">
      <c r="B133" s="41"/>
      <c r="C133" s="63"/>
      <c r="D133" s="205" t="s">
        <v>202</v>
      </c>
      <c r="E133" s="63"/>
      <c r="F133" s="206" t="s">
        <v>2812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240</v>
      </c>
      <c r="D134" s="194" t="s">
        <v>196</v>
      </c>
      <c r="E134" s="195" t="s">
        <v>2813</v>
      </c>
      <c r="F134" s="196" t="s">
        <v>2814</v>
      </c>
      <c r="G134" s="197" t="s">
        <v>390</v>
      </c>
      <c r="H134" s="198">
        <v>8.6999999999999993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286</v>
      </c>
    </row>
    <row r="135" spans="2:65" s="1" customFormat="1" ht="13.5">
      <c r="B135" s="41"/>
      <c r="C135" s="63"/>
      <c r="D135" s="205" t="s">
        <v>202</v>
      </c>
      <c r="E135" s="63"/>
      <c r="F135" s="206" t="s">
        <v>2814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194" t="s">
        <v>244</v>
      </c>
      <c r="D136" s="194" t="s">
        <v>196</v>
      </c>
      <c r="E136" s="195" t="s">
        <v>451</v>
      </c>
      <c r="F136" s="196" t="s">
        <v>2815</v>
      </c>
      <c r="G136" s="197" t="s">
        <v>404</v>
      </c>
      <c r="H136" s="198">
        <v>21.3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294</v>
      </c>
    </row>
    <row r="137" spans="2:65" s="1" customFormat="1" ht="13.5">
      <c r="B137" s="41"/>
      <c r="C137" s="63"/>
      <c r="D137" s="205" t="s">
        <v>202</v>
      </c>
      <c r="E137" s="63"/>
      <c r="F137" s="206" t="s">
        <v>2815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248</v>
      </c>
      <c r="D138" s="194" t="s">
        <v>196</v>
      </c>
      <c r="E138" s="195" t="s">
        <v>454</v>
      </c>
      <c r="F138" s="196" t="s">
        <v>455</v>
      </c>
      <c r="G138" s="197" t="s">
        <v>404</v>
      </c>
      <c r="H138" s="198">
        <v>21.3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303</v>
      </c>
    </row>
    <row r="139" spans="2:65" s="1" customFormat="1" ht="13.5">
      <c r="B139" s="41"/>
      <c r="C139" s="63"/>
      <c r="D139" s="205" t="s">
        <v>202</v>
      </c>
      <c r="E139" s="63"/>
      <c r="F139" s="206" t="s">
        <v>455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31.5" customHeight="1">
      <c r="B140" s="41"/>
      <c r="C140" s="194" t="s">
        <v>10</v>
      </c>
      <c r="D140" s="194" t="s">
        <v>196</v>
      </c>
      <c r="E140" s="195" t="s">
        <v>2816</v>
      </c>
      <c r="F140" s="196" t="s">
        <v>2817</v>
      </c>
      <c r="G140" s="197" t="s">
        <v>228</v>
      </c>
      <c r="H140" s="198">
        <v>0.5</v>
      </c>
      <c r="I140" s="199"/>
      <c r="J140" s="198">
        <f>ROUND(I140*H140,1)</f>
        <v>0</v>
      </c>
      <c r="K140" s="196" t="s">
        <v>387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194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194</v>
      </c>
      <c r="BM140" s="24" t="s">
        <v>309</v>
      </c>
    </row>
    <row r="141" spans="2:65" s="1" customFormat="1" ht="13.5">
      <c r="B141" s="41"/>
      <c r="C141" s="63"/>
      <c r="D141" s="205" t="s">
        <v>202</v>
      </c>
      <c r="E141" s="63"/>
      <c r="F141" s="206" t="s">
        <v>2817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31.5" customHeight="1">
      <c r="B142" s="41"/>
      <c r="C142" s="194" t="s">
        <v>255</v>
      </c>
      <c r="D142" s="194" t="s">
        <v>196</v>
      </c>
      <c r="E142" s="195" t="s">
        <v>2818</v>
      </c>
      <c r="F142" s="196" t="s">
        <v>2819</v>
      </c>
      <c r="G142" s="197" t="s">
        <v>390</v>
      </c>
      <c r="H142" s="198">
        <v>4.7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315</v>
      </c>
    </row>
    <row r="143" spans="2:65" s="1" customFormat="1" ht="13.5">
      <c r="B143" s="41"/>
      <c r="C143" s="63"/>
      <c r="D143" s="205" t="s">
        <v>202</v>
      </c>
      <c r="E143" s="63"/>
      <c r="F143" s="206" t="s">
        <v>2819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22.5" customHeight="1">
      <c r="B144" s="41"/>
      <c r="C144" s="194" t="s">
        <v>260</v>
      </c>
      <c r="D144" s="194" t="s">
        <v>196</v>
      </c>
      <c r="E144" s="195" t="s">
        <v>463</v>
      </c>
      <c r="F144" s="196" t="s">
        <v>2820</v>
      </c>
      <c r="G144" s="197" t="s">
        <v>404</v>
      </c>
      <c r="H144" s="198">
        <v>23.4</v>
      </c>
      <c r="I144" s="199"/>
      <c r="J144" s="198">
        <f>ROUND(I144*H144,1)</f>
        <v>0</v>
      </c>
      <c r="K144" s="196" t="s">
        <v>387</v>
      </c>
      <c r="L144" s="61"/>
      <c r="M144" s="200" t="s">
        <v>20</v>
      </c>
      <c r="N144" s="201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194</v>
      </c>
      <c r="AT144" s="24" t="s">
        <v>196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194</v>
      </c>
      <c r="BM144" s="24" t="s">
        <v>321</v>
      </c>
    </row>
    <row r="145" spans="2:65" s="1" customFormat="1" ht="13.5">
      <c r="B145" s="41"/>
      <c r="C145" s="63"/>
      <c r="D145" s="205" t="s">
        <v>202</v>
      </c>
      <c r="E145" s="63"/>
      <c r="F145" s="206" t="s">
        <v>2820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" customFormat="1" ht="22.5" customHeight="1">
      <c r="B146" s="41"/>
      <c r="C146" s="194" t="s">
        <v>264</v>
      </c>
      <c r="D146" s="194" t="s">
        <v>196</v>
      </c>
      <c r="E146" s="195" t="s">
        <v>466</v>
      </c>
      <c r="F146" s="196" t="s">
        <v>2821</v>
      </c>
      <c r="G146" s="197" t="s">
        <v>404</v>
      </c>
      <c r="H146" s="198">
        <v>23.4</v>
      </c>
      <c r="I146" s="199"/>
      <c r="J146" s="198">
        <f>ROUND(I146*H146,1)</f>
        <v>0</v>
      </c>
      <c r="K146" s="196" t="s">
        <v>387</v>
      </c>
      <c r="L146" s="61"/>
      <c r="M146" s="200" t="s">
        <v>20</v>
      </c>
      <c r="N146" s="201" t="s">
        <v>43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194</v>
      </c>
      <c r="AT146" s="24" t="s">
        <v>196</v>
      </c>
      <c r="AU146" s="24" t="s">
        <v>79</v>
      </c>
      <c r="AY146" s="24" t="s">
        <v>195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79</v>
      </c>
      <c r="BK146" s="204">
        <f>ROUND(I146*H146,1)</f>
        <v>0</v>
      </c>
      <c r="BL146" s="24" t="s">
        <v>194</v>
      </c>
      <c r="BM146" s="24" t="s">
        <v>330</v>
      </c>
    </row>
    <row r="147" spans="2:65" s="1" customFormat="1" ht="13.5">
      <c r="B147" s="41"/>
      <c r="C147" s="63"/>
      <c r="D147" s="205" t="s">
        <v>202</v>
      </c>
      <c r="E147" s="63"/>
      <c r="F147" s="206" t="s">
        <v>2821</v>
      </c>
      <c r="G147" s="63"/>
      <c r="H147" s="63"/>
      <c r="I147" s="165"/>
      <c r="J147" s="63"/>
      <c r="K147" s="63"/>
      <c r="L147" s="61"/>
      <c r="M147" s="207"/>
      <c r="N147" s="42"/>
      <c r="O147" s="42"/>
      <c r="P147" s="42"/>
      <c r="Q147" s="42"/>
      <c r="R147" s="42"/>
      <c r="S147" s="42"/>
      <c r="T147" s="78"/>
      <c r="AT147" s="24" t="s">
        <v>202</v>
      </c>
      <c r="AU147" s="24" t="s">
        <v>79</v>
      </c>
    </row>
    <row r="148" spans="2:65" s="1" customFormat="1" ht="22.5" customHeight="1">
      <c r="B148" s="41"/>
      <c r="C148" s="194" t="s">
        <v>268</v>
      </c>
      <c r="D148" s="194" t="s">
        <v>196</v>
      </c>
      <c r="E148" s="195" t="s">
        <v>469</v>
      </c>
      <c r="F148" s="196" t="s">
        <v>2822</v>
      </c>
      <c r="G148" s="197" t="s">
        <v>228</v>
      </c>
      <c r="H148" s="198">
        <v>0.5</v>
      </c>
      <c r="I148" s="199"/>
      <c r="J148" s="198">
        <f>ROUND(I148*H148,1)</f>
        <v>0</v>
      </c>
      <c r="K148" s="196" t="s">
        <v>387</v>
      </c>
      <c r="L148" s="61"/>
      <c r="M148" s="200" t="s">
        <v>20</v>
      </c>
      <c r="N148" s="201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194</v>
      </c>
      <c r="AT148" s="24" t="s">
        <v>196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194</v>
      </c>
      <c r="BM148" s="24" t="s">
        <v>338</v>
      </c>
    </row>
    <row r="149" spans="2:65" s="1" customFormat="1" ht="13.5">
      <c r="B149" s="41"/>
      <c r="C149" s="63"/>
      <c r="D149" s="208" t="s">
        <v>202</v>
      </c>
      <c r="E149" s="63"/>
      <c r="F149" s="209" t="s">
        <v>2822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0" customFormat="1" ht="37.35" customHeight="1">
      <c r="B150" s="180"/>
      <c r="C150" s="181"/>
      <c r="D150" s="182" t="s">
        <v>71</v>
      </c>
      <c r="E150" s="183" t="s">
        <v>278</v>
      </c>
      <c r="F150" s="183" t="s">
        <v>478</v>
      </c>
      <c r="G150" s="181"/>
      <c r="H150" s="181"/>
      <c r="I150" s="184"/>
      <c r="J150" s="185">
        <f>BK150</f>
        <v>0</v>
      </c>
      <c r="K150" s="181"/>
      <c r="L150" s="186"/>
      <c r="M150" s="187"/>
      <c r="N150" s="188"/>
      <c r="O150" s="188"/>
      <c r="P150" s="189">
        <f>SUM(P151:P152)</f>
        <v>0</v>
      </c>
      <c r="Q150" s="188"/>
      <c r="R150" s="189">
        <f>SUM(R151:R152)</f>
        <v>0</v>
      </c>
      <c r="S150" s="188"/>
      <c r="T150" s="190">
        <f>SUM(T151:T152)</f>
        <v>0</v>
      </c>
      <c r="AR150" s="191" t="s">
        <v>79</v>
      </c>
      <c r="AT150" s="192" t="s">
        <v>71</v>
      </c>
      <c r="AU150" s="192" t="s">
        <v>72</v>
      </c>
      <c r="AY150" s="191" t="s">
        <v>195</v>
      </c>
      <c r="BK150" s="193">
        <f>SUM(BK151:BK152)</f>
        <v>0</v>
      </c>
    </row>
    <row r="151" spans="2:65" s="1" customFormat="1" ht="22.5" customHeight="1">
      <c r="B151" s="41"/>
      <c r="C151" s="194" t="s">
        <v>271</v>
      </c>
      <c r="D151" s="194" t="s">
        <v>196</v>
      </c>
      <c r="E151" s="195" t="s">
        <v>479</v>
      </c>
      <c r="F151" s="196" t="s">
        <v>2823</v>
      </c>
      <c r="G151" s="197" t="s">
        <v>440</v>
      </c>
      <c r="H151" s="198">
        <v>35.200000000000003</v>
      </c>
      <c r="I151" s="199"/>
      <c r="J151" s="198">
        <f>ROUND(I151*H151,1)</f>
        <v>0</v>
      </c>
      <c r="K151" s="196" t="s">
        <v>387</v>
      </c>
      <c r="L151" s="61"/>
      <c r="M151" s="200" t="s">
        <v>20</v>
      </c>
      <c r="N151" s="201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194</v>
      </c>
      <c r="AT151" s="24" t="s">
        <v>196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194</v>
      </c>
      <c r="BM151" s="24" t="s">
        <v>346</v>
      </c>
    </row>
    <row r="152" spans="2:65" s="1" customFormat="1" ht="13.5">
      <c r="B152" s="41"/>
      <c r="C152" s="63"/>
      <c r="D152" s="208" t="s">
        <v>202</v>
      </c>
      <c r="E152" s="63"/>
      <c r="F152" s="209" t="s">
        <v>2823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0" customFormat="1" ht="37.35" customHeight="1">
      <c r="B153" s="180"/>
      <c r="C153" s="181"/>
      <c r="D153" s="182" t="s">
        <v>71</v>
      </c>
      <c r="E153" s="183" t="s">
        <v>86</v>
      </c>
      <c r="F153" s="183" t="s">
        <v>498</v>
      </c>
      <c r="G153" s="181"/>
      <c r="H153" s="181"/>
      <c r="I153" s="184"/>
      <c r="J153" s="185">
        <f>BK153</f>
        <v>0</v>
      </c>
      <c r="K153" s="181"/>
      <c r="L153" s="186"/>
      <c r="M153" s="187"/>
      <c r="N153" s="188"/>
      <c r="O153" s="188"/>
      <c r="P153" s="189">
        <f>SUM(P154:P181)</f>
        <v>0</v>
      </c>
      <c r="Q153" s="188"/>
      <c r="R153" s="189">
        <f>SUM(R154:R181)</f>
        <v>0</v>
      </c>
      <c r="S153" s="188"/>
      <c r="T153" s="190">
        <f>SUM(T154:T181)</f>
        <v>0</v>
      </c>
      <c r="AR153" s="191" t="s">
        <v>79</v>
      </c>
      <c r="AT153" s="192" t="s">
        <v>71</v>
      </c>
      <c r="AU153" s="192" t="s">
        <v>72</v>
      </c>
      <c r="AY153" s="191" t="s">
        <v>195</v>
      </c>
      <c r="BK153" s="193">
        <f>SUM(BK154:BK181)</f>
        <v>0</v>
      </c>
    </row>
    <row r="154" spans="2:65" s="1" customFormat="1" ht="22.5" customHeight="1">
      <c r="B154" s="41"/>
      <c r="C154" s="194" t="s">
        <v>9</v>
      </c>
      <c r="D154" s="194" t="s">
        <v>196</v>
      </c>
      <c r="E154" s="195" t="s">
        <v>2824</v>
      </c>
      <c r="F154" s="196" t="s">
        <v>2825</v>
      </c>
      <c r="G154" s="197" t="s">
        <v>404</v>
      </c>
      <c r="H154" s="198">
        <v>147.30000000000001</v>
      </c>
      <c r="I154" s="199"/>
      <c r="J154" s="198">
        <f>ROUND(I154*H154,1)</f>
        <v>0</v>
      </c>
      <c r="K154" s="196" t="s">
        <v>387</v>
      </c>
      <c r="L154" s="61"/>
      <c r="M154" s="200" t="s">
        <v>20</v>
      </c>
      <c r="N154" s="201" t="s">
        <v>43</v>
      </c>
      <c r="O154" s="42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AR154" s="24" t="s">
        <v>194</v>
      </c>
      <c r="AT154" s="24" t="s">
        <v>196</v>
      </c>
      <c r="AU154" s="24" t="s">
        <v>79</v>
      </c>
      <c r="AY154" s="24" t="s">
        <v>195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4" t="s">
        <v>79</v>
      </c>
      <c r="BK154" s="204">
        <f>ROUND(I154*H154,1)</f>
        <v>0</v>
      </c>
      <c r="BL154" s="24" t="s">
        <v>194</v>
      </c>
      <c r="BM154" s="24" t="s">
        <v>441</v>
      </c>
    </row>
    <row r="155" spans="2:65" s="1" customFormat="1" ht="13.5">
      <c r="B155" s="41"/>
      <c r="C155" s="63"/>
      <c r="D155" s="205" t="s">
        <v>202</v>
      </c>
      <c r="E155" s="63"/>
      <c r="F155" s="206" t="s">
        <v>2825</v>
      </c>
      <c r="G155" s="63"/>
      <c r="H155" s="63"/>
      <c r="I155" s="165"/>
      <c r="J155" s="63"/>
      <c r="K155" s="63"/>
      <c r="L155" s="61"/>
      <c r="M155" s="207"/>
      <c r="N155" s="42"/>
      <c r="O155" s="42"/>
      <c r="P155" s="42"/>
      <c r="Q155" s="42"/>
      <c r="R155" s="42"/>
      <c r="S155" s="42"/>
      <c r="T155" s="78"/>
      <c r="AT155" s="24" t="s">
        <v>202</v>
      </c>
      <c r="AU155" s="24" t="s">
        <v>79</v>
      </c>
    </row>
    <row r="156" spans="2:65" s="1" customFormat="1" ht="22.5" customHeight="1">
      <c r="B156" s="41"/>
      <c r="C156" s="194" t="s">
        <v>278</v>
      </c>
      <c r="D156" s="194" t="s">
        <v>196</v>
      </c>
      <c r="E156" s="195" t="s">
        <v>2826</v>
      </c>
      <c r="F156" s="196" t="s">
        <v>2827</v>
      </c>
      <c r="G156" s="197" t="s">
        <v>404</v>
      </c>
      <c r="H156" s="198">
        <v>147.30000000000001</v>
      </c>
      <c r="I156" s="199"/>
      <c r="J156" s="198">
        <f>ROUND(I156*H156,1)</f>
        <v>0</v>
      </c>
      <c r="K156" s="196" t="s">
        <v>387</v>
      </c>
      <c r="L156" s="61"/>
      <c r="M156" s="200" t="s">
        <v>20</v>
      </c>
      <c r="N156" s="201" t="s">
        <v>43</v>
      </c>
      <c r="O156" s="42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4" t="s">
        <v>194</v>
      </c>
      <c r="AT156" s="24" t="s">
        <v>196</v>
      </c>
      <c r="AU156" s="24" t="s">
        <v>79</v>
      </c>
      <c r="AY156" s="24" t="s">
        <v>195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79</v>
      </c>
      <c r="BK156" s="204">
        <f>ROUND(I156*H156,1)</f>
        <v>0</v>
      </c>
      <c r="BL156" s="24" t="s">
        <v>194</v>
      </c>
      <c r="BM156" s="24" t="s">
        <v>444</v>
      </c>
    </row>
    <row r="157" spans="2:65" s="1" customFormat="1" ht="13.5">
      <c r="B157" s="41"/>
      <c r="C157" s="63"/>
      <c r="D157" s="205" t="s">
        <v>202</v>
      </c>
      <c r="E157" s="63"/>
      <c r="F157" s="206" t="s">
        <v>2827</v>
      </c>
      <c r="G157" s="63"/>
      <c r="H157" s="63"/>
      <c r="I157" s="165"/>
      <c r="J157" s="63"/>
      <c r="K157" s="63"/>
      <c r="L157" s="61"/>
      <c r="M157" s="207"/>
      <c r="N157" s="42"/>
      <c r="O157" s="42"/>
      <c r="P157" s="42"/>
      <c r="Q157" s="42"/>
      <c r="R157" s="42"/>
      <c r="S157" s="42"/>
      <c r="T157" s="78"/>
      <c r="AT157" s="24" t="s">
        <v>202</v>
      </c>
      <c r="AU157" s="24" t="s">
        <v>79</v>
      </c>
    </row>
    <row r="158" spans="2:65" s="1" customFormat="1" ht="22.5" customHeight="1">
      <c r="B158" s="41"/>
      <c r="C158" s="194" t="s">
        <v>282</v>
      </c>
      <c r="D158" s="194" t="s">
        <v>196</v>
      </c>
      <c r="E158" s="195" t="s">
        <v>2828</v>
      </c>
      <c r="F158" s="196" t="s">
        <v>2829</v>
      </c>
      <c r="G158" s="197" t="s">
        <v>228</v>
      </c>
      <c r="H158" s="198">
        <v>1.6</v>
      </c>
      <c r="I158" s="199"/>
      <c r="J158" s="198">
        <f>ROUND(I158*H158,1)</f>
        <v>0</v>
      </c>
      <c r="K158" s="196" t="s">
        <v>387</v>
      </c>
      <c r="L158" s="61"/>
      <c r="M158" s="200" t="s">
        <v>20</v>
      </c>
      <c r="N158" s="201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194</v>
      </c>
      <c r="AT158" s="24" t="s">
        <v>196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194</v>
      </c>
      <c r="BM158" s="24" t="s">
        <v>447</v>
      </c>
    </row>
    <row r="159" spans="2:65" s="1" customFormat="1" ht="13.5">
      <c r="B159" s="41"/>
      <c r="C159" s="63"/>
      <c r="D159" s="205" t="s">
        <v>202</v>
      </c>
      <c r="E159" s="63"/>
      <c r="F159" s="206" t="s">
        <v>2829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" customFormat="1" ht="31.5" customHeight="1">
      <c r="B160" s="41"/>
      <c r="C160" s="194" t="s">
        <v>286</v>
      </c>
      <c r="D160" s="194" t="s">
        <v>196</v>
      </c>
      <c r="E160" s="195" t="s">
        <v>502</v>
      </c>
      <c r="F160" s="196" t="s">
        <v>2830</v>
      </c>
      <c r="G160" s="197" t="s">
        <v>504</v>
      </c>
      <c r="H160" s="198">
        <v>1</v>
      </c>
      <c r="I160" s="199"/>
      <c r="J160" s="198">
        <f>ROUND(I160*H160,1)</f>
        <v>0</v>
      </c>
      <c r="K160" s="196" t="s">
        <v>387</v>
      </c>
      <c r="L160" s="61"/>
      <c r="M160" s="200" t="s">
        <v>20</v>
      </c>
      <c r="N160" s="201" t="s">
        <v>43</v>
      </c>
      <c r="O160" s="42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24" t="s">
        <v>194</v>
      </c>
      <c r="AT160" s="24" t="s">
        <v>196</v>
      </c>
      <c r="AU160" s="24" t="s">
        <v>79</v>
      </c>
      <c r="AY160" s="24" t="s">
        <v>195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24" t="s">
        <v>79</v>
      </c>
      <c r="BK160" s="204">
        <f>ROUND(I160*H160,1)</f>
        <v>0</v>
      </c>
      <c r="BL160" s="24" t="s">
        <v>194</v>
      </c>
      <c r="BM160" s="24" t="s">
        <v>450</v>
      </c>
    </row>
    <row r="161" spans="2:65" s="1" customFormat="1" ht="27">
      <c r="B161" s="41"/>
      <c r="C161" s="63"/>
      <c r="D161" s="205" t="s">
        <v>202</v>
      </c>
      <c r="E161" s="63"/>
      <c r="F161" s="206" t="s">
        <v>2830</v>
      </c>
      <c r="G161" s="63"/>
      <c r="H161" s="63"/>
      <c r="I161" s="165"/>
      <c r="J161" s="63"/>
      <c r="K161" s="63"/>
      <c r="L161" s="61"/>
      <c r="M161" s="207"/>
      <c r="N161" s="42"/>
      <c r="O161" s="42"/>
      <c r="P161" s="42"/>
      <c r="Q161" s="42"/>
      <c r="R161" s="42"/>
      <c r="S161" s="42"/>
      <c r="T161" s="78"/>
      <c r="AT161" s="24" t="s">
        <v>202</v>
      </c>
      <c r="AU161" s="24" t="s">
        <v>79</v>
      </c>
    </row>
    <row r="162" spans="2:65" s="1" customFormat="1" ht="31.5" customHeight="1">
      <c r="B162" s="41"/>
      <c r="C162" s="194" t="s">
        <v>290</v>
      </c>
      <c r="D162" s="194" t="s">
        <v>196</v>
      </c>
      <c r="E162" s="195" t="s">
        <v>2831</v>
      </c>
      <c r="F162" s="196" t="s">
        <v>503</v>
      </c>
      <c r="G162" s="197" t="s">
        <v>504</v>
      </c>
      <c r="H162" s="198">
        <v>4</v>
      </c>
      <c r="I162" s="199"/>
      <c r="J162" s="198">
        <f>ROUND(I162*H162,1)</f>
        <v>0</v>
      </c>
      <c r="K162" s="196" t="s">
        <v>387</v>
      </c>
      <c r="L162" s="61"/>
      <c r="M162" s="200" t="s">
        <v>20</v>
      </c>
      <c r="N162" s="201" t="s">
        <v>43</v>
      </c>
      <c r="O162" s="42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AR162" s="24" t="s">
        <v>194</v>
      </c>
      <c r="AT162" s="24" t="s">
        <v>196</v>
      </c>
      <c r="AU162" s="24" t="s">
        <v>79</v>
      </c>
      <c r="AY162" s="24" t="s">
        <v>195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24" t="s">
        <v>79</v>
      </c>
      <c r="BK162" s="204">
        <f>ROUND(I162*H162,1)</f>
        <v>0</v>
      </c>
      <c r="BL162" s="24" t="s">
        <v>194</v>
      </c>
      <c r="BM162" s="24" t="s">
        <v>453</v>
      </c>
    </row>
    <row r="163" spans="2:65" s="1" customFormat="1" ht="27">
      <c r="B163" s="41"/>
      <c r="C163" s="63"/>
      <c r="D163" s="205" t="s">
        <v>202</v>
      </c>
      <c r="E163" s="63"/>
      <c r="F163" s="206" t="s">
        <v>503</v>
      </c>
      <c r="G163" s="63"/>
      <c r="H163" s="63"/>
      <c r="I163" s="165"/>
      <c r="J163" s="63"/>
      <c r="K163" s="63"/>
      <c r="L163" s="61"/>
      <c r="M163" s="207"/>
      <c r="N163" s="42"/>
      <c r="O163" s="42"/>
      <c r="P163" s="42"/>
      <c r="Q163" s="42"/>
      <c r="R163" s="42"/>
      <c r="S163" s="42"/>
      <c r="T163" s="78"/>
      <c r="AT163" s="24" t="s">
        <v>202</v>
      </c>
      <c r="AU163" s="24" t="s">
        <v>79</v>
      </c>
    </row>
    <row r="164" spans="2:65" s="1" customFormat="1" ht="22.5" customHeight="1">
      <c r="B164" s="41"/>
      <c r="C164" s="194" t="s">
        <v>294</v>
      </c>
      <c r="D164" s="194" t="s">
        <v>196</v>
      </c>
      <c r="E164" s="195" t="s">
        <v>2832</v>
      </c>
      <c r="F164" s="196" t="s">
        <v>2833</v>
      </c>
      <c r="G164" s="197" t="s">
        <v>404</v>
      </c>
      <c r="H164" s="198">
        <v>5.2</v>
      </c>
      <c r="I164" s="199"/>
      <c r="J164" s="198">
        <f>ROUND(I164*H164,1)</f>
        <v>0</v>
      </c>
      <c r="K164" s="196" t="s">
        <v>387</v>
      </c>
      <c r="L164" s="61"/>
      <c r="M164" s="200" t="s">
        <v>20</v>
      </c>
      <c r="N164" s="201" t="s">
        <v>43</v>
      </c>
      <c r="O164" s="42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AR164" s="24" t="s">
        <v>194</v>
      </c>
      <c r="AT164" s="24" t="s">
        <v>196</v>
      </c>
      <c r="AU164" s="24" t="s">
        <v>79</v>
      </c>
      <c r="AY164" s="24" t="s">
        <v>195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4" t="s">
        <v>79</v>
      </c>
      <c r="BK164" s="204">
        <f>ROUND(I164*H164,1)</f>
        <v>0</v>
      </c>
      <c r="BL164" s="24" t="s">
        <v>194</v>
      </c>
      <c r="BM164" s="24" t="s">
        <v>456</v>
      </c>
    </row>
    <row r="165" spans="2:65" s="1" customFormat="1" ht="13.5">
      <c r="B165" s="41"/>
      <c r="C165" s="63"/>
      <c r="D165" s="208" t="s">
        <v>202</v>
      </c>
      <c r="E165" s="63"/>
      <c r="F165" s="209" t="s">
        <v>2833</v>
      </c>
      <c r="G165" s="63"/>
      <c r="H165" s="63"/>
      <c r="I165" s="165"/>
      <c r="J165" s="63"/>
      <c r="K165" s="63"/>
      <c r="L165" s="61"/>
      <c r="M165" s="207"/>
      <c r="N165" s="42"/>
      <c r="O165" s="42"/>
      <c r="P165" s="42"/>
      <c r="Q165" s="42"/>
      <c r="R165" s="42"/>
      <c r="S165" s="42"/>
      <c r="T165" s="78"/>
      <c r="AT165" s="24" t="s">
        <v>202</v>
      </c>
      <c r="AU165" s="24" t="s">
        <v>79</v>
      </c>
    </row>
    <row r="166" spans="2:65" s="11" customFormat="1" ht="13.5">
      <c r="B166" s="213"/>
      <c r="C166" s="214"/>
      <c r="D166" s="208" t="s">
        <v>397</v>
      </c>
      <c r="E166" s="215" t="s">
        <v>20</v>
      </c>
      <c r="F166" s="216" t="s">
        <v>2834</v>
      </c>
      <c r="G166" s="214"/>
      <c r="H166" s="217">
        <v>5.18</v>
      </c>
      <c r="I166" s="218"/>
      <c r="J166" s="214"/>
      <c r="K166" s="214"/>
      <c r="L166" s="219"/>
      <c r="M166" s="220"/>
      <c r="N166" s="221"/>
      <c r="O166" s="221"/>
      <c r="P166" s="221"/>
      <c r="Q166" s="221"/>
      <c r="R166" s="221"/>
      <c r="S166" s="221"/>
      <c r="T166" s="222"/>
      <c r="AT166" s="223" t="s">
        <v>397</v>
      </c>
      <c r="AU166" s="223" t="s">
        <v>79</v>
      </c>
      <c r="AV166" s="11" t="s">
        <v>81</v>
      </c>
      <c r="AW166" s="11" t="s">
        <v>36</v>
      </c>
      <c r="AX166" s="11" t="s">
        <v>72</v>
      </c>
      <c r="AY166" s="223" t="s">
        <v>195</v>
      </c>
    </row>
    <row r="167" spans="2:65" s="12" customFormat="1" ht="13.5">
      <c r="B167" s="224"/>
      <c r="C167" s="225"/>
      <c r="D167" s="205" t="s">
        <v>397</v>
      </c>
      <c r="E167" s="226" t="s">
        <v>20</v>
      </c>
      <c r="F167" s="227" t="s">
        <v>399</v>
      </c>
      <c r="G167" s="225"/>
      <c r="H167" s="228">
        <v>5.18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AT167" s="234" t="s">
        <v>397</v>
      </c>
      <c r="AU167" s="234" t="s">
        <v>79</v>
      </c>
      <c r="AV167" s="12" t="s">
        <v>194</v>
      </c>
      <c r="AW167" s="12" t="s">
        <v>36</v>
      </c>
      <c r="AX167" s="12" t="s">
        <v>79</v>
      </c>
      <c r="AY167" s="234" t="s">
        <v>195</v>
      </c>
    </row>
    <row r="168" spans="2:65" s="1" customFormat="1" ht="22.5" customHeight="1">
      <c r="B168" s="41"/>
      <c r="C168" s="194" t="s">
        <v>298</v>
      </c>
      <c r="D168" s="194" t="s">
        <v>196</v>
      </c>
      <c r="E168" s="195" t="s">
        <v>572</v>
      </c>
      <c r="F168" s="196" t="s">
        <v>2835</v>
      </c>
      <c r="G168" s="197" t="s">
        <v>404</v>
      </c>
      <c r="H168" s="198">
        <v>30.5</v>
      </c>
      <c r="I168" s="199"/>
      <c r="J168" s="198">
        <f>ROUND(I168*H168,1)</f>
        <v>0</v>
      </c>
      <c r="K168" s="196" t="s">
        <v>387</v>
      </c>
      <c r="L168" s="61"/>
      <c r="M168" s="200" t="s">
        <v>20</v>
      </c>
      <c r="N168" s="201" t="s">
        <v>43</v>
      </c>
      <c r="O168" s="42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4" t="s">
        <v>194</v>
      </c>
      <c r="AT168" s="24" t="s">
        <v>196</v>
      </c>
      <c r="AU168" s="24" t="s">
        <v>79</v>
      </c>
      <c r="AY168" s="24" t="s">
        <v>195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4" t="s">
        <v>79</v>
      </c>
      <c r="BK168" s="204">
        <f>ROUND(I168*H168,1)</f>
        <v>0</v>
      </c>
      <c r="BL168" s="24" t="s">
        <v>194</v>
      </c>
      <c r="BM168" s="24" t="s">
        <v>459</v>
      </c>
    </row>
    <row r="169" spans="2:65" s="1" customFormat="1" ht="13.5">
      <c r="B169" s="41"/>
      <c r="C169" s="63"/>
      <c r="D169" s="205" t="s">
        <v>202</v>
      </c>
      <c r="E169" s="63"/>
      <c r="F169" s="206" t="s">
        <v>2835</v>
      </c>
      <c r="G169" s="63"/>
      <c r="H169" s="63"/>
      <c r="I169" s="165"/>
      <c r="J169" s="63"/>
      <c r="K169" s="63"/>
      <c r="L169" s="61"/>
      <c r="M169" s="207"/>
      <c r="N169" s="42"/>
      <c r="O169" s="42"/>
      <c r="P169" s="42"/>
      <c r="Q169" s="42"/>
      <c r="R169" s="42"/>
      <c r="S169" s="42"/>
      <c r="T169" s="78"/>
      <c r="AT169" s="24" t="s">
        <v>202</v>
      </c>
      <c r="AU169" s="24" t="s">
        <v>79</v>
      </c>
    </row>
    <row r="170" spans="2:65" s="1" customFormat="1" ht="22.5" customHeight="1">
      <c r="B170" s="41"/>
      <c r="C170" s="194" t="s">
        <v>303</v>
      </c>
      <c r="D170" s="194" t="s">
        <v>196</v>
      </c>
      <c r="E170" s="195" t="s">
        <v>2836</v>
      </c>
      <c r="F170" s="196" t="s">
        <v>500</v>
      </c>
      <c r="G170" s="197" t="s">
        <v>390</v>
      </c>
      <c r="H170" s="198">
        <v>11.9</v>
      </c>
      <c r="I170" s="199"/>
      <c r="J170" s="198">
        <f>ROUND(I170*H170,1)</f>
        <v>0</v>
      </c>
      <c r="K170" s="196" t="s">
        <v>387</v>
      </c>
      <c r="L170" s="61"/>
      <c r="M170" s="200" t="s">
        <v>20</v>
      </c>
      <c r="N170" s="201" t="s">
        <v>43</v>
      </c>
      <c r="O170" s="42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AR170" s="24" t="s">
        <v>194</v>
      </c>
      <c r="AT170" s="24" t="s">
        <v>196</v>
      </c>
      <c r="AU170" s="24" t="s">
        <v>79</v>
      </c>
      <c r="AY170" s="24" t="s">
        <v>195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24" t="s">
        <v>79</v>
      </c>
      <c r="BK170" s="204">
        <f>ROUND(I170*H170,1)</f>
        <v>0</v>
      </c>
      <c r="BL170" s="24" t="s">
        <v>194</v>
      </c>
      <c r="BM170" s="24" t="s">
        <v>462</v>
      </c>
    </row>
    <row r="171" spans="2:65" s="1" customFormat="1" ht="13.5">
      <c r="B171" s="41"/>
      <c r="C171" s="63"/>
      <c r="D171" s="205" t="s">
        <v>202</v>
      </c>
      <c r="E171" s="63"/>
      <c r="F171" s="206" t="s">
        <v>500</v>
      </c>
      <c r="G171" s="63"/>
      <c r="H171" s="63"/>
      <c r="I171" s="165"/>
      <c r="J171" s="63"/>
      <c r="K171" s="63"/>
      <c r="L171" s="61"/>
      <c r="M171" s="207"/>
      <c r="N171" s="42"/>
      <c r="O171" s="42"/>
      <c r="P171" s="42"/>
      <c r="Q171" s="42"/>
      <c r="R171" s="42"/>
      <c r="S171" s="42"/>
      <c r="T171" s="78"/>
      <c r="AT171" s="24" t="s">
        <v>202</v>
      </c>
      <c r="AU171" s="24" t="s">
        <v>79</v>
      </c>
    </row>
    <row r="172" spans="2:65" s="1" customFormat="1" ht="22.5" customHeight="1">
      <c r="B172" s="41"/>
      <c r="C172" s="194" t="s">
        <v>306</v>
      </c>
      <c r="D172" s="194" t="s">
        <v>196</v>
      </c>
      <c r="E172" s="195" t="s">
        <v>2837</v>
      </c>
      <c r="F172" s="196" t="s">
        <v>2838</v>
      </c>
      <c r="G172" s="197" t="s">
        <v>404</v>
      </c>
      <c r="H172" s="198">
        <v>10.199999999999999</v>
      </c>
      <c r="I172" s="199"/>
      <c r="J172" s="198">
        <f>ROUND(I172*H172,1)</f>
        <v>0</v>
      </c>
      <c r="K172" s="196" t="s">
        <v>387</v>
      </c>
      <c r="L172" s="61"/>
      <c r="M172" s="200" t="s">
        <v>20</v>
      </c>
      <c r="N172" s="201" t="s">
        <v>43</v>
      </c>
      <c r="O172" s="42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AR172" s="24" t="s">
        <v>194</v>
      </c>
      <c r="AT172" s="24" t="s">
        <v>196</v>
      </c>
      <c r="AU172" s="24" t="s">
        <v>79</v>
      </c>
      <c r="AY172" s="24" t="s">
        <v>195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24" t="s">
        <v>79</v>
      </c>
      <c r="BK172" s="204">
        <f>ROUND(I172*H172,1)</f>
        <v>0</v>
      </c>
      <c r="BL172" s="24" t="s">
        <v>194</v>
      </c>
      <c r="BM172" s="24" t="s">
        <v>465</v>
      </c>
    </row>
    <row r="173" spans="2:65" s="1" customFormat="1" ht="13.5">
      <c r="B173" s="41"/>
      <c r="C173" s="63"/>
      <c r="D173" s="205" t="s">
        <v>202</v>
      </c>
      <c r="E173" s="63"/>
      <c r="F173" s="206" t="s">
        <v>2838</v>
      </c>
      <c r="G173" s="63"/>
      <c r="H173" s="63"/>
      <c r="I173" s="165"/>
      <c r="J173" s="63"/>
      <c r="K173" s="63"/>
      <c r="L173" s="61"/>
      <c r="M173" s="207"/>
      <c r="N173" s="42"/>
      <c r="O173" s="42"/>
      <c r="P173" s="42"/>
      <c r="Q173" s="42"/>
      <c r="R173" s="42"/>
      <c r="S173" s="42"/>
      <c r="T173" s="78"/>
      <c r="AT173" s="24" t="s">
        <v>202</v>
      </c>
      <c r="AU173" s="24" t="s">
        <v>79</v>
      </c>
    </row>
    <row r="174" spans="2:65" s="1" customFormat="1" ht="22.5" customHeight="1">
      <c r="B174" s="41"/>
      <c r="C174" s="194" t="s">
        <v>309</v>
      </c>
      <c r="D174" s="194" t="s">
        <v>196</v>
      </c>
      <c r="E174" s="195" t="s">
        <v>2837</v>
      </c>
      <c r="F174" s="196" t="s">
        <v>2838</v>
      </c>
      <c r="G174" s="197" t="s">
        <v>404</v>
      </c>
      <c r="H174" s="198">
        <v>10.199999999999999</v>
      </c>
      <c r="I174" s="199"/>
      <c r="J174" s="198">
        <f>ROUND(I174*H174,1)</f>
        <v>0</v>
      </c>
      <c r="K174" s="196" t="s">
        <v>387</v>
      </c>
      <c r="L174" s="61"/>
      <c r="M174" s="200" t="s">
        <v>20</v>
      </c>
      <c r="N174" s="201" t="s">
        <v>43</v>
      </c>
      <c r="O174" s="42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24" t="s">
        <v>194</v>
      </c>
      <c r="AT174" s="24" t="s">
        <v>196</v>
      </c>
      <c r="AU174" s="24" t="s">
        <v>79</v>
      </c>
      <c r="AY174" s="24" t="s">
        <v>195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24" t="s">
        <v>79</v>
      </c>
      <c r="BK174" s="204">
        <f>ROUND(I174*H174,1)</f>
        <v>0</v>
      </c>
      <c r="BL174" s="24" t="s">
        <v>194</v>
      </c>
      <c r="BM174" s="24" t="s">
        <v>468</v>
      </c>
    </row>
    <row r="175" spans="2:65" s="1" customFormat="1" ht="13.5">
      <c r="B175" s="41"/>
      <c r="C175" s="63"/>
      <c r="D175" s="205" t="s">
        <v>202</v>
      </c>
      <c r="E175" s="63"/>
      <c r="F175" s="206" t="s">
        <v>2838</v>
      </c>
      <c r="G175" s="63"/>
      <c r="H175" s="63"/>
      <c r="I175" s="165"/>
      <c r="J175" s="63"/>
      <c r="K175" s="63"/>
      <c r="L175" s="61"/>
      <c r="M175" s="207"/>
      <c r="N175" s="42"/>
      <c r="O175" s="42"/>
      <c r="P175" s="42"/>
      <c r="Q175" s="42"/>
      <c r="R175" s="42"/>
      <c r="S175" s="42"/>
      <c r="T175" s="78"/>
      <c r="AT175" s="24" t="s">
        <v>202</v>
      </c>
      <c r="AU175" s="24" t="s">
        <v>79</v>
      </c>
    </row>
    <row r="176" spans="2:65" s="1" customFormat="1" ht="22.5" customHeight="1">
      <c r="B176" s="41"/>
      <c r="C176" s="194" t="s">
        <v>312</v>
      </c>
      <c r="D176" s="194" t="s">
        <v>196</v>
      </c>
      <c r="E176" s="195" t="s">
        <v>2839</v>
      </c>
      <c r="F176" s="196" t="s">
        <v>2840</v>
      </c>
      <c r="G176" s="197" t="s">
        <v>404</v>
      </c>
      <c r="H176" s="198">
        <v>14.1</v>
      </c>
      <c r="I176" s="199"/>
      <c r="J176" s="198">
        <f>ROUND(I176*H176,1)</f>
        <v>0</v>
      </c>
      <c r="K176" s="196" t="s">
        <v>387</v>
      </c>
      <c r="L176" s="61"/>
      <c r="M176" s="200" t="s">
        <v>20</v>
      </c>
      <c r="N176" s="201" t="s">
        <v>43</v>
      </c>
      <c r="O176" s="42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AR176" s="24" t="s">
        <v>194</v>
      </c>
      <c r="AT176" s="24" t="s">
        <v>196</v>
      </c>
      <c r="AU176" s="24" t="s">
        <v>79</v>
      </c>
      <c r="AY176" s="24" t="s">
        <v>195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24" t="s">
        <v>79</v>
      </c>
      <c r="BK176" s="204">
        <f>ROUND(I176*H176,1)</f>
        <v>0</v>
      </c>
      <c r="BL176" s="24" t="s">
        <v>194</v>
      </c>
      <c r="BM176" s="24" t="s">
        <v>471</v>
      </c>
    </row>
    <row r="177" spans="2:65" s="1" customFormat="1" ht="13.5">
      <c r="B177" s="41"/>
      <c r="C177" s="63"/>
      <c r="D177" s="205" t="s">
        <v>202</v>
      </c>
      <c r="E177" s="63"/>
      <c r="F177" s="206" t="s">
        <v>2840</v>
      </c>
      <c r="G177" s="63"/>
      <c r="H177" s="63"/>
      <c r="I177" s="165"/>
      <c r="J177" s="63"/>
      <c r="K177" s="63"/>
      <c r="L177" s="61"/>
      <c r="M177" s="207"/>
      <c r="N177" s="42"/>
      <c r="O177" s="42"/>
      <c r="P177" s="42"/>
      <c r="Q177" s="42"/>
      <c r="R177" s="42"/>
      <c r="S177" s="42"/>
      <c r="T177" s="78"/>
      <c r="AT177" s="24" t="s">
        <v>202</v>
      </c>
      <c r="AU177" s="24" t="s">
        <v>79</v>
      </c>
    </row>
    <row r="178" spans="2:65" s="1" customFormat="1" ht="22.5" customHeight="1">
      <c r="B178" s="41"/>
      <c r="C178" s="194" t="s">
        <v>315</v>
      </c>
      <c r="D178" s="194" t="s">
        <v>196</v>
      </c>
      <c r="E178" s="195" t="s">
        <v>2841</v>
      </c>
      <c r="F178" s="196" t="s">
        <v>2842</v>
      </c>
      <c r="G178" s="197" t="s">
        <v>228</v>
      </c>
      <c r="H178" s="198">
        <v>0.2</v>
      </c>
      <c r="I178" s="199"/>
      <c r="J178" s="198">
        <f>ROUND(I178*H178,1)</f>
        <v>0</v>
      </c>
      <c r="K178" s="196" t="s">
        <v>387</v>
      </c>
      <c r="L178" s="61"/>
      <c r="M178" s="200" t="s">
        <v>20</v>
      </c>
      <c r="N178" s="201" t="s">
        <v>43</v>
      </c>
      <c r="O178" s="4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AR178" s="24" t="s">
        <v>194</v>
      </c>
      <c r="AT178" s="24" t="s">
        <v>196</v>
      </c>
      <c r="AU178" s="24" t="s">
        <v>79</v>
      </c>
      <c r="AY178" s="24" t="s">
        <v>195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79</v>
      </c>
      <c r="BK178" s="204">
        <f>ROUND(I178*H178,1)</f>
        <v>0</v>
      </c>
      <c r="BL178" s="24" t="s">
        <v>194</v>
      </c>
      <c r="BM178" s="24" t="s">
        <v>474</v>
      </c>
    </row>
    <row r="179" spans="2:65" s="1" customFormat="1" ht="13.5">
      <c r="B179" s="41"/>
      <c r="C179" s="63"/>
      <c r="D179" s="205" t="s">
        <v>202</v>
      </c>
      <c r="E179" s="63"/>
      <c r="F179" s="206" t="s">
        <v>2842</v>
      </c>
      <c r="G179" s="63"/>
      <c r="H179" s="63"/>
      <c r="I179" s="165"/>
      <c r="J179" s="63"/>
      <c r="K179" s="63"/>
      <c r="L179" s="61"/>
      <c r="M179" s="207"/>
      <c r="N179" s="42"/>
      <c r="O179" s="42"/>
      <c r="P179" s="42"/>
      <c r="Q179" s="42"/>
      <c r="R179" s="42"/>
      <c r="S179" s="42"/>
      <c r="T179" s="78"/>
      <c r="AT179" s="24" t="s">
        <v>202</v>
      </c>
      <c r="AU179" s="24" t="s">
        <v>79</v>
      </c>
    </row>
    <row r="180" spans="2:65" s="1" customFormat="1" ht="22.5" customHeight="1">
      <c r="B180" s="41"/>
      <c r="C180" s="194" t="s">
        <v>318</v>
      </c>
      <c r="D180" s="194" t="s">
        <v>196</v>
      </c>
      <c r="E180" s="195" t="s">
        <v>2843</v>
      </c>
      <c r="F180" s="196" t="s">
        <v>535</v>
      </c>
      <c r="G180" s="197" t="s">
        <v>390</v>
      </c>
      <c r="H180" s="198">
        <v>9.1999999999999993</v>
      </c>
      <c r="I180" s="199"/>
      <c r="J180" s="198">
        <f>ROUND(I180*H180,1)</f>
        <v>0</v>
      </c>
      <c r="K180" s="196" t="s">
        <v>387</v>
      </c>
      <c r="L180" s="61"/>
      <c r="M180" s="200" t="s">
        <v>20</v>
      </c>
      <c r="N180" s="201" t="s">
        <v>43</v>
      </c>
      <c r="O180" s="42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4" t="s">
        <v>194</v>
      </c>
      <c r="AT180" s="24" t="s">
        <v>196</v>
      </c>
      <c r="AU180" s="24" t="s">
        <v>79</v>
      </c>
      <c r="AY180" s="24" t="s">
        <v>195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79</v>
      </c>
      <c r="BK180" s="204">
        <f>ROUND(I180*H180,1)</f>
        <v>0</v>
      </c>
      <c r="BL180" s="24" t="s">
        <v>194</v>
      </c>
      <c r="BM180" s="24" t="s">
        <v>477</v>
      </c>
    </row>
    <row r="181" spans="2:65" s="1" customFormat="1" ht="13.5">
      <c r="B181" s="41"/>
      <c r="C181" s="63"/>
      <c r="D181" s="208" t="s">
        <v>202</v>
      </c>
      <c r="E181" s="63"/>
      <c r="F181" s="209" t="s">
        <v>535</v>
      </c>
      <c r="G181" s="63"/>
      <c r="H181" s="63"/>
      <c r="I181" s="165"/>
      <c r="J181" s="63"/>
      <c r="K181" s="63"/>
      <c r="L181" s="61"/>
      <c r="M181" s="207"/>
      <c r="N181" s="42"/>
      <c r="O181" s="42"/>
      <c r="P181" s="42"/>
      <c r="Q181" s="42"/>
      <c r="R181" s="42"/>
      <c r="S181" s="42"/>
      <c r="T181" s="78"/>
      <c r="AT181" s="24" t="s">
        <v>202</v>
      </c>
      <c r="AU181" s="24" t="s">
        <v>79</v>
      </c>
    </row>
    <row r="182" spans="2:65" s="10" customFormat="1" ht="37.35" customHeight="1">
      <c r="B182" s="180"/>
      <c r="C182" s="181"/>
      <c r="D182" s="182" t="s">
        <v>71</v>
      </c>
      <c r="E182" s="183" t="s">
        <v>194</v>
      </c>
      <c r="F182" s="183" t="s">
        <v>577</v>
      </c>
      <c r="G182" s="181"/>
      <c r="H182" s="181"/>
      <c r="I182" s="184"/>
      <c r="J182" s="185">
        <f>BK182</f>
        <v>0</v>
      </c>
      <c r="K182" s="181"/>
      <c r="L182" s="186"/>
      <c r="M182" s="187"/>
      <c r="N182" s="188"/>
      <c r="O182" s="188"/>
      <c r="P182" s="189">
        <f>SUM(P183:P194)</f>
        <v>0</v>
      </c>
      <c r="Q182" s="188"/>
      <c r="R182" s="189">
        <f>SUM(R183:R194)</f>
        <v>0</v>
      </c>
      <c r="S182" s="188"/>
      <c r="T182" s="190">
        <f>SUM(T183:T194)</f>
        <v>0</v>
      </c>
      <c r="AR182" s="191" t="s">
        <v>79</v>
      </c>
      <c r="AT182" s="192" t="s">
        <v>71</v>
      </c>
      <c r="AU182" s="192" t="s">
        <v>72</v>
      </c>
      <c r="AY182" s="191" t="s">
        <v>195</v>
      </c>
      <c r="BK182" s="193">
        <f>SUM(BK183:BK194)</f>
        <v>0</v>
      </c>
    </row>
    <row r="183" spans="2:65" s="1" customFormat="1" ht="22.5" customHeight="1">
      <c r="B183" s="41"/>
      <c r="C183" s="194" t="s">
        <v>321</v>
      </c>
      <c r="D183" s="194" t="s">
        <v>196</v>
      </c>
      <c r="E183" s="195" t="s">
        <v>578</v>
      </c>
      <c r="F183" s="196" t="s">
        <v>579</v>
      </c>
      <c r="G183" s="197" t="s">
        <v>390</v>
      </c>
      <c r="H183" s="198">
        <v>9.9</v>
      </c>
      <c r="I183" s="199"/>
      <c r="J183" s="198">
        <f>ROUND(I183*H183,1)</f>
        <v>0</v>
      </c>
      <c r="K183" s="196" t="s">
        <v>387</v>
      </c>
      <c r="L183" s="61"/>
      <c r="M183" s="200" t="s">
        <v>20</v>
      </c>
      <c r="N183" s="201" t="s">
        <v>43</v>
      </c>
      <c r="O183" s="42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AR183" s="24" t="s">
        <v>194</v>
      </c>
      <c r="AT183" s="24" t="s">
        <v>196</v>
      </c>
      <c r="AU183" s="24" t="s">
        <v>79</v>
      </c>
      <c r="AY183" s="24" t="s">
        <v>195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24" t="s">
        <v>79</v>
      </c>
      <c r="BK183" s="204">
        <f>ROUND(I183*H183,1)</f>
        <v>0</v>
      </c>
      <c r="BL183" s="24" t="s">
        <v>194</v>
      </c>
      <c r="BM183" s="24" t="s">
        <v>481</v>
      </c>
    </row>
    <row r="184" spans="2:65" s="1" customFormat="1" ht="13.5">
      <c r="B184" s="41"/>
      <c r="C184" s="63"/>
      <c r="D184" s="205" t="s">
        <v>202</v>
      </c>
      <c r="E184" s="63"/>
      <c r="F184" s="206" t="s">
        <v>579</v>
      </c>
      <c r="G184" s="63"/>
      <c r="H184" s="63"/>
      <c r="I184" s="165"/>
      <c r="J184" s="63"/>
      <c r="K184" s="63"/>
      <c r="L184" s="61"/>
      <c r="M184" s="207"/>
      <c r="N184" s="42"/>
      <c r="O184" s="42"/>
      <c r="P184" s="42"/>
      <c r="Q184" s="42"/>
      <c r="R184" s="42"/>
      <c r="S184" s="42"/>
      <c r="T184" s="78"/>
      <c r="AT184" s="24" t="s">
        <v>202</v>
      </c>
      <c r="AU184" s="24" t="s">
        <v>79</v>
      </c>
    </row>
    <row r="185" spans="2:65" s="1" customFormat="1" ht="22.5" customHeight="1">
      <c r="B185" s="41"/>
      <c r="C185" s="194" t="s">
        <v>326</v>
      </c>
      <c r="D185" s="194" t="s">
        <v>196</v>
      </c>
      <c r="E185" s="195" t="s">
        <v>584</v>
      </c>
      <c r="F185" s="196" t="s">
        <v>585</v>
      </c>
      <c r="G185" s="197" t="s">
        <v>404</v>
      </c>
      <c r="H185" s="198">
        <v>50.9</v>
      </c>
      <c r="I185" s="199"/>
      <c r="J185" s="198">
        <f>ROUND(I185*H185,1)</f>
        <v>0</v>
      </c>
      <c r="K185" s="196" t="s">
        <v>387</v>
      </c>
      <c r="L185" s="61"/>
      <c r="M185" s="200" t="s">
        <v>20</v>
      </c>
      <c r="N185" s="201" t="s">
        <v>43</v>
      </c>
      <c r="O185" s="42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AR185" s="24" t="s">
        <v>194</v>
      </c>
      <c r="AT185" s="24" t="s">
        <v>196</v>
      </c>
      <c r="AU185" s="24" t="s">
        <v>79</v>
      </c>
      <c r="AY185" s="24" t="s">
        <v>195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24" t="s">
        <v>79</v>
      </c>
      <c r="BK185" s="204">
        <f>ROUND(I185*H185,1)</f>
        <v>0</v>
      </c>
      <c r="BL185" s="24" t="s">
        <v>194</v>
      </c>
      <c r="BM185" s="24" t="s">
        <v>484</v>
      </c>
    </row>
    <row r="186" spans="2:65" s="1" customFormat="1" ht="13.5">
      <c r="B186" s="41"/>
      <c r="C186" s="63"/>
      <c r="D186" s="205" t="s">
        <v>202</v>
      </c>
      <c r="E186" s="63"/>
      <c r="F186" s="206" t="s">
        <v>585</v>
      </c>
      <c r="G186" s="63"/>
      <c r="H186" s="63"/>
      <c r="I186" s="165"/>
      <c r="J186" s="63"/>
      <c r="K186" s="63"/>
      <c r="L186" s="61"/>
      <c r="M186" s="207"/>
      <c r="N186" s="42"/>
      <c r="O186" s="42"/>
      <c r="P186" s="42"/>
      <c r="Q186" s="42"/>
      <c r="R186" s="42"/>
      <c r="S186" s="42"/>
      <c r="T186" s="78"/>
      <c r="AT186" s="24" t="s">
        <v>202</v>
      </c>
      <c r="AU186" s="24" t="s">
        <v>79</v>
      </c>
    </row>
    <row r="187" spans="2:65" s="1" customFormat="1" ht="22.5" customHeight="1">
      <c r="B187" s="41"/>
      <c r="C187" s="194" t="s">
        <v>330</v>
      </c>
      <c r="D187" s="194" t="s">
        <v>196</v>
      </c>
      <c r="E187" s="195" t="s">
        <v>588</v>
      </c>
      <c r="F187" s="196" t="s">
        <v>589</v>
      </c>
      <c r="G187" s="197" t="s">
        <v>404</v>
      </c>
      <c r="H187" s="198">
        <v>50.9</v>
      </c>
      <c r="I187" s="199"/>
      <c r="J187" s="198">
        <f>ROUND(I187*H187,1)</f>
        <v>0</v>
      </c>
      <c r="K187" s="196" t="s">
        <v>387</v>
      </c>
      <c r="L187" s="61"/>
      <c r="M187" s="200" t="s">
        <v>20</v>
      </c>
      <c r="N187" s="201" t="s">
        <v>43</v>
      </c>
      <c r="O187" s="4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AR187" s="24" t="s">
        <v>194</v>
      </c>
      <c r="AT187" s="24" t="s">
        <v>196</v>
      </c>
      <c r="AU187" s="24" t="s">
        <v>79</v>
      </c>
      <c r="AY187" s="24" t="s">
        <v>195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24" t="s">
        <v>79</v>
      </c>
      <c r="BK187" s="204">
        <f>ROUND(I187*H187,1)</f>
        <v>0</v>
      </c>
      <c r="BL187" s="24" t="s">
        <v>194</v>
      </c>
      <c r="BM187" s="24" t="s">
        <v>487</v>
      </c>
    </row>
    <row r="188" spans="2:65" s="1" customFormat="1" ht="13.5">
      <c r="B188" s="41"/>
      <c r="C188" s="63"/>
      <c r="D188" s="205" t="s">
        <v>202</v>
      </c>
      <c r="E188" s="63"/>
      <c r="F188" s="206" t="s">
        <v>589</v>
      </c>
      <c r="G188" s="63"/>
      <c r="H188" s="63"/>
      <c r="I188" s="165"/>
      <c r="J188" s="63"/>
      <c r="K188" s="63"/>
      <c r="L188" s="61"/>
      <c r="M188" s="207"/>
      <c r="N188" s="42"/>
      <c r="O188" s="42"/>
      <c r="P188" s="42"/>
      <c r="Q188" s="42"/>
      <c r="R188" s="42"/>
      <c r="S188" s="42"/>
      <c r="T188" s="78"/>
      <c r="AT188" s="24" t="s">
        <v>202</v>
      </c>
      <c r="AU188" s="24" t="s">
        <v>79</v>
      </c>
    </row>
    <row r="189" spans="2:65" s="1" customFormat="1" ht="22.5" customHeight="1">
      <c r="B189" s="41"/>
      <c r="C189" s="194" t="s">
        <v>334</v>
      </c>
      <c r="D189" s="194" t="s">
        <v>196</v>
      </c>
      <c r="E189" s="195" t="s">
        <v>2844</v>
      </c>
      <c r="F189" s="196" t="s">
        <v>2845</v>
      </c>
      <c r="G189" s="197" t="s">
        <v>404</v>
      </c>
      <c r="H189" s="198">
        <v>36</v>
      </c>
      <c r="I189" s="199"/>
      <c r="J189" s="198">
        <f>ROUND(I189*H189,1)</f>
        <v>0</v>
      </c>
      <c r="K189" s="196" t="s">
        <v>387</v>
      </c>
      <c r="L189" s="61"/>
      <c r="M189" s="200" t="s">
        <v>20</v>
      </c>
      <c r="N189" s="201" t="s">
        <v>43</v>
      </c>
      <c r="O189" s="42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AR189" s="24" t="s">
        <v>194</v>
      </c>
      <c r="AT189" s="24" t="s">
        <v>196</v>
      </c>
      <c r="AU189" s="24" t="s">
        <v>79</v>
      </c>
      <c r="AY189" s="24" t="s">
        <v>195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24" t="s">
        <v>79</v>
      </c>
      <c r="BK189" s="204">
        <f>ROUND(I189*H189,1)</f>
        <v>0</v>
      </c>
      <c r="BL189" s="24" t="s">
        <v>194</v>
      </c>
      <c r="BM189" s="24" t="s">
        <v>491</v>
      </c>
    </row>
    <row r="190" spans="2:65" s="1" customFormat="1" ht="13.5">
      <c r="B190" s="41"/>
      <c r="C190" s="63"/>
      <c r="D190" s="205" t="s">
        <v>202</v>
      </c>
      <c r="E190" s="63"/>
      <c r="F190" s="206" t="s">
        <v>2845</v>
      </c>
      <c r="G190" s="63"/>
      <c r="H190" s="63"/>
      <c r="I190" s="165"/>
      <c r="J190" s="63"/>
      <c r="K190" s="63"/>
      <c r="L190" s="61"/>
      <c r="M190" s="207"/>
      <c r="N190" s="42"/>
      <c r="O190" s="42"/>
      <c r="P190" s="42"/>
      <c r="Q190" s="42"/>
      <c r="R190" s="42"/>
      <c r="S190" s="42"/>
      <c r="T190" s="78"/>
      <c r="AT190" s="24" t="s">
        <v>202</v>
      </c>
      <c r="AU190" s="24" t="s">
        <v>79</v>
      </c>
    </row>
    <row r="191" spans="2:65" s="1" customFormat="1" ht="22.5" customHeight="1">
      <c r="B191" s="41"/>
      <c r="C191" s="194" t="s">
        <v>338</v>
      </c>
      <c r="D191" s="194" t="s">
        <v>196</v>
      </c>
      <c r="E191" s="195" t="s">
        <v>2846</v>
      </c>
      <c r="F191" s="196" t="s">
        <v>2847</v>
      </c>
      <c r="G191" s="197" t="s">
        <v>404</v>
      </c>
      <c r="H191" s="198">
        <v>36</v>
      </c>
      <c r="I191" s="199"/>
      <c r="J191" s="198">
        <f>ROUND(I191*H191,1)</f>
        <v>0</v>
      </c>
      <c r="K191" s="196" t="s">
        <v>387</v>
      </c>
      <c r="L191" s="61"/>
      <c r="M191" s="200" t="s">
        <v>20</v>
      </c>
      <c r="N191" s="201" t="s">
        <v>43</v>
      </c>
      <c r="O191" s="42"/>
      <c r="P191" s="202">
        <f>O191*H191</f>
        <v>0</v>
      </c>
      <c r="Q191" s="202">
        <v>0</v>
      </c>
      <c r="R191" s="202">
        <f>Q191*H191</f>
        <v>0</v>
      </c>
      <c r="S191" s="202">
        <v>0</v>
      </c>
      <c r="T191" s="203">
        <f>S191*H191</f>
        <v>0</v>
      </c>
      <c r="AR191" s="24" t="s">
        <v>194</v>
      </c>
      <c r="AT191" s="24" t="s">
        <v>196</v>
      </c>
      <c r="AU191" s="24" t="s">
        <v>79</v>
      </c>
      <c r="AY191" s="24" t="s">
        <v>195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24" t="s">
        <v>79</v>
      </c>
      <c r="BK191" s="204">
        <f>ROUND(I191*H191,1)</f>
        <v>0</v>
      </c>
      <c r="BL191" s="24" t="s">
        <v>194</v>
      </c>
      <c r="BM191" s="24" t="s">
        <v>494</v>
      </c>
    </row>
    <row r="192" spans="2:65" s="1" customFormat="1" ht="13.5">
      <c r="B192" s="41"/>
      <c r="C192" s="63"/>
      <c r="D192" s="205" t="s">
        <v>202</v>
      </c>
      <c r="E192" s="63"/>
      <c r="F192" s="206" t="s">
        <v>2847</v>
      </c>
      <c r="G192" s="63"/>
      <c r="H192" s="63"/>
      <c r="I192" s="165"/>
      <c r="J192" s="63"/>
      <c r="K192" s="63"/>
      <c r="L192" s="61"/>
      <c r="M192" s="207"/>
      <c r="N192" s="42"/>
      <c r="O192" s="42"/>
      <c r="P192" s="42"/>
      <c r="Q192" s="42"/>
      <c r="R192" s="42"/>
      <c r="S192" s="42"/>
      <c r="T192" s="78"/>
      <c r="AT192" s="24" t="s">
        <v>202</v>
      </c>
      <c r="AU192" s="24" t="s">
        <v>79</v>
      </c>
    </row>
    <row r="193" spans="2:65" s="1" customFormat="1" ht="22.5" customHeight="1">
      <c r="B193" s="41"/>
      <c r="C193" s="194" t="s">
        <v>342</v>
      </c>
      <c r="D193" s="194" t="s">
        <v>196</v>
      </c>
      <c r="E193" s="195" t="s">
        <v>619</v>
      </c>
      <c r="F193" s="196" t="s">
        <v>620</v>
      </c>
      <c r="G193" s="197" t="s">
        <v>228</v>
      </c>
      <c r="H193" s="198">
        <v>1.3</v>
      </c>
      <c r="I193" s="199"/>
      <c r="J193" s="198">
        <f>ROUND(I193*H193,1)</f>
        <v>0</v>
      </c>
      <c r="K193" s="196" t="s">
        <v>387</v>
      </c>
      <c r="L193" s="61"/>
      <c r="M193" s="200" t="s">
        <v>20</v>
      </c>
      <c r="N193" s="201" t="s">
        <v>43</v>
      </c>
      <c r="O193" s="42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AR193" s="24" t="s">
        <v>194</v>
      </c>
      <c r="AT193" s="24" t="s">
        <v>196</v>
      </c>
      <c r="AU193" s="24" t="s">
        <v>79</v>
      </c>
      <c r="AY193" s="24" t="s">
        <v>195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24" t="s">
        <v>79</v>
      </c>
      <c r="BK193" s="204">
        <f>ROUND(I193*H193,1)</f>
        <v>0</v>
      </c>
      <c r="BL193" s="24" t="s">
        <v>194</v>
      </c>
      <c r="BM193" s="24" t="s">
        <v>497</v>
      </c>
    </row>
    <row r="194" spans="2:65" s="1" customFormat="1" ht="13.5">
      <c r="B194" s="41"/>
      <c r="C194" s="63"/>
      <c r="D194" s="208" t="s">
        <v>202</v>
      </c>
      <c r="E194" s="63"/>
      <c r="F194" s="209" t="s">
        <v>620</v>
      </c>
      <c r="G194" s="63"/>
      <c r="H194" s="63"/>
      <c r="I194" s="165"/>
      <c r="J194" s="63"/>
      <c r="K194" s="63"/>
      <c r="L194" s="61"/>
      <c r="M194" s="207"/>
      <c r="N194" s="42"/>
      <c r="O194" s="42"/>
      <c r="P194" s="42"/>
      <c r="Q194" s="42"/>
      <c r="R194" s="42"/>
      <c r="S194" s="42"/>
      <c r="T194" s="78"/>
      <c r="AT194" s="24" t="s">
        <v>202</v>
      </c>
      <c r="AU194" s="24" t="s">
        <v>79</v>
      </c>
    </row>
    <row r="195" spans="2:65" s="10" customFormat="1" ht="37.35" customHeight="1">
      <c r="B195" s="180"/>
      <c r="C195" s="181"/>
      <c r="D195" s="182" t="s">
        <v>71</v>
      </c>
      <c r="E195" s="183" t="s">
        <v>569</v>
      </c>
      <c r="F195" s="183" t="s">
        <v>697</v>
      </c>
      <c r="G195" s="181"/>
      <c r="H195" s="181"/>
      <c r="I195" s="184"/>
      <c r="J195" s="185">
        <f>BK195</f>
        <v>0</v>
      </c>
      <c r="K195" s="181"/>
      <c r="L195" s="186"/>
      <c r="M195" s="187"/>
      <c r="N195" s="188"/>
      <c r="O195" s="188"/>
      <c r="P195" s="189">
        <f>SUM(P196:P201)</f>
        <v>0</v>
      </c>
      <c r="Q195" s="188"/>
      <c r="R195" s="189">
        <f>SUM(R196:R201)</f>
        <v>0</v>
      </c>
      <c r="S195" s="188"/>
      <c r="T195" s="190">
        <f>SUM(T196:T201)</f>
        <v>0</v>
      </c>
      <c r="AR195" s="191" t="s">
        <v>79</v>
      </c>
      <c r="AT195" s="192" t="s">
        <v>71</v>
      </c>
      <c r="AU195" s="192" t="s">
        <v>72</v>
      </c>
      <c r="AY195" s="191" t="s">
        <v>195</v>
      </c>
      <c r="BK195" s="193">
        <f>SUM(BK196:BK201)</f>
        <v>0</v>
      </c>
    </row>
    <row r="196" spans="2:65" s="1" customFormat="1" ht="22.5" customHeight="1">
      <c r="B196" s="41"/>
      <c r="C196" s="194" t="s">
        <v>346</v>
      </c>
      <c r="D196" s="194" t="s">
        <v>196</v>
      </c>
      <c r="E196" s="195" t="s">
        <v>2848</v>
      </c>
      <c r="F196" s="196" t="s">
        <v>2849</v>
      </c>
      <c r="G196" s="197" t="s">
        <v>404</v>
      </c>
      <c r="H196" s="198">
        <v>44.1</v>
      </c>
      <c r="I196" s="199"/>
      <c r="J196" s="198">
        <f>ROUND(I196*H196,1)</f>
        <v>0</v>
      </c>
      <c r="K196" s="196" t="s">
        <v>387</v>
      </c>
      <c r="L196" s="61"/>
      <c r="M196" s="200" t="s">
        <v>20</v>
      </c>
      <c r="N196" s="201" t="s">
        <v>43</v>
      </c>
      <c r="O196" s="42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AR196" s="24" t="s">
        <v>194</v>
      </c>
      <c r="AT196" s="24" t="s">
        <v>196</v>
      </c>
      <c r="AU196" s="24" t="s">
        <v>79</v>
      </c>
      <c r="AY196" s="24" t="s">
        <v>195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4" t="s">
        <v>79</v>
      </c>
      <c r="BK196" s="204">
        <f>ROUND(I196*H196,1)</f>
        <v>0</v>
      </c>
      <c r="BL196" s="24" t="s">
        <v>194</v>
      </c>
      <c r="BM196" s="24" t="s">
        <v>501</v>
      </c>
    </row>
    <row r="197" spans="2:65" s="1" customFormat="1" ht="13.5">
      <c r="B197" s="41"/>
      <c r="C197" s="63"/>
      <c r="D197" s="205" t="s">
        <v>202</v>
      </c>
      <c r="E197" s="63"/>
      <c r="F197" s="206" t="s">
        <v>2849</v>
      </c>
      <c r="G197" s="63"/>
      <c r="H197" s="63"/>
      <c r="I197" s="165"/>
      <c r="J197" s="63"/>
      <c r="K197" s="63"/>
      <c r="L197" s="61"/>
      <c r="M197" s="207"/>
      <c r="N197" s="42"/>
      <c r="O197" s="42"/>
      <c r="P197" s="42"/>
      <c r="Q197" s="42"/>
      <c r="R197" s="42"/>
      <c r="S197" s="42"/>
      <c r="T197" s="78"/>
      <c r="AT197" s="24" t="s">
        <v>202</v>
      </c>
      <c r="AU197" s="24" t="s">
        <v>79</v>
      </c>
    </row>
    <row r="198" spans="2:65" s="1" customFormat="1" ht="22.5" customHeight="1">
      <c r="B198" s="41"/>
      <c r="C198" s="194" t="s">
        <v>350</v>
      </c>
      <c r="D198" s="194" t="s">
        <v>196</v>
      </c>
      <c r="E198" s="195" t="s">
        <v>698</v>
      </c>
      <c r="F198" s="196" t="s">
        <v>699</v>
      </c>
      <c r="G198" s="197" t="s">
        <v>404</v>
      </c>
      <c r="H198" s="198">
        <v>41.6</v>
      </c>
      <c r="I198" s="199"/>
      <c r="J198" s="198">
        <f>ROUND(I198*H198,1)</f>
        <v>0</v>
      </c>
      <c r="K198" s="196" t="s">
        <v>387</v>
      </c>
      <c r="L198" s="61"/>
      <c r="M198" s="200" t="s">
        <v>20</v>
      </c>
      <c r="N198" s="201" t="s">
        <v>43</v>
      </c>
      <c r="O198" s="42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AR198" s="24" t="s">
        <v>194</v>
      </c>
      <c r="AT198" s="24" t="s">
        <v>196</v>
      </c>
      <c r="AU198" s="24" t="s">
        <v>79</v>
      </c>
      <c r="AY198" s="24" t="s">
        <v>195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4" t="s">
        <v>79</v>
      </c>
      <c r="BK198" s="204">
        <f>ROUND(I198*H198,1)</f>
        <v>0</v>
      </c>
      <c r="BL198" s="24" t="s">
        <v>194</v>
      </c>
      <c r="BM198" s="24" t="s">
        <v>505</v>
      </c>
    </row>
    <row r="199" spans="2:65" s="1" customFormat="1" ht="13.5">
      <c r="B199" s="41"/>
      <c r="C199" s="63"/>
      <c r="D199" s="205" t="s">
        <v>202</v>
      </c>
      <c r="E199" s="63"/>
      <c r="F199" s="206" t="s">
        <v>699</v>
      </c>
      <c r="G199" s="63"/>
      <c r="H199" s="63"/>
      <c r="I199" s="165"/>
      <c r="J199" s="63"/>
      <c r="K199" s="63"/>
      <c r="L199" s="61"/>
      <c r="M199" s="207"/>
      <c r="N199" s="42"/>
      <c r="O199" s="42"/>
      <c r="P199" s="42"/>
      <c r="Q199" s="42"/>
      <c r="R199" s="42"/>
      <c r="S199" s="42"/>
      <c r="T199" s="78"/>
      <c r="AT199" s="24" t="s">
        <v>202</v>
      </c>
      <c r="AU199" s="24" t="s">
        <v>79</v>
      </c>
    </row>
    <row r="200" spans="2:65" s="1" customFormat="1" ht="31.5" customHeight="1">
      <c r="B200" s="41"/>
      <c r="C200" s="194" t="s">
        <v>441</v>
      </c>
      <c r="D200" s="194" t="s">
        <v>196</v>
      </c>
      <c r="E200" s="195" t="s">
        <v>703</v>
      </c>
      <c r="F200" s="196" t="s">
        <v>2850</v>
      </c>
      <c r="G200" s="197" t="s">
        <v>404</v>
      </c>
      <c r="H200" s="198">
        <v>41.6</v>
      </c>
      <c r="I200" s="199"/>
      <c r="J200" s="198">
        <f>ROUND(I200*H200,1)</f>
        <v>0</v>
      </c>
      <c r="K200" s="196" t="s">
        <v>387</v>
      </c>
      <c r="L200" s="61"/>
      <c r="M200" s="200" t="s">
        <v>20</v>
      </c>
      <c r="N200" s="201" t="s">
        <v>43</v>
      </c>
      <c r="O200" s="42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AR200" s="24" t="s">
        <v>194</v>
      </c>
      <c r="AT200" s="24" t="s">
        <v>196</v>
      </c>
      <c r="AU200" s="24" t="s">
        <v>79</v>
      </c>
      <c r="AY200" s="24" t="s">
        <v>195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4" t="s">
        <v>79</v>
      </c>
      <c r="BK200" s="204">
        <f>ROUND(I200*H200,1)</f>
        <v>0</v>
      </c>
      <c r="BL200" s="24" t="s">
        <v>194</v>
      </c>
      <c r="BM200" s="24" t="s">
        <v>508</v>
      </c>
    </row>
    <row r="201" spans="2:65" s="1" customFormat="1" ht="13.5">
      <c r="B201" s="41"/>
      <c r="C201" s="63"/>
      <c r="D201" s="208" t="s">
        <v>202</v>
      </c>
      <c r="E201" s="63"/>
      <c r="F201" s="209" t="s">
        <v>2850</v>
      </c>
      <c r="G201" s="63"/>
      <c r="H201" s="63"/>
      <c r="I201" s="165"/>
      <c r="J201" s="63"/>
      <c r="K201" s="63"/>
      <c r="L201" s="61"/>
      <c r="M201" s="207"/>
      <c r="N201" s="42"/>
      <c r="O201" s="42"/>
      <c r="P201" s="42"/>
      <c r="Q201" s="42"/>
      <c r="R201" s="42"/>
      <c r="S201" s="42"/>
      <c r="T201" s="78"/>
      <c r="AT201" s="24" t="s">
        <v>202</v>
      </c>
      <c r="AU201" s="24" t="s">
        <v>79</v>
      </c>
    </row>
    <row r="202" spans="2:65" s="10" customFormat="1" ht="37.35" customHeight="1">
      <c r="B202" s="180"/>
      <c r="C202" s="181"/>
      <c r="D202" s="182" t="s">
        <v>71</v>
      </c>
      <c r="E202" s="183" t="s">
        <v>471</v>
      </c>
      <c r="F202" s="183" t="s">
        <v>706</v>
      </c>
      <c r="G202" s="181"/>
      <c r="H202" s="181"/>
      <c r="I202" s="184"/>
      <c r="J202" s="185">
        <f>BK202</f>
        <v>0</v>
      </c>
      <c r="K202" s="181"/>
      <c r="L202" s="186"/>
      <c r="M202" s="187"/>
      <c r="N202" s="188"/>
      <c r="O202" s="188"/>
      <c r="P202" s="189">
        <f>SUM(P203:P204)</f>
        <v>0</v>
      </c>
      <c r="Q202" s="188"/>
      <c r="R202" s="189">
        <f>SUM(R203:R204)</f>
        <v>0</v>
      </c>
      <c r="S202" s="188"/>
      <c r="T202" s="190">
        <f>SUM(T203:T204)</f>
        <v>0</v>
      </c>
      <c r="AR202" s="191" t="s">
        <v>79</v>
      </c>
      <c r="AT202" s="192" t="s">
        <v>71</v>
      </c>
      <c r="AU202" s="192" t="s">
        <v>72</v>
      </c>
      <c r="AY202" s="191" t="s">
        <v>195</v>
      </c>
      <c r="BK202" s="193">
        <f>SUM(BK203:BK204)</f>
        <v>0</v>
      </c>
    </row>
    <row r="203" spans="2:65" s="1" customFormat="1" ht="22.5" customHeight="1">
      <c r="B203" s="41"/>
      <c r="C203" s="194" t="s">
        <v>509</v>
      </c>
      <c r="D203" s="194" t="s">
        <v>196</v>
      </c>
      <c r="E203" s="195" t="s">
        <v>707</v>
      </c>
      <c r="F203" s="196" t="s">
        <v>708</v>
      </c>
      <c r="G203" s="197" t="s">
        <v>404</v>
      </c>
      <c r="H203" s="198">
        <v>104</v>
      </c>
      <c r="I203" s="199"/>
      <c r="J203" s="198">
        <f>ROUND(I203*H203,1)</f>
        <v>0</v>
      </c>
      <c r="K203" s="196" t="s">
        <v>387</v>
      </c>
      <c r="L203" s="61"/>
      <c r="M203" s="200" t="s">
        <v>20</v>
      </c>
      <c r="N203" s="201" t="s">
        <v>43</v>
      </c>
      <c r="O203" s="42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AR203" s="24" t="s">
        <v>194</v>
      </c>
      <c r="AT203" s="24" t="s">
        <v>196</v>
      </c>
      <c r="AU203" s="24" t="s">
        <v>79</v>
      </c>
      <c r="AY203" s="24" t="s">
        <v>195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24" t="s">
        <v>79</v>
      </c>
      <c r="BK203" s="204">
        <f>ROUND(I203*H203,1)</f>
        <v>0</v>
      </c>
      <c r="BL203" s="24" t="s">
        <v>194</v>
      </c>
      <c r="BM203" s="24" t="s">
        <v>512</v>
      </c>
    </row>
    <row r="204" spans="2:65" s="1" customFormat="1" ht="13.5">
      <c r="B204" s="41"/>
      <c r="C204" s="63"/>
      <c r="D204" s="208" t="s">
        <v>202</v>
      </c>
      <c r="E204" s="63"/>
      <c r="F204" s="209" t="s">
        <v>708</v>
      </c>
      <c r="G204" s="63"/>
      <c r="H204" s="63"/>
      <c r="I204" s="165"/>
      <c r="J204" s="63"/>
      <c r="K204" s="63"/>
      <c r="L204" s="61"/>
      <c r="M204" s="207"/>
      <c r="N204" s="42"/>
      <c r="O204" s="42"/>
      <c r="P204" s="42"/>
      <c r="Q204" s="42"/>
      <c r="R204" s="42"/>
      <c r="S204" s="42"/>
      <c r="T204" s="78"/>
      <c r="AT204" s="24" t="s">
        <v>202</v>
      </c>
      <c r="AU204" s="24" t="s">
        <v>79</v>
      </c>
    </row>
    <row r="205" spans="2:65" s="10" customFormat="1" ht="37.35" customHeight="1">
      <c r="B205" s="180"/>
      <c r="C205" s="181"/>
      <c r="D205" s="182" t="s">
        <v>71</v>
      </c>
      <c r="E205" s="183" t="s">
        <v>574</v>
      </c>
      <c r="F205" s="183" t="s">
        <v>710</v>
      </c>
      <c r="G205" s="181"/>
      <c r="H205" s="181"/>
      <c r="I205" s="184"/>
      <c r="J205" s="185">
        <f>BK205</f>
        <v>0</v>
      </c>
      <c r="K205" s="181"/>
      <c r="L205" s="186"/>
      <c r="M205" s="187"/>
      <c r="N205" s="188"/>
      <c r="O205" s="188"/>
      <c r="P205" s="189">
        <f>SUM(P206:P219)</f>
        <v>0</v>
      </c>
      <c r="Q205" s="188"/>
      <c r="R205" s="189">
        <f>SUM(R206:R219)</f>
        <v>0</v>
      </c>
      <c r="S205" s="188"/>
      <c r="T205" s="190">
        <f>SUM(T206:T219)</f>
        <v>0</v>
      </c>
      <c r="AR205" s="191" t="s">
        <v>79</v>
      </c>
      <c r="AT205" s="192" t="s">
        <v>71</v>
      </c>
      <c r="AU205" s="192" t="s">
        <v>72</v>
      </c>
      <c r="AY205" s="191" t="s">
        <v>195</v>
      </c>
      <c r="BK205" s="193">
        <f>SUM(BK206:BK219)</f>
        <v>0</v>
      </c>
    </row>
    <row r="206" spans="2:65" s="1" customFormat="1" ht="22.5" customHeight="1">
      <c r="B206" s="41"/>
      <c r="C206" s="194" t="s">
        <v>444</v>
      </c>
      <c r="D206" s="194" t="s">
        <v>196</v>
      </c>
      <c r="E206" s="195" t="s">
        <v>2851</v>
      </c>
      <c r="F206" s="196" t="s">
        <v>2852</v>
      </c>
      <c r="G206" s="197" t="s">
        <v>390</v>
      </c>
      <c r="H206" s="198">
        <v>3</v>
      </c>
      <c r="I206" s="199"/>
      <c r="J206" s="198">
        <f>ROUND(I206*H206,1)</f>
        <v>0</v>
      </c>
      <c r="K206" s="196" t="s">
        <v>387</v>
      </c>
      <c r="L206" s="61"/>
      <c r="M206" s="200" t="s">
        <v>20</v>
      </c>
      <c r="N206" s="201" t="s">
        <v>43</v>
      </c>
      <c r="O206" s="42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AR206" s="24" t="s">
        <v>194</v>
      </c>
      <c r="AT206" s="24" t="s">
        <v>196</v>
      </c>
      <c r="AU206" s="24" t="s">
        <v>79</v>
      </c>
      <c r="AY206" s="24" t="s">
        <v>195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24" t="s">
        <v>79</v>
      </c>
      <c r="BK206" s="204">
        <f>ROUND(I206*H206,1)</f>
        <v>0</v>
      </c>
      <c r="BL206" s="24" t="s">
        <v>194</v>
      </c>
      <c r="BM206" s="24" t="s">
        <v>515</v>
      </c>
    </row>
    <row r="207" spans="2:65" s="1" customFormat="1" ht="13.5">
      <c r="B207" s="41"/>
      <c r="C207" s="63"/>
      <c r="D207" s="205" t="s">
        <v>202</v>
      </c>
      <c r="E207" s="63"/>
      <c r="F207" s="206" t="s">
        <v>2852</v>
      </c>
      <c r="G207" s="63"/>
      <c r="H207" s="63"/>
      <c r="I207" s="165"/>
      <c r="J207" s="63"/>
      <c r="K207" s="63"/>
      <c r="L207" s="61"/>
      <c r="M207" s="207"/>
      <c r="N207" s="42"/>
      <c r="O207" s="42"/>
      <c r="P207" s="42"/>
      <c r="Q207" s="42"/>
      <c r="R207" s="42"/>
      <c r="S207" s="42"/>
      <c r="T207" s="78"/>
      <c r="AT207" s="24" t="s">
        <v>202</v>
      </c>
      <c r="AU207" s="24" t="s">
        <v>79</v>
      </c>
    </row>
    <row r="208" spans="2:65" s="1" customFormat="1" ht="22.5" customHeight="1">
      <c r="B208" s="41"/>
      <c r="C208" s="194" t="s">
        <v>516</v>
      </c>
      <c r="D208" s="194" t="s">
        <v>196</v>
      </c>
      <c r="E208" s="195" t="s">
        <v>2853</v>
      </c>
      <c r="F208" s="196" t="s">
        <v>2854</v>
      </c>
      <c r="G208" s="197" t="s">
        <v>390</v>
      </c>
      <c r="H208" s="198">
        <v>3</v>
      </c>
      <c r="I208" s="199"/>
      <c r="J208" s="198">
        <f>ROUND(I208*H208,1)</f>
        <v>0</v>
      </c>
      <c r="K208" s="196" t="s">
        <v>387</v>
      </c>
      <c r="L208" s="61"/>
      <c r="M208" s="200" t="s">
        <v>20</v>
      </c>
      <c r="N208" s="201" t="s">
        <v>43</v>
      </c>
      <c r="O208" s="42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AR208" s="24" t="s">
        <v>194</v>
      </c>
      <c r="AT208" s="24" t="s">
        <v>196</v>
      </c>
      <c r="AU208" s="24" t="s">
        <v>79</v>
      </c>
      <c r="AY208" s="24" t="s">
        <v>195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24" t="s">
        <v>79</v>
      </c>
      <c r="BK208" s="204">
        <f>ROUND(I208*H208,1)</f>
        <v>0</v>
      </c>
      <c r="BL208" s="24" t="s">
        <v>194</v>
      </c>
      <c r="BM208" s="24" t="s">
        <v>519</v>
      </c>
    </row>
    <row r="209" spans="2:65" s="1" customFormat="1" ht="13.5">
      <c r="B209" s="41"/>
      <c r="C209" s="63"/>
      <c r="D209" s="205" t="s">
        <v>202</v>
      </c>
      <c r="E209" s="63"/>
      <c r="F209" s="206" t="s">
        <v>2854</v>
      </c>
      <c r="G209" s="63"/>
      <c r="H209" s="63"/>
      <c r="I209" s="165"/>
      <c r="J209" s="63"/>
      <c r="K209" s="63"/>
      <c r="L209" s="61"/>
      <c r="M209" s="207"/>
      <c r="N209" s="42"/>
      <c r="O209" s="42"/>
      <c r="P209" s="42"/>
      <c r="Q209" s="42"/>
      <c r="R209" s="42"/>
      <c r="S209" s="42"/>
      <c r="T209" s="78"/>
      <c r="AT209" s="24" t="s">
        <v>202</v>
      </c>
      <c r="AU209" s="24" t="s">
        <v>79</v>
      </c>
    </row>
    <row r="210" spans="2:65" s="1" customFormat="1" ht="22.5" customHeight="1">
      <c r="B210" s="41"/>
      <c r="C210" s="194" t="s">
        <v>447</v>
      </c>
      <c r="D210" s="194" t="s">
        <v>196</v>
      </c>
      <c r="E210" s="195" t="s">
        <v>2855</v>
      </c>
      <c r="F210" s="196" t="s">
        <v>2856</v>
      </c>
      <c r="G210" s="197" t="s">
        <v>390</v>
      </c>
      <c r="H210" s="198">
        <v>9</v>
      </c>
      <c r="I210" s="199"/>
      <c r="J210" s="198">
        <f>ROUND(I210*H210,1)</f>
        <v>0</v>
      </c>
      <c r="K210" s="196" t="s">
        <v>387</v>
      </c>
      <c r="L210" s="61"/>
      <c r="M210" s="200" t="s">
        <v>20</v>
      </c>
      <c r="N210" s="201" t="s">
        <v>43</v>
      </c>
      <c r="O210" s="42"/>
      <c r="P210" s="202">
        <f>O210*H210</f>
        <v>0</v>
      </c>
      <c r="Q210" s="202">
        <v>0</v>
      </c>
      <c r="R210" s="202">
        <f>Q210*H210</f>
        <v>0</v>
      </c>
      <c r="S210" s="202">
        <v>0</v>
      </c>
      <c r="T210" s="203">
        <f>S210*H210</f>
        <v>0</v>
      </c>
      <c r="AR210" s="24" t="s">
        <v>194</v>
      </c>
      <c r="AT210" s="24" t="s">
        <v>196</v>
      </c>
      <c r="AU210" s="24" t="s">
        <v>79</v>
      </c>
      <c r="AY210" s="24" t="s">
        <v>195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24" t="s">
        <v>79</v>
      </c>
      <c r="BK210" s="204">
        <f>ROUND(I210*H210,1)</f>
        <v>0</v>
      </c>
      <c r="BL210" s="24" t="s">
        <v>194</v>
      </c>
      <c r="BM210" s="24" t="s">
        <v>522</v>
      </c>
    </row>
    <row r="211" spans="2:65" s="1" customFormat="1" ht="13.5">
      <c r="B211" s="41"/>
      <c r="C211" s="63"/>
      <c r="D211" s="205" t="s">
        <v>202</v>
      </c>
      <c r="E211" s="63"/>
      <c r="F211" s="206" t="s">
        <v>2856</v>
      </c>
      <c r="G211" s="63"/>
      <c r="H211" s="63"/>
      <c r="I211" s="165"/>
      <c r="J211" s="63"/>
      <c r="K211" s="63"/>
      <c r="L211" s="61"/>
      <c r="M211" s="207"/>
      <c r="N211" s="42"/>
      <c r="O211" s="42"/>
      <c r="P211" s="42"/>
      <c r="Q211" s="42"/>
      <c r="R211" s="42"/>
      <c r="S211" s="42"/>
      <c r="T211" s="78"/>
      <c r="AT211" s="24" t="s">
        <v>202</v>
      </c>
      <c r="AU211" s="24" t="s">
        <v>79</v>
      </c>
    </row>
    <row r="212" spans="2:65" s="1" customFormat="1" ht="22.5" customHeight="1">
      <c r="B212" s="41"/>
      <c r="C212" s="194" t="s">
        <v>523</v>
      </c>
      <c r="D212" s="194" t="s">
        <v>196</v>
      </c>
      <c r="E212" s="195" t="s">
        <v>2857</v>
      </c>
      <c r="F212" s="196" t="s">
        <v>2858</v>
      </c>
      <c r="G212" s="197" t="s">
        <v>390</v>
      </c>
      <c r="H212" s="198">
        <v>15.2</v>
      </c>
      <c r="I212" s="199"/>
      <c r="J212" s="198">
        <f>ROUND(I212*H212,1)</f>
        <v>0</v>
      </c>
      <c r="K212" s="196" t="s">
        <v>387</v>
      </c>
      <c r="L212" s="61"/>
      <c r="M212" s="200" t="s">
        <v>20</v>
      </c>
      <c r="N212" s="201" t="s">
        <v>43</v>
      </c>
      <c r="O212" s="42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AR212" s="24" t="s">
        <v>194</v>
      </c>
      <c r="AT212" s="24" t="s">
        <v>196</v>
      </c>
      <c r="AU212" s="24" t="s">
        <v>79</v>
      </c>
      <c r="AY212" s="24" t="s">
        <v>195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24" t="s">
        <v>79</v>
      </c>
      <c r="BK212" s="204">
        <f>ROUND(I212*H212,1)</f>
        <v>0</v>
      </c>
      <c r="BL212" s="24" t="s">
        <v>194</v>
      </c>
      <c r="BM212" s="24" t="s">
        <v>526</v>
      </c>
    </row>
    <row r="213" spans="2:65" s="1" customFormat="1" ht="13.5">
      <c r="B213" s="41"/>
      <c r="C213" s="63"/>
      <c r="D213" s="205" t="s">
        <v>202</v>
      </c>
      <c r="E213" s="63"/>
      <c r="F213" s="206" t="s">
        <v>2858</v>
      </c>
      <c r="G213" s="63"/>
      <c r="H213" s="63"/>
      <c r="I213" s="165"/>
      <c r="J213" s="63"/>
      <c r="K213" s="63"/>
      <c r="L213" s="61"/>
      <c r="M213" s="207"/>
      <c r="N213" s="42"/>
      <c r="O213" s="42"/>
      <c r="P213" s="42"/>
      <c r="Q213" s="42"/>
      <c r="R213" s="42"/>
      <c r="S213" s="42"/>
      <c r="T213" s="78"/>
      <c r="AT213" s="24" t="s">
        <v>202</v>
      </c>
      <c r="AU213" s="24" t="s">
        <v>79</v>
      </c>
    </row>
    <row r="214" spans="2:65" s="1" customFormat="1" ht="22.5" customHeight="1">
      <c r="B214" s="41"/>
      <c r="C214" s="194" t="s">
        <v>450</v>
      </c>
      <c r="D214" s="194" t="s">
        <v>196</v>
      </c>
      <c r="E214" s="195" t="s">
        <v>2859</v>
      </c>
      <c r="F214" s="196" t="s">
        <v>2860</v>
      </c>
      <c r="G214" s="197" t="s">
        <v>440</v>
      </c>
      <c r="H214" s="198">
        <v>33.200000000000003</v>
      </c>
      <c r="I214" s="199"/>
      <c r="J214" s="198">
        <f>ROUND(I214*H214,1)</f>
        <v>0</v>
      </c>
      <c r="K214" s="196" t="s">
        <v>387</v>
      </c>
      <c r="L214" s="61"/>
      <c r="M214" s="200" t="s">
        <v>20</v>
      </c>
      <c r="N214" s="201" t="s">
        <v>43</v>
      </c>
      <c r="O214" s="42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AR214" s="24" t="s">
        <v>194</v>
      </c>
      <c r="AT214" s="24" t="s">
        <v>196</v>
      </c>
      <c r="AU214" s="24" t="s">
        <v>79</v>
      </c>
      <c r="AY214" s="24" t="s">
        <v>195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24" t="s">
        <v>79</v>
      </c>
      <c r="BK214" s="204">
        <f>ROUND(I214*H214,1)</f>
        <v>0</v>
      </c>
      <c r="BL214" s="24" t="s">
        <v>194</v>
      </c>
      <c r="BM214" s="24" t="s">
        <v>529</v>
      </c>
    </row>
    <row r="215" spans="2:65" s="1" customFormat="1" ht="13.5">
      <c r="B215" s="41"/>
      <c r="C215" s="63"/>
      <c r="D215" s="205" t="s">
        <v>202</v>
      </c>
      <c r="E215" s="63"/>
      <c r="F215" s="206" t="s">
        <v>2860</v>
      </c>
      <c r="G215" s="63"/>
      <c r="H215" s="63"/>
      <c r="I215" s="165"/>
      <c r="J215" s="63"/>
      <c r="K215" s="63"/>
      <c r="L215" s="61"/>
      <c r="M215" s="207"/>
      <c r="N215" s="42"/>
      <c r="O215" s="42"/>
      <c r="P215" s="42"/>
      <c r="Q215" s="42"/>
      <c r="R215" s="42"/>
      <c r="S215" s="42"/>
      <c r="T215" s="78"/>
      <c r="AT215" s="24" t="s">
        <v>202</v>
      </c>
      <c r="AU215" s="24" t="s">
        <v>79</v>
      </c>
    </row>
    <row r="216" spans="2:65" s="1" customFormat="1" ht="22.5" customHeight="1">
      <c r="B216" s="41"/>
      <c r="C216" s="194" t="s">
        <v>530</v>
      </c>
      <c r="D216" s="194" t="s">
        <v>196</v>
      </c>
      <c r="E216" s="195" t="s">
        <v>2861</v>
      </c>
      <c r="F216" s="196" t="s">
        <v>2862</v>
      </c>
      <c r="G216" s="197" t="s">
        <v>404</v>
      </c>
      <c r="H216" s="198">
        <v>42.4</v>
      </c>
      <c r="I216" s="199"/>
      <c r="J216" s="198">
        <f>ROUND(I216*H216,1)</f>
        <v>0</v>
      </c>
      <c r="K216" s="196" t="s">
        <v>387</v>
      </c>
      <c r="L216" s="61"/>
      <c r="M216" s="200" t="s">
        <v>20</v>
      </c>
      <c r="N216" s="201" t="s">
        <v>43</v>
      </c>
      <c r="O216" s="42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AR216" s="24" t="s">
        <v>194</v>
      </c>
      <c r="AT216" s="24" t="s">
        <v>196</v>
      </c>
      <c r="AU216" s="24" t="s">
        <v>79</v>
      </c>
      <c r="AY216" s="24" t="s">
        <v>195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24" t="s">
        <v>79</v>
      </c>
      <c r="BK216" s="204">
        <f>ROUND(I216*H216,1)</f>
        <v>0</v>
      </c>
      <c r="BL216" s="24" t="s">
        <v>194</v>
      </c>
      <c r="BM216" s="24" t="s">
        <v>533</v>
      </c>
    </row>
    <row r="217" spans="2:65" s="1" customFormat="1" ht="13.5">
      <c r="B217" s="41"/>
      <c r="C217" s="63"/>
      <c r="D217" s="205" t="s">
        <v>202</v>
      </c>
      <c r="E217" s="63"/>
      <c r="F217" s="206" t="s">
        <v>2862</v>
      </c>
      <c r="G217" s="63"/>
      <c r="H217" s="63"/>
      <c r="I217" s="165"/>
      <c r="J217" s="63"/>
      <c r="K217" s="63"/>
      <c r="L217" s="61"/>
      <c r="M217" s="207"/>
      <c r="N217" s="42"/>
      <c r="O217" s="42"/>
      <c r="P217" s="42"/>
      <c r="Q217" s="42"/>
      <c r="R217" s="42"/>
      <c r="S217" s="42"/>
      <c r="T217" s="78"/>
      <c r="AT217" s="24" t="s">
        <v>202</v>
      </c>
      <c r="AU217" s="24" t="s">
        <v>79</v>
      </c>
    </row>
    <row r="218" spans="2:65" s="1" customFormat="1" ht="22.5" customHeight="1">
      <c r="B218" s="41"/>
      <c r="C218" s="194" t="s">
        <v>453</v>
      </c>
      <c r="D218" s="194" t="s">
        <v>196</v>
      </c>
      <c r="E218" s="195" t="s">
        <v>2863</v>
      </c>
      <c r="F218" s="196" t="s">
        <v>2864</v>
      </c>
      <c r="G218" s="197" t="s">
        <v>228</v>
      </c>
      <c r="H218" s="198">
        <v>26.2</v>
      </c>
      <c r="I218" s="199"/>
      <c r="J218" s="198">
        <f>ROUND(I218*H218,1)</f>
        <v>0</v>
      </c>
      <c r="K218" s="196" t="s">
        <v>387</v>
      </c>
      <c r="L218" s="61"/>
      <c r="M218" s="200" t="s">
        <v>20</v>
      </c>
      <c r="N218" s="201" t="s">
        <v>43</v>
      </c>
      <c r="O218" s="42"/>
      <c r="P218" s="202">
        <f>O218*H218</f>
        <v>0</v>
      </c>
      <c r="Q218" s="202">
        <v>0</v>
      </c>
      <c r="R218" s="202">
        <f>Q218*H218</f>
        <v>0</v>
      </c>
      <c r="S218" s="202">
        <v>0</v>
      </c>
      <c r="T218" s="203">
        <f>S218*H218</f>
        <v>0</v>
      </c>
      <c r="AR218" s="24" t="s">
        <v>194</v>
      </c>
      <c r="AT218" s="24" t="s">
        <v>196</v>
      </c>
      <c r="AU218" s="24" t="s">
        <v>79</v>
      </c>
      <c r="AY218" s="24" t="s">
        <v>195</v>
      </c>
      <c r="BE218" s="204">
        <f>IF(N218="základní",J218,0)</f>
        <v>0</v>
      </c>
      <c r="BF218" s="204">
        <f>IF(N218="snížená",J218,0)</f>
        <v>0</v>
      </c>
      <c r="BG218" s="204">
        <f>IF(N218="zákl. přenesená",J218,0)</f>
        <v>0</v>
      </c>
      <c r="BH218" s="204">
        <f>IF(N218="sníž. přenesená",J218,0)</f>
        <v>0</v>
      </c>
      <c r="BI218" s="204">
        <f>IF(N218="nulová",J218,0)</f>
        <v>0</v>
      </c>
      <c r="BJ218" s="24" t="s">
        <v>79</v>
      </c>
      <c r="BK218" s="204">
        <f>ROUND(I218*H218,1)</f>
        <v>0</v>
      </c>
      <c r="BL218" s="24" t="s">
        <v>194</v>
      </c>
      <c r="BM218" s="24" t="s">
        <v>536</v>
      </c>
    </row>
    <row r="219" spans="2:65" s="1" customFormat="1" ht="13.5">
      <c r="B219" s="41"/>
      <c r="C219" s="63"/>
      <c r="D219" s="208" t="s">
        <v>202</v>
      </c>
      <c r="E219" s="63"/>
      <c r="F219" s="209" t="s">
        <v>2864</v>
      </c>
      <c r="G219" s="63"/>
      <c r="H219" s="63"/>
      <c r="I219" s="165"/>
      <c r="J219" s="63"/>
      <c r="K219" s="63"/>
      <c r="L219" s="61"/>
      <c r="M219" s="207"/>
      <c r="N219" s="42"/>
      <c r="O219" s="42"/>
      <c r="P219" s="42"/>
      <c r="Q219" s="42"/>
      <c r="R219" s="42"/>
      <c r="S219" s="42"/>
      <c r="T219" s="78"/>
      <c r="AT219" s="24" t="s">
        <v>202</v>
      </c>
      <c r="AU219" s="24" t="s">
        <v>79</v>
      </c>
    </row>
    <row r="220" spans="2:65" s="10" customFormat="1" ht="37.35" customHeight="1">
      <c r="B220" s="180"/>
      <c r="C220" s="181"/>
      <c r="D220" s="182" t="s">
        <v>71</v>
      </c>
      <c r="E220" s="183" t="s">
        <v>474</v>
      </c>
      <c r="F220" s="183" t="s">
        <v>722</v>
      </c>
      <c r="G220" s="181"/>
      <c r="H220" s="181"/>
      <c r="I220" s="184"/>
      <c r="J220" s="185">
        <f>BK220</f>
        <v>0</v>
      </c>
      <c r="K220" s="181"/>
      <c r="L220" s="186"/>
      <c r="M220" s="187"/>
      <c r="N220" s="188"/>
      <c r="O220" s="188"/>
      <c r="P220" s="189">
        <f>SUM(P221:P236)</f>
        <v>0</v>
      </c>
      <c r="Q220" s="188"/>
      <c r="R220" s="189">
        <f>SUM(R221:R236)</f>
        <v>0</v>
      </c>
      <c r="S220" s="188"/>
      <c r="T220" s="190">
        <f>SUM(T221:T236)</f>
        <v>0</v>
      </c>
      <c r="AR220" s="191" t="s">
        <v>79</v>
      </c>
      <c r="AT220" s="192" t="s">
        <v>71</v>
      </c>
      <c r="AU220" s="192" t="s">
        <v>72</v>
      </c>
      <c r="AY220" s="191" t="s">
        <v>195</v>
      </c>
      <c r="BK220" s="193">
        <f>SUM(BK221:BK236)</f>
        <v>0</v>
      </c>
    </row>
    <row r="221" spans="2:65" s="1" customFormat="1" ht="31.5" customHeight="1">
      <c r="B221" s="41"/>
      <c r="C221" s="194" t="s">
        <v>537</v>
      </c>
      <c r="D221" s="194" t="s">
        <v>196</v>
      </c>
      <c r="E221" s="195" t="s">
        <v>2865</v>
      </c>
      <c r="F221" s="196" t="s">
        <v>2866</v>
      </c>
      <c r="G221" s="197" t="s">
        <v>440</v>
      </c>
      <c r="H221" s="198">
        <v>7.2</v>
      </c>
      <c r="I221" s="199"/>
      <c r="J221" s="198">
        <f>ROUND(I221*H221,1)</f>
        <v>0</v>
      </c>
      <c r="K221" s="196" t="s">
        <v>387</v>
      </c>
      <c r="L221" s="61"/>
      <c r="M221" s="200" t="s">
        <v>20</v>
      </c>
      <c r="N221" s="201" t="s">
        <v>43</v>
      </c>
      <c r="O221" s="42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AR221" s="24" t="s">
        <v>194</v>
      </c>
      <c r="AT221" s="24" t="s">
        <v>196</v>
      </c>
      <c r="AU221" s="24" t="s">
        <v>79</v>
      </c>
      <c r="AY221" s="24" t="s">
        <v>195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24" t="s">
        <v>79</v>
      </c>
      <c r="BK221" s="204">
        <f>ROUND(I221*H221,1)</f>
        <v>0</v>
      </c>
      <c r="BL221" s="24" t="s">
        <v>194</v>
      </c>
      <c r="BM221" s="24" t="s">
        <v>541</v>
      </c>
    </row>
    <row r="222" spans="2:65" s="1" customFormat="1" ht="27">
      <c r="B222" s="41"/>
      <c r="C222" s="63"/>
      <c r="D222" s="205" t="s">
        <v>202</v>
      </c>
      <c r="E222" s="63"/>
      <c r="F222" s="206" t="s">
        <v>2866</v>
      </c>
      <c r="G222" s="63"/>
      <c r="H222" s="63"/>
      <c r="I222" s="165"/>
      <c r="J222" s="63"/>
      <c r="K222" s="63"/>
      <c r="L222" s="61"/>
      <c r="M222" s="207"/>
      <c r="N222" s="42"/>
      <c r="O222" s="42"/>
      <c r="P222" s="42"/>
      <c r="Q222" s="42"/>
      <c r="R222" s="42"/>
      <c r="S222" s="42"/>
      <c r="T222" s="78"/>
      <c r="AT222" s="24" t="s">
        <v>202</v>
      </c>
      <c r="AU222" s="24" t="s">
        <v>79</v>
      </c>
    </row>
    <row r="223" spans="2:65" s="1" customFormat="1" ht="22.5" customHeight="1">
      <c r="B223" s="41"/>
      <c r="C223" s="194" t="s">
        <v>456</v>
      </c>
      <c r="D223" s="194" t="s">
        <v>196</v>
      </c>
      <c r="E223" s="195" t="s">
        <v>2867</v>
      </c>
      <c r="F223" s="196" t="s">
        <v>2868</v>
      </c>
      <c r="G223" s="197" t="s">
        <v>504</v>
      </c>
      <c r="H223" s="198">
        <v>5</v>
      </c>
      <c r="I223" s="199"/>
      <c r="J223" s="198">
        <f>ROUND(I223*H223,1)</f>
        <v>0</v>
      </c>
      <c r="K223" s="196" t="s">
        <v>387</v>
      </c>
      <c r="L223" s="61"/>
      <c r="M223" s="200" t="s">
        <v>20</v>
      </c>
      <c r="N223" s="201" t="s">
        <v>43</v>
      </c>
      <c r="O223" s="42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AR223" s="24" t="s">
        <v>194</v>
      </c>
      <c r="AT223" s="24" t="s">
        <v>196</v>
      </c>
      <c r="AU223" s="24" t="s">
        <v>79</v>
      </c>
      <c r="AY223" s="24" t="s">
        <v>195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24" t="s">
        <v>79</v>
      </c>
      <c r="BK223" s="204">
        <f>ROUND(I223*H223,1)</f>
        <v>0</v>
      </c>
      <c r="BL223" s="24" t="s">
        <v>194</v>
      </c>
      <c r="BM223" s="24" t="s">
        <v>544</v>
      </c>
    </row>
    <row r="224" spans="2:65" s="1" customFormat="1" ht="13.5">
      <c r="B224" s="41"/>
      <c r="C224" s="63"/>
      <c r="D224" s="205" t="s">
        <v>202</v>
      </c>
      <c r="E224" s="63"/>
      <c r="F224" s="206" t="s">
        <v>2868</v>
      </c>
      <c r="G224" s="63"/>
      <c r="H224" s="63"/>
      <c r="I224" s="165"/>
      <c r="J224" s="63"/>
      <c r="K224" s="63"/>
      <c r="L224" s="61"/>
      <c r="M224" s="207"/>
      <c r="N224" s="42"/>
      <c r="O224" s="42"/>
      <c r="P224" s="42"/>
      <c r="Q224" s="42"/>
      <c r="R224" s="42"/>
      <c r="S224" s="42"/>
      <c r="T224" s="78"/>
      <c r="AT224" s="24" t="s">
        <v>202</v>
      </c>
      <c r="AU224" s="24" t="s">
        <v>79</v>
      </c>
    </row>
    <row r="225" spans="2:65" s="1" customFormat="1" ht="31.5" customHeight="1">
      <c r="B225" s="41"/>
      <c r="C225" s="194" t="s">
        <v>545</v>
      </c>
      <c r="D225" s="194" t="s">
        <v>196</v>
      </c>
      <c r="E225" s="195" t="s">
        <v>2869</v>
      </c>
      <c r="F225" s="196" t="s">
        <v>2870</v>
      </c>
      <c r="G225" s="197" t="s">
        <v>504</v>
      </c>
      <c r="H225" s="198">
        <v>1</v>
      </c>
      <c r="I225" s="199"/>
      <c r="J225" s="198">
        <f>ROUND(I225*H225,1)</f>
        <v>0</v>
      </c>
      <c r="K225" s="196" t="s">
        <v>387</v>
      </c>
      <c r="L225" s="61"/>
      <c r="M225" s="200" t="s">
        <v>20</v>
      </c>
      <c r="N225" s="201" t="s">
        <v>43</v>
      </c>
      <c r="O225" s="42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AR225" s="24" t="s">
        <v>194</v>
      </c>
      <c r="AT225" s="24" t="s">
        <v>196</v>
      </c>
      <c r="AU225" s="24" t="s">
        <v>79</v>
      </c>
      <c r="AY225" s="24" t="s">
        <v>195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24" t="s">
        <v>79</v>
      </c>
      <c r="BK225" s="204">
        <f>ROUND(I225*H225,1)</f>
        <v>0</v>
      </c>
      <c r="BL225" s="24" t="s">
        <v>194</v>
      </c>
      <c r="BM225" s="24" t="s">
        <v>548</v>
      </c>
    </row>
    <row r="226" spans="2:65" s="1" customFormat="1" ht="13.5">
      <c r="B226" s="41"/>
      <c r="C226" s="63"/>
      <c r="D226" s="205" t="s">
        <v>202</v>
      </c>
      <c r="E226" s="63"/>
      <c r="F226" s="206" t="s">
        <v>2870</v>
      </c>
      <c r="G226" s="63"/>
      <c r="H226" s="63"/>
      <c r="I226" s="165"/>
      <c r="J226" s="63"/>
      <c r="K226" s="63"/>
      <c r="L226" s="61"/>
      <c r="M226" s="207"/>
      <c r="N226" s="42"/>
      <c r="O226" s="42"/>
      <c r="P226" s="42"/>
      <c r="Q226" s="42"/>
      <c r="R226" s="42"/>
      <c r="S226" s="42"/>
      <c r="T226" s="78"/>
      <c r="AT226" s="24" t="s">
        <v>202</v>
      </c>
      <c r="AU226" s="24" t="s">
        <v>79</v>
      </c>
    </row>
    <row r="227" spans="2:65" s="1" customFormat="1" ht="31.5" customHeight="1">
      <c r="B227" s="41"/>
      <c r="C227" s="194" t="s">
        <v>459</v>
      </c>
      <c r="D227" s="194" t="s">
        <v>196</v>
      </c>
      <c r="E227" s="195" t="s">
        <v>2871</v>
      </c>
      <c r="F227" s="196" t="s">
        <v>2870</v>
      </c>
      <c r="G227" s="197" t="s">
        <v>504</v>
      </c>
      <c r="H227" s="198">
        <v>1</v>
      </c>
      <c r="I227" s="199"/>
      <c r="J227" s="198">
        <f>ROUND(I227*H227,1)</f>
        <v>0</v>
      </c>
      <c r="K227" s="196" t="s">
        <v>387</v>
      </c>
      <c r="L227" s="61"/>
      <c r="M227" s="200" t="s">
        <v>20</v>
      </c>
      <c r="N227" s="201" t="s">
        <v>43</v>
      </c>
      <c r="O227" s="42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AR227" s="24" t="s">
        <v>194</v>
      </c>
      <c r="AT227" s="24" t="s">
        <v>196</v>
      </c>
      <c r="AU227" s="24" t="s">
        <v>79</v>
      </c>
      <c r="AY227" s="24" t="s">
        <v>195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24" t="s">
        <v>79</v>
      </c>
      <c r="BK227" s="204">
        <f>ROUND(I227*H227,1)</f>
        <v>0</v>
      </c>
      <c r="BL227" s="24" t="s">
        <v>194</v>
      </c>
      <c r="BM227" s="24" t="s">
        <v>551</v>
      </c>
    </row>
    <row r="228" spans="2:65" s="1" customFormat="1" ht="13.5">
      <c r="B228" s="41"/>
      <c r="C228" s="63"/>
      <c r="D228" s="205" t="s">
        <v>202</v>
      </c>
      <c r="E228" s="63"/>
      <c r="F228" s="206" t="s">
        <v>2870</v>
      </c>
      <c r="G228" s="63"/>
      <c r="H228" s="63"/>
      <c r="I228" s="165"/>
      <c r="J228" s="63"/>
      <c r="K228" s="63"/>
      <c r="L228" s="61"/>
      <c r="M228" s="207"/>
      <c r="N228" s="42"/>
      <c r="O228" s="42"/>
      <c r="P228" s="42"/>
      <c r="Q228" s="42"/>
      <c r="R228" s="42"/>
      <c r="S228" s="42"/>
      <c r="T228" s="78"/>
      <c r="AT228" s="24" t="s">
        <v>202</v>
      </c>
      <c r="AU228" s="24" t="s">
        <v>79</v>
      </c>
    </row>
    <row r="229" spans="2:65" s="1" customFormat="1" ht="31.5" customHeight="1">
      <c r="B229" s="41"/>
      <c r="C229" s="194" t="s">
        <v>711</v>
      </c>
      <c r="D229" s="194" t="s">
        <v>196</v>
      </c>
      <c r="E229" s="195" t="s">
        <v>2872</v>
      </c>
      <c r="F229" s="196" t="s">
        <v>2873</v>
      </c>
      <c r="G229" s="197" t="s">
        <v>504</v>
      </c>
      <c r="H229" s="198">
        <v>1</v>
      </c>
      <c r="I229" s="199"/>
      <c r="J229" s="198">
        <f>ROUND(I229*H229,1)</f>
        <v>0</v>
      </c>
      <c r="K229" s="196" t="s">
        <v>20</v>
      </c>
      <c r="L229" s="61"/>
      <c r="M229" s="200" t="s">
        <v>20</v>
      </c>
      <c r="N229" s="201" t="s">
        <v>43</v>
      </c>
      <c r="O229" s="42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AR229" s="24" t="s">
        <v>194</v>
      </c>
      <c r="AT229" s="24" t="s">
        <v>196</v>
      </c>
      <c r="AU229" s="24" t="s">
        <v>79</v>
      </c>
      <c r="AY229" s="24" t="s">
        <v>195</v>
      </c>
      <c r="BE229" s="204">
        <f>IF(N229="základní",J229,0)</f>
        <v>0</v>
      </c>
      <c r="BF229" s="204">
        <f>IF(N229="snížená",J229,0)</f>
        <v>0</v>
      </c>
      <c r="BG229" s="204">
        <f>IF(N229="zákl. přenesená",J229,0)</f>
        <v>0</v>
      </c>
      <c r="BH229" s="204">
        <f>IF(N229="sníž. přenesená",J229,0)</f>
        <v>0</v>
      </c>
      <c r="BI229" s="204">
        <f>IF(N229="nulová",J229,0)</f>
        <v>0</v>
      </c>
      <c r="BJ229" s="24" t="s">
        <v>79</v>
      </c>
      <c r="BK229" s="204">
        <f>ROUND(I229*H229,1)</f>
        <v>0</v>
      </c>
      <c r="BL229" s="24" t="s">
        <v>194</v>
      </c>
      <c r="BM229" s="24" t="s">
        <v>2874</v>
      </c>
    </row>
    <row r="230" spans="2:65" s="1" customFormat="1" ht="13.5">
      <c r="B230" s="41"/>
      <c r="C230" s="63"/>
      <c r="D230" s="205" t="s">
        <v>202</v>
      </c>
      <c r="E230" s="63"/>
      <c r="F230" s="206" t="s">
        <v>2873</v>
      </c>
      <c r="G230" s="63"/>
      <c r="H230" s="63"/>
      <c r="I230" s="165"/>
      <c r="J230" s="63"/>
      <c r="K230" s="63"/>
      <c r="L230" s="61"/>
      <c r="M230" s="207"/>
      <c r="N230" s="42"/>
      <c r="O230" s="42"/>
      <c r="P230" s="42"/>
      <c r="Q230" s="42"/>
      <c r="R230" s="42"/>
      <c r="S230" s="42"/>
      <c r="T230" s="78"/>
      <c r="AT230" s="24" t="s">
        <v>202</v>
      </c>
      <c r="AU230" s="24" t="s">
        <v>79</v>
      </c>
    </row>
    <row r="231" spans="2:65" s="1" customFormat="1" ht="31.5" customHeight="1">
      <c r="B231" s="41"/>
      <c r="C231" s="194" t="s">
        <v>552</v>
      </c>
      <c r="D231" s="194" t="s">
        <v>196</v>
      </c>
      <c r="E231" s="195" t="s">
        <v>2875</v>
      </c>
      <c r="F231" s="196" t="s">
        <v>2876</v>
      </c>
      <c r="G231" s="197" t="s">
        <v>504</v>
      </c>
      <c r="H231" s="198">
        <v>1</v>
      </c>
      <c r="I231" s="199"/>
      <c r="J231" s="198">
        <f>ROUND(I231*H231,1)</f>
        <v>0</v>
      </c>
      <c r="K231" s="196" t="s">
        <v>20</v>
      </c>
      <c r="L231" s="61"/>
      <c r="M231" s="200" t="s">
        <v>20</v>
      </c>
      <c r="N231" s="201" t="s">
        <v>43</v>
      </c>
      <c r="O231" s="42"/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AR231" s="24" t="s">
        <v>194</v>
      </c>
      <c r="AT231" s="24" t="s">
        <v>196</v>
      </c>
      <c r="AU231" s="24" t="s">
        <v>79</v>
      </c>
      <c r="AY231" s="24" t="s">
        <v>195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24" t="s">
        <v>79</v>
      </c>
      <c r="BK231" s="204">
        <f>ROUND(I231*H231,1)</f>
        <v>0</v>
      </c>
      <c r="BL231" s="24" t="s">
        <v>194</v>
      </c>
      <c r="BM231" s="24" t="s">
        <v>234</v>
      </c>
    </row>
    <row r="232" spans="2:65" s="1" customFormat="1" ht="13.5">
      <c r="B232" s="41"/>
      <c r="C232" s="63"/>
      <c r="D232" s="205" t="s">
        <v>202</v>
      </c>
      <c r="E232" s="63"/>
      <c r="F232" s="206" t="s">
        <v>2876</v>
      </c>
      <c r="G232" s="63"/>
      <c r="H232" s="63"/>
      <c r="I232" s="165"/>
      <c r="J232" s="63"/>
      <c r="K232" s="63"/>
      <c r="L232" s="61"/>
      <c r="M232" s="207"/>
      <c r="N232" s="42"/>
      <c r="O232" s="42"/>
      <c r="P232" s="42"/>
      <c r="Q232" s="42"/>
      <c r="R232" s="42"/>
      <c r="S232" s="42"/>
      <c r="T232" s="78"/>
      <c r="AT232" s="24" t="s">
        <v>202</v>
      </c>
      <c r="AU232" s="24" t="s">
        <v>79</v>
      </c>
    </row>
    <row r="233" spans="2:65" s="1" customFormat="1" ht="31.5" customHeight="1">
      <c r="B233" s="41"/>
      <c r="C233" s="194" t="s">
        <v>557</v>
      </c>
      <c r="D233" s="194" t="s">
        <v>196</v>
      </c>
      <c r="E233" s="195" t="s">
        <v>2877</v>
      </c>
      <c r="F233" s="196" t="s">
        <v>2878</v>
      </c>
      <c r="G233" s="197" t="s">
        <v>504</v>
      </c>
      <c r="H233" s="198">
        <v>1</v>
      </c>
      <c r="I233" s="199"/>
      <c r="J233" s="198">
        <f>ROUND(I233*H233,1)</f>
        <v>0</v>
      </c>
      <c r="K233" s="196" t="s">
        <v>387</v>
      </c>
      <c r="L233" s="61"/>
      <c r="M233" s="200" t="s">
        <v>20</v>
      </c>
      <c r="N233" s="201" t="s">
        <v>43</v>
      </c>
      <c r="O233" s="42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AR233" s="24" t="s">
        <v>194</v>
      </c>
      <c r="AT233" s="24" t="s">
        <v>196</v>
      </c>
      <c r="AU233" s="24" t="s">
        <v>79</v>
      </c>
      <c r="AY233" s="24" t="s">
        <v>195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24" t="s">
        <v>79</v>
      </c>
      <c r="BK233" s="204">
        <f>ROUND(I233*H233,1)</f>
        <v>0</v>
      </c>
      <c r="BL233" s="24" t="s">
        <v>194</v>
      </c>
      <c r="BM233" s="24" t="s">
        <v>560</v>
      </c>
    </row>
    <row r="234" spans="2:65" s="1" customFormat="1" ht="27">
      <c r="B234" s="41"/>
      <c r="C234" s="63"/>
      <c r="D234" s="205" t="s">
        <v>202</v>
      </c>
      <c r="E234" s="63"/>
      <c r="F234" s="206" t="s">
        <v>2878</v>
      </c>
      <c r="G234" s="63"/>
      <c r="H234" s="63"/>
      <c r="I234" s="165"/>
      <c r="J234" s="63"/>
      <c r="K234" s="63"/>
      <c r="L234" s="61"/>
      <c r="M234" s="207"/>
      <c r="N234" s="42"/>
      <c r="O234" s="42"/>
      <c r="P234" s="42"/>
      <c r="Q234" s="42"/>
      <c r="R234" s="42"/>
      <c r="S234" s="42"/>
      <c r="T234" s="78"/>
      <c r="AT234" s="24" t="s">
        <v>202</v>
      </c>
      <c r="AU234" s="24" t="s">
        <v>79</v>
      </c>
    </row>
    <row r="235" spans="2:65" s="1" customFormat="1" ht="31.5" customHeight="1">
      <c r="B235" s="41"/>
      <c r="C235" s="194" t="s">
        <v>465</v>
      </c>
      <c r="D235" s="194" t="s">
        <v>196</v>
      </c>
      <c r="E235" s="195" t="s">
        <v>2879</v>
      </c>
      <c r="F235" s="196" t="s">
        <v>2880</v>
      </c>
      <c r="G235" s="197" t="s">
        <v>504</v>
      </c>
      <c r="H235" s="198">
        <v>1</v>
      </c>
      <c r="I235" s="199"/>
      <c r="J235" s="198">
        <f>ROUND(I235*H235,1)</f>
        <v>0</v>
      </c>
      <c r="K235" s="196" t="s">
        <v>387</v>
      </c>
      <c r="L235" s="61"/>
      <c r="M235" s="200" t="s">
        <v>20</v>
      </c>
      <c r="N235" s="201" t="s">
        <v>43</v>
      </c>
      <c r="O235" s="42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AR235" s="24" t="s">
        <v>194</v>
      </c>
      <c r="AT235" s="24" t="s">
        <v>196</v>
      </c>
      <c r="AU235" s="24" t="s">
        <v>79</v>
      </c>
      <c r="AY235" s="24" t="s">
        <v>195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24" t="s">
        <v>79</v>
      </c>
      <c r="BK235" s="204">
        <f>ROUND(I235*H235,1)</f>
        <v>0</v>
      </c>
      <c r="BL235" s="24" t="s">
        <v>194</v>
      </c>
      <c r="BM235" s="24" t="s">
        <v>252</v>
      </c>
    </row>
    <row r="236" spans="2:65" s="1" customFormat="1" ht="27">
      <c r="B236" s="41"/>
      <c r="C236" s="63"/>
      <c r="D236" s="208" t="s">
        <v>202</v>
      </c>
      <c r="E236" s="63"/>
      <c r="F236" s="209" t="s">
        <v>2880</v>
      </c>
      <c r="G236" s="63"/>
      <c r="H236" s="63"/>
      <c r="I236" s="165"/>
      <c r="J236" s="63"/>
      <c r="K236" s="63"/>
      <c r="L236" s="61"/>
      <c r="M236" s="207"/>
      <c r="N236" s="42"/>
      <c r="O236" s="42"/>
      <c r="P236" s="42"/>
      <c r="Q236" s="42"/>
      <c r="R236" s="42"/>
      <c r="S236" s="42"/>
      <c r="T236" s="78"/>
      <c r="AT236" s="24" t="s">
        <v>202</v>
      </c>
      <c r="AU236" s="24" t="s">
        <v>79</v>
      </c>
    </row>
    <row r="237" spans="2:65" s="10" customFormat="1" ht="37.35" customHeight="1">
      <c r="B237" s="180"/>
      <c r="C237" s="181"/>
      <c r="D237" s="182" t="s">
        <v>71</v>
      </c>
      <c r="E237" s="183" t="s">
        <v>230</v>
      </c>
      <c r="F237" s="183" t="s">
        <v>2881</v>
      </c>
      <c r="G237" s="181"/>
      <c r="H237" s="181"/>
      <c r="I237" s="184"/>
      <c r="J237" s="185">
        <f>BK237</f>
        <v>0</v>
      </c>
      <c r="K237" s="181"/>
      <c r="L237" s="186"/>
      <c r="M237" s="187"/>
      <c r="N237" s="188"/>
      <c r="O237" s="188"/>
      <c r="P237" s="189">
        <f>SUM(P238:P239)</f>
        <v>0</v>
      </c>
      <c r="Q237" s="188"/>
      <c r="R237" s="189">
        <f>SUM(R238:R239)</f>
        <v>0</v>
      </c>
      <c r="S237" s="188"/>
      <c r="T237" s="190">
        <f>SUM(T238:T239)</f>
        <v>0</v>
      </c>
      <c r="AR237" s="191" t="s">
        <v>79</v>
      </c>
      <c r="AT237" s="192" t="s">
        <v>71</v>
      </c>
      <c r="AU237" s="192" t="s">
        <v>72</v>
      </c>
      <c r="AY237" s="191" t="s">
        <v>195</v>
      </c>
      <c r="BK237" s="193">
        <f>SUM(BK238:BK239)</f>
        <v>0</v>
      </c>
    </row>
    <row r="238" spans="2:65" s="1" customFormat="1" ht="22.5" customHeight="1">
      <c r="B238" s="41"/>
      <c r="C238" s="194" t="s">
        <v>563</v>
      </c>
      <c r="D238" s="194" t="s">
        <v>196</v>
      </c>
      <c r="E238" s="195" t="s">
        <v>2882</v>
      </c>
      <c r="F238" s="196" t="s">
        <v>2883</v>
      </c>
      <c r="G238" s="197" t="s">
        <v>504</v>
      </c>
      <c r="H238" s="198">
        <v>1</v>
      </c>
      <c r="I238" s="199"/>
      <c r="J238" s="198">
        <f>ROUND(I238*H238,1)</f>
        <v>0</v>
      </c>
      <c r="K238" s="196" t="s">
        <v>387</v>
      </c>
      <c r="L238" s="61"/>
      <c r="M238" s="200" t="s">
        <v>20</v>
      </c>
      <c r="N238" s="201" t="s">
        <v>43</v>
      </c>
      <c r="O238" s="42"/>
      <c r="P238" s="202">
        <f>O238*H238</f>
        <v>0</v>
      </c>
      <c r="Q238" s="202">
        <v>0</v>
      </c>
      <c r="R238" s="202">
        <f>Q238*H238</f>
        <v>0</v>
      </c>
      <c r="S238" s="202">
        <v>0</v>
      </c>
      <c r="T238" s="203">
        <f>S238*H238</f>
        <v>0</v>
      </c>
      <c r="AR238" s="24" t="s">
        <v>194</v>
      </c>
      <c r="AT238" s="24" t="s">
        <v>196</v>
      </c>
      <c r="AU238" s="24" t="s">
        <v>79</v>
      </c>
      <c r="AY238" s="24" t="s">
        <v>195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24" t="s">
        <v>79</v>
      </c>
      <c r="BK238" s="204">
        <f>ROUND(I238*H238,1)</f>
        <v>0</v>
      </c>
      <c r="BL238" s="24" t="s">
        <v>194</v>
      </c>
      <c r="BM238" s="24" t="s">
        <v>261</v>
      </c>
    </row>
    <row r="239" spans="2:65" s="1" customFormat="1" ht="13.5">
      <c r="B239" s="41"/>
      <c r="C239" s="63"/>
      <c r="D239" s="208" t="s">
        <v>202</v>
      </c>
      <c r="E239" s="63"/>
      <c r="F239" s="209" t="s">
        <v>2883</v>
      </c>
      <c r="G239" s="63"/>
      <c r="H239" s="63"/>
      <c r="I239" s="165"/>
      <c r="J239" s="63"/>
      <c r="K239" s="63"/>
      <c r="L239" s="61"/>
      <c r="M239" s="207"/>
      <c r="N239" s="42"/>
      <c r="O239" s="42"/>
      <c r="P239" s="42"/>
      <c r="Q239" s="42"/>
      <c r="R239" s="42"/>
      <c r="S239" s="42"/>
      <c r="T239" s="78"/>
      <c r="AT239" s="24" t="s">
        <v>202</v>
      </c>
      <c r="AU239" s="24" t="s">
        <v>79</v>
      </c>
    </row>
    <row r="240" spans="2:65" s="10" customFormat="1" ht="37.35" customHeight="1">
      <c r="B240" s="180"/>
      <c r="C240" s="181"/>
      <c r="D240" s="182" t="s">
        <v>71</v>
      </c>
      <c r="E240" s="183" t="s">
        <v>679</v>
      </c>
      <c r="F240" s="183" t="s">
        <v>2884</v>
      </c>
      <c r="G240" s="181"/>
      <c r="H240" s="181"/>
      <c r="I240" s="184"/>
      <c r="J240" s="185">
        <f>BK240</f>
        <v>0</v>
      </c>
      <c r="K240" s="181"/>
      <c r="L240" s="186"/>
      <c r="M240" s="187"/>
      <c r="N240" s="188"/>
      <c r="O240" s="188"/>
      <c r="P240" s="189">
        <f>SUM(P241:P242)</f>
        <v>0</v>
      </c>
      <c r="Q240" s="188"/>
      <c r="R240" s="189">
        <f>SUM(R241:R242)</f>
        <v>0</v>
      </c>
      <c r="S240" s="188"/>
      <c r="T240" s="190">
        <f>SUM(T241:T242)</f>
        <v>0</v>
      </c>
      <c r="AR240" s="191" t="s">
        <v>79</v>
      </c>
      <c r="AT240" s="192" t="s">
        <v>71</v>
      </c>
      <c r="AU240" s="192" t="s">
        <v>72</v>
      </c>
      <c r="AY240" s="191" t="s">
        <v>195</v>
      </c>
      <c r="BK240" s="193">
        <f>SUM(BK241:BK242)</f>
        <v>0</v>
      </c>
    </row>
    <row r="241" spans="2:65" s="1" customFormat="1" ht="22.5" customHeight="1">
      <c r="B241" s="41"/>
      <c r="C241" s="194" t="s">
        <v>468</v>
      </c>
      <c r="D241" s="194" t="s">
        <v>196</v>
      </c>
      <c r="E241" s="195" t="s">
        <v>2885</v>
      </c>
      <c r="F241" s="196" t="s">
        <v>2886</v>
      </c>
      <c r="G241" s="197" t="s">
        <v>440</v>
      </c>
      <c r="H241" s="198">
        <v>33.5</v>
      </c>
      <c r="I241" s="199"/>
      <c r="J241" s="198">
        <f>ROUND(I241*H241,1)</f>
        <v>0</v>
      </c>
      <c r="K241" s="196" t="s">
        <v>387</v>
      </c>
      <c r="L241" s="61"/>
      <c r="M241" s="200" t="s">
        <v>20</v>
      </c>
      <c r="N241" s="201" t="s">
        <v>43</v>
      </c>
      <c r="O241" s="42"/>
      <c r="P241" s="202">
        <f>O241*H241</f>
        <v>0</v>
      </c>
      <c r="Q241" s="202">
        <v>0</v>
      </c>
      <c r="R241" s="202">
        <f>Q241*H241</f>
        <v>0</v>
      </c>
      <c r="S241" s="202">
        <v>0</v>
      </c>
      <c r="T241" s="203">
        <f>S241*H241</f>
        <v>0</v>
      </c>
      <c r="AR241" s="24" t="s">
        <v>194</v>
      </c>
      <c r="AT241" s="24" t="s">
        <v>196</v>
      </c>
      <c r="AU241" s="24" t="s">
        <v>79</v>
      </c>
      <c r="AY241" s="24" t="s">
        <v>195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24" t="s">
        <v>79</v>
      </c>
      <c r="BK241" s="204">
        <f>ROUND(I241*H241,1)</f>
        <v>0</v>
      </c>
      <c r="BL241" s="24" t="s">
        <v>194</v>
      </c>
      <c r="BM241" s="24" t="s">
        <v>568</v>
      </c>
    </row>
    <row r="242" spans="2:65" s="1" customFormat="1" ht="13.5">
      <c r="B242" s="41"/>
      <c r="C242" s="63"/>
      <c r="D242" s="208" t="s">
        <v>202</v>
      </c>
      <c r="E242" s="63"/>
      <c r="F242" s="209" t="s">
        <v>2886</v>
      </c>
      <c r="G242" s="63"/>
      <c r="H242" s="63"/>
      <c r="I242" s="165"/>
      <c r="J242" s="63"/>
      <c r="K242" s="63"/>
      <c r="L242" s="61"/>
      <c r="M242" s="207"/>
      <c r="N242" s="42"/>
      <c r="O242" s="42"/>
      <c r="P242" s="42"/>
      <c r="Q242" s="42"/>
      <c r="R242" s="42"/>
      <c r="S242" s="42"/>
      <c r="T242" s="78"/>
      <c r="AT242" s="24" t="s">
        <v>202</v>
      </c>
      <c r="AU242" s="24" t="s">
        <v>79</v>
      </c>
    </row>
    <row r="243" spans="2:65" s="10" customFormat="1" ht="37.35" customHeight="1">
      <c r="B243" s="180"/>
      <c r="C243" s="181"/>
      <c r="D243" s="182" t="s">
        <v>71</v>
      </c>
      <c r="E243" s="183" t="s">
        <v>686</v>
      </c>
      <c r="F243" s="183" t="s">
        <v>774</v>
      </c>
      <c r="G243" s="181"/>
      <c r="H243" s="181"/>
      <c r="I243" s="184"/>
      <c r="J243" s="185">
        <f>BK243</f>
        <v>0</v>
      </c>
      <c r="K243" s="181"/>
      <c r="L243" s="186"/>
      <c r="M243" s="187"/>
      <c r="N243" s="188"/>
      <c r="O243" s="188"/>
      <c r="P243" s="189">
        <f>SUM(P244:P245)</f>
        <v>0</v>
      </c>
      <c r="Q243" s="188"/>
      <c r="R243" s="189">
        <f>SUM(R244:R245)</f>
        <v>0</v>
      </c>
      <c r="S243" s="188"/>
      <c r="T243" s="190">
        <f>SUM(T244:T245)</f>
        <v>0</v>
      </c>
      <c r="AR243" s="191" t="s">
        <v>79</v>
      </c>
      <c r="AT243" s="192" t="s">
        <v>71</v>
      </c>
      <c r="AU243" s="192" t="s">
        <v>72</v>
      </c>
      <c r="AY243" s="191" t="s">
        <v>195</v>
      </c>
      <c r="BK243" s="193">
        <f>SUM(BK244:BK245)</f>
        <v>0</v>
      </c>
    </row>
    <row r="244" spans="2:65" s="1" customFormat="1" ht="22.5" customHeight="1">
      <c r="B244" s="41"/>
      <c r="C244" s="194" t="s">
        <v>569</v>
      </c>
      <c r="D244" s="194" t="s">
        <v>196</v>
      </c>
      <c r="E244" s="195" t="s">
        <v>2887</v>
      </c>
      <c r="F244" s="196" t="s">
        <v>2888</v>
      </c>
      <c r="G244" s="197" t="s">
        <v>404</v>
      </c>
      <c r="H244" s="198">
        <v>57.9</v>
      </c>
      <c r="I244" s="199"/>
      <c r="J244" s="198">
        <f>ROUND(I244*H244,1)</f>
        <v>0</v>
      </c>
      <c r="K244" s="196" t="s">
        <v>387</v>
      </c>
      <c r="L244" s="61"/>
      <c r="M244" s="200" t="s">
        <v>20</v>
      </c>
      <c r="N244" s="201" t="s">
        <v>43</v>
      </c>
      <c r="O244" s="42"/>
      <c r="P244" s="202">
        <f>O244*H244</f>
        <v>0</v>
      </c>
      <c r="Q244" s="202">
        <v>0</v>
      </c>
      <c r="R244" s="202">
        <f>Q244*H244</f>
        <v>0</v>
      </c>
      <c r="S244" s="202">
        <v>0</v>
      </c>
      <c r="T244" s="203">
        <f>S244*H244</f>
        <v>0</v>
      </c>
      <c r="AR244" s="24" t="s">
        <v>194</v>
      </c>
      <c r="AT244" s="24" t="s">
        <v>196</v>
      </c>
      <c r="AU244" s="24" t="s">
        <v>79</v>
      </c>
      <c r="AY244" s="24" t="s">
        <v>195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24" t="s">
        <v>79</v>
      </c>
      <c r="BK244" s="204">
        <f>ROUND(I244*H244,1)</f>
        <v>0</v>
      </c>
      <c r="BL244" s="24" t="s">
        <v>194</v>
      </c>
      <c r="BM244" s="24" t="s">
        <v>275</v>
      </c>
    </row>
    <row r="245" spans="2:65" s="1" customFormat="1" ht="13.5">
      <c r="B245" s="41"/>
      <c r="C245" s="63"/>
      <c r="D245" s="208" t="s">
        <v>202</v>
      </c>
      <c r="E245" s="63"/>
      <c r="F245" s="209" t="s">
        <v>2888</v>
      </c>
      <c r="G245" s="63"/>
      <c r="H245" s="63"/>
      <c r="I245" s="165"/>
      <c r="J245" s="63"/>
      <c r="K245" s="63"/>
      <c r="L245" s="61"/>
      <c r="M245" s="207"/>
      <c r="N245" s="42"/>
      <c r="O245" s="42"/>
      <c r="P245" s="42"/>
      <c r="Q245" s="42"/>
      <c r="R245" s="42"/>
      <c r="S245" s="42"/>
      <c r="T245" s="78"/>
      <c r="AT245" s="24" t="s">
        <v>202</v>
      </c>
      <c r="AU245" s="24" t="s">
        <v>79</v>
      </c>
    </row>
    <row r="246" spans="2:65" s="10" customFormat="1" ht="37.35" customHeight="1">
      <c r="B246" s="180"/>
      <c r="C246" s="181"/>
      <c r="D246" s="182" t="s">
        <v>71</v>
      </c>
      <c r="E246" s="183" t="s">
        <v>702</v>
      </c>
      <c r="F246" s="183" t="s">
        <v>804</v>
      </c>
      <c r="G246" s="181"/>
      <c r="H246" s="181"/>
      <c r="I246" s="184"/>
      <c r="J246" s="185">
        <f>BK246</f>
        <v>0</v>
      </c>
      <c r="K246" s="181"/>
      <c r="L246" s="186"/>
      <c r="M246" s="187"/>
      <c r="N246" s="188"/>
      <c r="O246" s="188"/>
      <c r="P246" s="189">
        <f>SUM(P247:P248)</f>
        <v>0</v>
      </c>
      <c r="Q246" s="188"/>
      <c r="R246" s="189">
        <f>SUM(R247:R248)</f>
        <v>0</v>
      </c>
      <c r="S246" s="188"/>
      <c r="T246" s="190">
        <f>SUM(T247:T248)</f>
        <v>0</v>
      </c>
      <c r="AR246" s="191" t="s">
        <v>79</v>
      </c>
      <c r="AT246" s="192" t="s">
        <v>71</v>
      </c>
      <c r="AU246" s="192" t="s">
        <v>72</v>
      </c>
      <c r="AY246" s="191" t="s">
        <v>195</v>
      </c>
      <c r="BK246" s="193">
        <f>SUM(BK247:BK248)</f>
        <v>0</v>
      </c>
    </row>
    <row r="247" spans="2:65" s="1" customFormat="1" ht="22.5" customHeight="1">
      <c r="B247" s="41"/>
      <c r="C247" s="194" t="s">
        <v>471</v>
      </c>
      <c r="D247" s="194" t="s">
        <v>196</v>
      </c>
      <c r="E247" s="195" t="s">
        <v>2889</v>
      </c>
      <c r="F247" s="196" t="s">
        <v>2890</v>
      </c>
      <c r="G247" s="197" t="s">
        <v>228</v>
      </c>
      <c r="H247" s="198">
        <v>226.1</v>
      </c>
      <c r="I247" s="199"/>
      <c r="J247" s="198">
        <f>ROUND(I247*H247,1)</f>
        <v>0</v>
      </c>
      <c r="K247" s="196" t="s">
        <v>387</v>
      </c>
      <c r="L247" s="61"/>
      <c r="M247" s="200" t="s">
        <v>20</v>
      </c>
      <c r="N247" s="201" t="s">
        <v>43</v>
      </c>
      <c r="O247" s="42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AR247" s="24" t="s">
        <v>194</v>
      </c>
      <c r="AT247" s="24" t="s">
        <v>196</v>
      </c>
      <c r="AU247" s="24" t="s">
        <v>79</v>
      </c>
      <c r="AY247" s="24" t="s">
        <v>195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24" t="s">
        <v>79</v>
      </c>
      <c r="BK247" s="204">
        <f>ROUND(I247*H247,1)</f>
        <v>0</v>
      </c>
      <c r="BL247" s="24" t="s">
        <v>194</v>
      </c>
      <c r="BM247" s="24" t="s">
        <v>283</v>
      </c>
    </row>
    <row r="248" spans="2:65" s="1" customFormat="1" ht="13.5">
      <c r="B248" s="41"/>
      <c r="C248" s="63"/>
      <c r="D248" s="208" t="s">
        <v>202</v>
      </c>
      <c r="E248" s="63"/>
      <c r="F248" s="209" t="s">
        <v>2890</v>
      </c>
      <c r="G248" s="63"/>
      <c r="H248" s="63"/>
      <c r="I248" s="165"/>
      <c r="J248" s="63"/>
      <c r="K248" s="63"/>
      <c r="L248" s="61"/>
      <c r="M248" s="207"/>
      <c r="N248" s="42"/>
      <c r="O248" s="42"/>
      <c r="P248" s="42"/>
      <c r="Q248" s="42"/>
      <c r="R248" s="42"/>
      <c r="S248" s="42"/>
      <c r="T248" s="78"/>
      <c r="AT248" s="24" t="s">
        <v>202</v>
      </c>
      <c r="AU248" s="24" t="s">
        <v>79</v>
      </c>
    </row>
    <row r="249" spans="2:65" s="10" customFormat="1" ht="37.35" customHeight="1">
      <c r="B249" s="180"/>
      <c r="C249" s="181"/>
      <c r="D249" s="182" t="s">
        <v>71</v>
      </c>
      <c r="E249" s="183" t="s">
        <v>808</v>
      </c>
      <c r="F249" s="183" t="s">
        <v>809</v>
      </c>
      <c r="G249" s="181"/>
      <c r="H249" s="181"/>
      <c r="I249" s="184"/>
      <c r="J249" s="185">
        <f>BK249</f>
        <v>0</v>
      </c>
      <c r="K249" s="181"/>
      <c r="L249" s="186"/>
      <c r="M249" s="187"/>
      <c r="N249" s="188"/>
      <c r="O249" s="188"/>
      <c r="P249" s="189">
        <f>SUM(P250:P267)</f>
        <v>0</v>
      </c>
      <c r="Q249" s="188"/>
      <c r="R249" s="189">
        <f>SUM(R250:R267)</f>
        <v>0</v>
      </c>
      <c r="S249" s="188"/>
      <c r="T249" s="190">
        <f>SUM(T250:T267)</f>
        <v>0</v>
      </c>
      <c r="AR249" s="191" t="s">
        <v>81</v>
      </c>
      <c r="AT249" s="192" t="s">
        <v>71</v>
      </c>
      <c r="AU249" s="192" t="s">
        <v>72</v>
      </c>
      <c r="AY249" s="191" t="s">
        <v>195</v>
      </c>
      <c r="BK249" s="193">
        <f>SUM(BK250:BK267)</f>
        <v>0</v>
      </c>
    </row>
    <row r="250" spans="2:65" s="1" customFormat="1" ht="22.5" customHeight="1">
      <c r="B250" s="41"/>
      <c r="C250" s="194" t="s">
        <v>574</v>
      </c>
      <c r="D250" s="194" t="s">
        <v>196</v>
      </c>
      <c r="E250" s="195" t="s">
        <v>2891</v>
      </c>
      <c r="F250" s="196" t="s">
        <v>2892</v>
      </c>
      <c r="G250" s="197" t="s">
        <v>404</v>
      </c>
      <c r="H250" s="198">
        <v>59.5</v>
      </c>
      <c r="I250" s="199"/>
      <c r="J250" s="198">
        <f>ROUND(I250*H250,1)</f>
        <v>0</v>
      </c>
      <c r="K250" s="196" t="s">
        <v>387</v>
      </c>
      <c r="L250" s="61"/>
      <c r="M250" s="200" t="s">
        <v>20</v>
      </c>
      <c r="N250" s="201" t="s">
        <v>43</v>
      </c>
      <c r="O250" s="42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AR250" s="24" t="s">
        <v>255</v>
      </c>
      <c r="AT250" s="24" t="s">
        <v>196</v>
      </c>
      <c r="AU250" s="24" t="s">
        <v>79</v>
      </c>
      <c r="AY250" s="24" t="s">
        <v>195</v>
      </c>
      <c r="BE250" s="204">
        <f>IF(N250="základní",J250,0)</f>
        <v>0</v>
      </c>
      <c r="BF250" s="204">
        <f>IF(N250="snížená",J250,0)</f>
        <v>0</v>
      </c>
      <c r="BG250" s="204">
        <f>IF(N250="zákl. přenesená",J250,0)</f>
        <v>0</v>
      </c>
      <c r="BH250" s="204">
        <f>IF(N250="sníž. přenesená",J250,0)</f>
        <v>0</v>
      </c>
      <c r="BI250" s="204">
        <f>IF(N250="nulová",J250,0)</f>
        <v>0</v>
      </c>
      <c r="BJ250" s="24" t="s">
        <v>79</v>
      </c>
      <c r="BK250" s="204">
        <f>ROUND(I250*H250,1)</f>
        <v>0</v>
      </c>
      <c r="BL250" s="24" t="s">
        <v>255</v>
      </c>
      <c r="BM250" s="24" t="s">
        <v>291</v>
      </c>
    </row>
    <row r="251" spans="2:65" s="1" customFormat="1" ht="13.5">
      <c r="B251" s="41"/>
      <c r="C251" s="63"/>
      <c r="D251" s="205" t="s">
        <v>202</v>
      </c>
      <c r="E251" s="63"/>
      <c r="F251" s="206" t="s">
        <v>2892</v>
      </c>
      <c r="G251" s="63"/>
      <c r="H251" s="63"/>
      <c r="I251" s="165"/>
      <c r="J251" s="63"/>
      <c r="K251" s="63"/>
      <c r="L251" s="61"/>
      <c r="M251" s="207"/>
      <c r="N251" s="42"/>
      <c r="O251" s="42"/>
      <c r="P251" s="42"/>
      <c r="Q251" s="42"/>
      <c r="R251" s="42"/>
      <c r="S251" s="42"/>
      <c r="T251" s="78"/>
      <c r="AT251" s="24" t="s">
        <v>202</v>
      </c>
      <c r="AU251" s="24" t="s">
        <v>79</v>
      </c>
    </row>
    <row r="252" spans="2:65" s="1" customFormat="1" ht="22.5" customHeight="1">
      <c r="B252" s="41"/>
      <c r="C252" s="194" t="s">
        <v>474</v>
      </c>
      <c r="D252" s="194" t="s">
        <v>196</v>
      </c>
      <c r="E252" s="195" t="s">
        <v>828</v>
      </c>
      <c r="F252" s="196" t="s">
        <v>2893</v>
      </c>
      <c r="G252" s="197" t="s">
        <v>404</v>
      </c>
      <c r="H252" s="198">
        <v>49.3</v>
      </c>
      <c r="I252" s="199"/>
      <c r="J252" s="198">
        <f>ROUND(I252*H252,1)</f>
        <v>0</v>
      </c>
      <c r="K252" s="196" t="s">
        <v>387</v>
      </c>
      <c r="L252" s="61"/>
      <c r="M252" s="200" t="s">
        <v>20</v>
      </c>
      <c r="N252" s="201" t="s">
        <v>43</v>
      </c>
      <c r="O252" s="42"/>
      <c r="P252" s="202">
        <f>O252*H252</f>
        <v>0</v>
      </c>
      <c r="Q252" s="202">
        <v>0</v>
      </c>
      <c r="R252" s="202">
        <f>Q252*H252</f>
        <v>0</v>
      </c>
      <c r="S252" s="202">
        <v>0</v>
      </c>
      <c r="T252" s="203">
        <f>S252*H252</f>
        <v>0</v>
      </c>
      <c r="AR252" s="24" t="s">
        <v>255</v>
      </c>
      <c r="AT252" s="24" t="s">
        <v>196</v>
      </c>
      <c r="AU252" s="24" t="s">
        <v>79</v>
      </c>
      <c r="AY252" s="24" t="s">
        <v>195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24" t="s">
        <v>79</v>
      </c>
      <c r="BK252" s="204">
        <f>ROUND(I252*H252,1)</f>
        <v>0</v>
      </c>
      <c r="BL252" s="24" t="s">
        <v>255</v>
      </c>
      <c r="BM252" s="24" t="s">
        <v>299</v>
      </c>
    </row>
    <row r="253" spans="2:65" s="1" customFormat="1" ht="13.5">
      <c r="B253" s="41"/>
      <c r="C253" s="63"/>
      <c r="D253" s="205" t="s">
        <v>202</v>
      </c>
      <c r="E253" s="63"/>
      <c r="F253" s="206" t="s">
        <v>2893</v>
      </c>
      <c r="G253" s="63"/>
      <c r="H253" s="63"/>
      <c r="I253" s="165"/>
      <c r="J253" s="63"/>
      <c r="K253" s="63"/>
      <c r="L253" s="61"/>
      <c r="M253" s="207"/>
      <c r="N253" s="42"/>
      <c r="O253" s="42"/>
      <c r="P253" s="42"/>
      <c r="Q253" s="42"/>
      <c r="R253" s="42"/>
      <c r="S253" s="42"/>
      <c r="T253" s="78"/>
      <c r="AT253" s="24" t="s">
        <v>202</v>
      </c>
      <c r="AU253" s="24" t="s">
        <v>79</v>
      </c>
    </row>
    <row r="254" spans="2:65" s="1" customFormat="1" ht="22.5" customHeight="1">
      <c r="B254" s="41"/>
      <c r="C254" s="194" t="s">
        <v>580</v>
      </c>
      <c r="D254" s="194" t="s">
        <v>196</v>
      </c>
      <c r="E254" s="195" t="s">
        <v>2894</v>
      </c>
      <c r="F254" s="196" t="s">
        <v>2895</v>
      </c>
      <c r="G254" s="197" t="s">
        <v>404</v>
      </c>
      <c r="H254" s="198">
        <v>6.1</v>
      </c>
      <c r="I254" s="199"/>
      <c r="J254" s="198">
        <f>ROUND(I254*H254,1)</f>
        <v>0</v>
      </c>
      <c r="K254" s="196" t="s">
        <v>387</v>
      </c>
      <c r="L254" s="61"/>
      <c r="M254" s="200" t="s">
        <v>20</v>
      </c>
      <c r="N254" s="201" t="s">
        <v>43</v>
      </c>
      <c r="O254" s="42"/>
      <c r="P254" s="202">
        <f>O254*H254</f>
        <v>0</v>
      </c>
      <c r="Q254" s="202">
        <v>0</v>
      </c>
      <c r="R254" s="202">
        <f>Q254*H254</f>
        <v>0</v>
      </c>
      <c r="S254" s="202">
        <v>0</v>
      </c>
      <c r="T254" s="203">
        <f>S254*H254</f>
        <v>0</v>
      </c>
      <c r="AR254" s="24" t="s">
        <v>255</v>
      </c>
      <c r="AT254" s="24" t="s">
        <v>196</v>
      </c>
      <c r="AU254" s="24" t="s">
        <v>79</v>
      </c>
      <c r="AY254" s="24" t="s">
        <v>195</v>
      </c>
      <c r="BE254" s="204">
        <f>IF(N254="základní",J254,0)</f>
        <v>0</v>
      </c>
      <c r="BF254" s="204">
        <f>IF(N254="snížená",J254,0)</f>
        <v>0</v>
      </c>
      <c r="BG254" s="204">
        <f>IF(N254="zákl. přenesená",J254,0)</f>
        <v>0</v>
      </c>
      <c r="BH254" s="204">
        <f>IF(N254="sníž. přenesená",J254,0)</f>
        <v>0</v>
      </c>
      <c r="BI254" s="204">
        <f>IF(N254="nulová",J254,0)</f>
        <v>0</v>
      </c>
      <c r="BJ254" s="24" t="s">
        <v>79</v>
      </c>
      <c r="BK254" s="204">
        <f>ROUND(I254*H254,1)</f>
        <v>0</v>
      </c>
      <c r="BL254" s="24" t="s">
        <v>255</v>
      </c>
      <c r="BM254" s="24" t="s">
        <v>583</v>
      </c>
    </row>
    <row r="255" spans="2:65" s="1" customFormat="1" ht="13.5">
      <c r="B255" s="41"/>
      <c r="C255" s="63"/>
      <c r="D255" s="205" t="s">
        <v>202</v>
      </c>
      <c r="E255" s="63"/>
      <c r="F255" s="206" t="s">
        <v>2895</v>
      </c>
      <c r="G255" s="63"/>
      <c r="H255" s="63"/>
      <c r="I255" s="165"/>
      <c r="J255" s="63"/>
      <c r="K255" s="63"/>
      <c r="L255" s="61"/>
      <c r="M255" s="207"/>
      <c r="N255" s="42"/>
      <c r="O255" s="42"/>
      <c r="P255" s="42"/>
      <c r="Q255" s="42"/>
      <c r="R255" s="42"/>
      <c r="S255" s="42"/>
      <c r="T255" s="78"/>
      <c r="AT255" s="24" t="s">
        <v>202</v>
      </c>
      <c r="AU255" s="24" t="s">
        <v>79</v>
      </c>
    </row>
    <row r="256" spans="2:65" s="1" customFormat="1" ht="22.5" customHeight="1">
      <c r="B256" s="41"/>
      <c r="C256" s="194" t="s">
        <v>477</v>
      </c>
      <c r="D256" s="194" t="s">
        <v>196</v>
      </c>
      <c r="E256" s="195" t="s">
        <v>814</v>
      </c>
      <c r="F256" s="196" t="s">
        <v>2896</v>
      </c>
      <c r="G256" s="197" t="s">
        <v>404</v>
      </c>
      <c r="H256" s="198">
        <v>49.3</v>
      </c>
      <c r="I256" s="199"/>
      <c r="J256" s="198">
        <f>ROUND(I256*H256,1)</f>
        <v>0</v>
      </c>
      <c r="K256" s="196" t="s">
        <v>387</v>
      </c>
      <c r="L256" s="61"/>
      <c r="M256" s="200" t="s">
        <v>20</v>
      </c>
      <c r="N256" s="201" t="s">
        <v>43</v>
      </c>
      <c r="O256" s="42"/>
      <c r="P256" s="202">
        <f>O256*H256</f>
        <v>0</v>
      </c>
      <c r="Q256" s="202">
        <v>0</v>
      </c>
      <c r="R256" s="202">
        <f>Q256*H256</f>
        <v>0</v>
      </c>
      <c r="S256" s="202">
        <v>0</v>
      </c>
      <c r="T256" s="203">
        <f>S256*H256</f>
        <v>0</v>
      </c>
      <c r="AR256" s="24" t="s">
        <v>255</v>
      </c>
      <c r="AT256" s="24" t="s">
        <v>196</v>
      </c>
      <c r="AU256" s="24" t="s">
        <v>79</v>
      </c>
      <c r="AY256" s="24" t="s">
        <v>195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24" t="s">
        <v>79</v>
      </c>
      <c r="BK256" s="204">
        <f>ROUND(I256*H256,1)</f>
        <v>0</v>
      </c>
      <c r="BL256" s="24" t="s">
        <v>255</v>
      </c>
      <c r="BM256" s="24" t="s">
        <v>586</v>
      </c>
    </row>
    <row r="257" spans="2:65" s="1" customFormat="1" ht="13.5">
      <c r="B257" s="41"/>
      <c r="C257" s="63"/>
      <c r="D257" s="205" t="s">
        <v>202</v>
      </c>
      <c r="E257" s="63"/>
      <c r="F257" s="206" t="s">
        <v>2896</v>
      </c>
      <c r="G257" s="63"/>
      <c r="H257" s="63"/>
      <c r="I257" s="165"/>
      <c r="J257" s="63"/>
      <c r="K257" s="63"/>
      <c r="L257" s="61"/>
      <c r="M257" s="207"/>
      <c r="N257" s="42"/>
      <c r="O257" s="42"/>
      <c r="P257" s="42"/>
      <c r="Q257" s="42"/>
      <c r="R257" s="42"/>
      <c r="S257" s="42"/>
      <c r="T257" s="78"/>
      <c r="AT257" s="24" t="s">
        <v>202</v>
      </c>
      <c r="AU257" s="24" t="s">
        <v>79</v>
      </c>
    </row>
    <row r="258" spans="2:65" s="1" customFormat="1" ht="22.5" customHeight="1">
      <c r="B258" s="41"/>
      <c r="C258" s="194" t="s">
        <v>587</v>
      </c>
      <c r="D258" s="194" t="s">
        <v>196</v>
      </c>
      <c r="E258" s="195" t="s">
        <v>2897</v>
      </c>
      <c r="F258" s="196" t="s">
        <v>2898</v>
      </c>
      <c r="G258" s="197" t="s">
        <v>404</v>
      </c>
      <c r="H258" s="198">
        <v>49.3</v>
      </c>
      <c r="I258" s="199"/>
      <c r="J258" s="198">
        <f>ROUND(I258*H258,1)</f>
        <v>0</v>
      </c>
      <c r="K258" s="196" t="s">
        <v>387</v>
      </c>
      <c r="L258" s="61"/>
      <c r="M258" s="200" t="s">
        <v>20</v>
      </c>
      <c r="N258" s="201" t="s">
        <v>43</v>
      </c>
      <c r="O258" s="42"/>
      <c r="P258" s="202">
        <f>O258*H258</f>
        <v>0</v>
      </c>
      <c r="Q258" s="202">
        <v>0</v>
      </c>
      <c r="R258" s="202">
        <f>Q258*H258</f>
        <v>0</v>
      </c>
      <c r="S258" s="202">
        <v>0</v>
      </c>
      <c r="T258" s="203">
        <f>S258*H258</f>
        <v>0</v>
      </c>
      <c r="AR258" s="24" t="s">
        <v>255</v>
      </c>
      <c r="AT258" s="24" t="s">
        <v>196</v>
      </c>
      <c r="AU258" s="24" t="s">
        <v>79</v>
      </c>
      <c r="AY258" s="24" t="s">
        <v>195</v>
      </c>
      <c r="BE258" s="204">
        <f>IF(N258="základní",J258,0)</f>
        <v>0</v>
      </c>
      <c r="BF258" s="204">
        <f>IF(N258="snížená",J258,0)</f>
        <v>0</v>
      </c>
      <c r="BG258" s="204">
        <f>IF(N258="zákl. přenesená",J258,0)</f>
        <v>0</v>
      </c>
      <c r="BH258" s="204">
        <f>IF(N258="sníž. přenesená",J258,0)</f>
        <v>0</v>
      </c>
      <c r="BI258" s="204">
        <f>IF(N258="nulová",J258,0)</f>
        <v>0</v>
      </c>
      <c r="BJ258" s="24" t="s">
        <v>79</v>
      </c>
      <c r="BK258" s="204">
        <f>ROUND(I258*H258,1)</f>
        <v>0</v>
      </c>
      <c r="BL258" s="24" t="s">
        <v>255</v>
      </c>
      <c r="BM258" s="24" t="s">
        <v>590</v>
      </c>
    </row>
    <row r="259" spans="2:65" s="1" customFormat="1" ht="13.5">
      <c r="B259" s="41"/>
      <c r="C259" s="63"/>
      <c r="D259" s="205" t="s">
        <v>202</v>
      </c>
      <c r="E259" s="63"/>
      <c r="F259" s="206" t="s">
        <v>2898</v>
      </c>
      <c r="G259" s="63"/>
      <c r="H259" s="63"/>
      <c r="I259" s="165"/>
      <c r="J259" s="63"/>
      <c r="K259" s="63"/>
      <c r="L259" s="61"/>
      <c r="M259" s="207"/>
      <c r="N259" s="42"/>
      <c r="O259" s="42"/>
      <c r="P259" s="42"/>
      <c r="Q259" s="42"/>
      <c r="R259" s="42"/>
      <c r="S259" s="42"/>
      <c r="T259" s="78"/>
      <c r="AT259" s="24" t="s">
        <v>202</v>
      </c>
      <c r="AU259" s="24" t="s">
        <v>79</v>
      </c>
    </row>
    <row r="260" spans="2:65" s="1" customFormat="1" ht="22.5" customHeight="1">
      <c r="B260" s="41"/>
      <c r="C260" s="194" t="s">
        <v>481</v>
      </c>
      <c r="D260" s="194" t="s">
        <v>196</v>
      </c>
      <c r="E260" s="195" t="s">
        <v>2899</v>
      </c>
      <c r="F260" s="196" t="s">
        <v>2900</v>
      </c>
      <c r="G260" s="197" t="s">
        <v>404</v>
      </c>
      <c r="H260" s="198">
        <v>55.4</v>
      </c>
      <c r="I260" s="199"/>
      <c r="J260" s="198">
        <f>ROUND(I260*H260,1)</f>
        <v>0</v>
      </c>
      <c r="K260" s="196" t="s">
        <v>387</v>
      </c>
      <c r="L260" s="61"/>
      <c r="M260" s="200" t="s">
        <v>20</v>
      </c>
      <c r="N260" s="201" t="s">
        <v>43</v>
      </c>
      <c r="O260" s="42"/>
      <c r="P260" s="202">
        <f>O260*H260</f>
        <v>0</v>
      </c>
      <c r="Q260" s="202">
        <v>0</v>
      </c>
      <c r="R260" s="202">
        <f>Q260*H260</f>
        <v>0</v>
      </c>
      <c r="S260" s="202">
        <v>0</v>
      </c>
      <c r="T260" s="203">
        <f>S260*H260</f>
        <v>0</v>
      </c>
      <c r="AR260" s="24" t="s">
        <v>255</v>
      </c>
      <c r="AT260" s="24" t="s">
        <v>196</v>
      </c>
      <c r="AU260" s="24" t="s">
        <v>79</v>
      </c>
      <c r="AY260" s="24" t="s">
        <v>195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24" t="s">
        <v>79</v>
      </c>
      <c r="BK260" s="204">
        <f>ROUND(I260*H260,1)</f>
        <v>0</v>
      </c>
      <c r="BL260" s="24" t="s">
        <v>255</v>
      </c>
      <c r="BM260" s="24" t="s">
        <v>593</v>
      </c>
    </row>
    <row r="261" spans="2:65" s="1" customFormat="1" ht="13.5">
      <c r="B261" s="41"/>
      <c r="C261" s="63"/>
      <c r="D261" s="205" t="s">
        <v>202</v>
      </c>
      <c r="E261" s="63"/>
      <c r="F261" s="206" t="s">
        <v>2900</v>
      </c>
      <c r="G261" s="63"/>
      <c r="H261" s="63"/>
      <c r="I261" s="165"/>
      <c r="J261" s="63"/>
      <c r="K261" s="63"/>
      <c r="L261" s="61"/>
      <c r="M261" s="207"/>
      <c r="N261" s="42"/>
      <c r="O261" s="42"/>
      <c r="P261" s="42"/>
      <c r="Q261" s="42"/>
      <c r="R261" s="42"/>
      <c r="S261" s="42"/>
      <c r="T261" s="78"/>
      <c r="AT261" s="24" t="s">
        <v>202</v>
      </c>
      <c r="AU261" s="24" t="s">
        <v>79</v>
      </c>
    </row>
    <row r="262" spans="2:65" s="1" customFormat="1" ht="22.5" customHeight="1">
      <c r="B262" s="41"/>
      <c r="C262" s="194" t="s">
        <v>594</v>
      </c>
      <c r="D262" s="194" t="s">
        <v>196</v>
      </c>
      <c r="E262" s="195" t="s">
        <v>2901</v>
      </c>
      <c r="F262" s="196" t="s">
        <v>2902</v>
      </c>
      <c r="G262" s="197" t="s">
        <v>404</v>
      </c>
      <c r="H262" s="198">
        <v>55.4</v>
      </c>
      <c r="I262" s="199"/>
      <c r="J262" s="198">
        <f>ROUND(I262*H262,1)</f>
        <v>0</v>
      </c>
      <c r="K262" s="196" t="s">
        <v>387</v>
      </c>
      <c r="L262" s="61"/>
      <c r="M262" s="200" t="s">
        <v>20</v>
      </c>
      <c r="N262" s="201" t="s">
        <v>43</v>
      </c>
      <c r="O262" s="42"/>
      <c r="P262" s="202">
        <f>O262*H262</f>
        <v>0</v>
      </c>
      <c r="Q262" s="202">
        <v>0</v>
      </c>
      <c r="R262" s="202">
        <f>Q262*H262</f>
        <v>0</v>
      </c>
      <c r="S262" s="202">
        <v>0</v>
      </c>
      <c r="T262" s="203">
        <f>S262*H262</f>
        <v>0</v>
      </c>
      <c r="AR262" s="24" t="s">
        <v>255</v>
      </c>
      <c r="AT262" s="24" t="s">
        <v>196</v>
      </c>
      <c r="AU262" s="24" t="s">
        <v>79</v>
      </c>
      <c r="AY262" s="24" t="s">
        <v>195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24" t="s">
        <v>79</v>
      </c>
      <c r="BK262" s="204">
        <f>ROUND(I262*H262,1)</f>
        <v>0</v>
      </c>
      <c r="BL262" s="24" t="s">
        <v>255</v>
      </c>
      <c r="BM262" s="24" t="s">
        <v>597</v>
      </c>
    </row>
    <row r="263" spans="2:65" s="1" customFormat="1" ht="13.5">
      <c r="B263" s="41"/>
      <c r="C263" s="63"/>
      <c r="D263" s="205" t="s">
        <v>202</v>
      </c>
      <c r="E263" s="63"/>
      <c r="F263" s="206" t="s">
        <v>2902</v>
      </c>
      <c r="G263" s="63"/>
      <c r="H263" s="63"/>
      <c r="I263" s="165"/>
      <c r="J263" s="63"/>
      <c r="K263" s="63"/>
      <c r="L263" s="61"/>
      <c r="M263" s="207"/>
      <c r="N263" s="42"/>
      <c r="O263" s="42"/>
      <c r="P263" s="42"/>
      <c r="Q263" s="42"/>
      <c r="R263" s="42"/>
      <c r="S263" s="42"/>
      <c r="T263" s="78"/>
      <c r="AT263" s="24" t="s">
        <v>202</v>
      </c>
      <c r="AU263" s="24" t="s">
        <v>79</v>
      </c>
    </row>
    <row r="264" spans="2:65" s="1" customFormat="1" ht="22.5" customHeight="1">
      <c r="B264" s="41"/>
      <c r="C264" s="238" t="s">
        <v>484</v>
      </c>
      <c r="D264" s="238" t="s">
        <v>1041</v>
      </c>
      <c r="E264" s="239" t="s">
        <v>2903</v>
      </c>
      <c r="F264" s="240" t="s">
        <v>2904</v>
      </c>
      <c r="G264" s="241" t="s">
        <v>404</v>
      </c>
      <c r="H264" s="242">
        <v>66.5</v>
      </c>
      <c r="I264" s="243"/>
      <c r="J264" s="242">
        <f>ROUND(I264*H264,1)</f>
        <v>0</v>
      </c>
      <c r="K264" s="240" t="s">
        <v>387</v>
      </c>
      <c r="L264" s="244"/>
      <c r="M264" s="245" t="s">
        <v>20</v>
      </c>
      <c r="N264" s="246" t="s">
        <v>43</v>
      </c>
      <c r="O264" s="42"/>
      <c r="P264" s="202">
        <f>O264*H264</f>
        <v>0</v>
      </c>
      <c r="Q264" s="202">
        <v>0</v>
      </c>
      <c r="R264" s="202">
        <f>Q264*H264</f>
        <v>0</v>
      </c>
      <c r="S264" s="202">
        <v>0</v>
      </c>
      <c r="T264" s="203">
        <f>S264*H264</f>
        <v>0</v>
      </c>
      <c r="AR264" s="24" t="s">
        <v>315</v>
      </c>
      <c r="AT264" s="24" t="s">
        <v>1041</v>
      </c>
      <c r="AU264" s="24" t="s">
        <v>79</v>
      </c>
      <c r="AY264" s="24" t="s">
        <v>195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24" t="s">
        <v>79</v>
      </c>
      <c r="BK264" s="204">
        <f>ROUND(I264*H264,1)</f>
        <v>0</v>
      </c>
      <c r="BL264" s="24" t="s">
        <v>255</v>
      </c>
      <c r="BM264" s="24" t="s">
        <v>600</v>
      </c>
    </row>
    <row r="265" spans="2:65" s="1" customFormat="1" ht="13.5">
      <c r="B265" s="41"/>
      <c r="C265" s="63"/>
      <c r="D265" s="205" t="s">
        <v>202</v>
      </c>
      <c r="E265" s="63"/>
      <c r="F265" s="206" t="s">
        <v>2904</v>
      </c>
      <c r="G265" s="63"/>
      <c r="H265" s="63"/>
      <c r="I265" s="165"/>
      <c r="J265" s="63"/>
      <c r="K265" s="63"/>
      <c r="L265" s="61"/>
      <c r="M265" s="207"/>
      <c r="N265" s="42"/>
      <c r="O265" s="42"/>
      <c r="P265" s="42"/>
      <c r="Q265" s="42"/>
      <c r="R265" s="42"/>
      <c r="S265" s="42"/>
      <c r="T265" s="78"/>
      <c r="AT265" s="24" t="s">
        <v>202</v>
      </c>
      <c r="AU265" s="24" t="s">
        <v>79</v>
      </c>
    </row>
    <row r="266" spans="2:65" s="1" customFormat="1" ht="22.5" customHeight="1">
      <c r="B266" s="41"/>
      <c r="C266" s="194" t="s">
        <v>601</v>
      </c>
      <c r="D266" s="194" t="s">
        <v>196</v>
      </c>
      <c r="E266" s="195" t="s">
        <v>1021</v>
      </c>
      <c r="F266" s="196" t="s">
        <v>1022</v>
      </c>
      <c r="G266" s="197" t="s">
        <v>903</v>
      </c>
      <c r="H266" s="199"/>
      <c r="I266" s="199"/>
      <c r="J266" s="198">
        <f>ROUND(I266*H266,1)</f>
        <v>0</v>
      </c>
      <c r="K266" s="196" t="s">
        <v>387</v>
      </c>
      <c r="L266" s="61"/>
      <c r="M266" s="200" t="s">
        <v>20</v>
      </c>
      <c r="N266" s="201" t="s">
        <v>43</v>
      </c>
      <c r="O266" s="42"/>
      <c r="P266" s="202">
        <f>O266*H266</f>
        <v>0</v>
      </c>
      <c r="Q266" s="202">
        <v>0</v>
      </c>
      <c r="R266" s="202">
        <f>Q266*H266</f>
        <v>0</v>
      </c>
      <c r="S266" s="202">
        <v>0</v>
      </c>
      <c r="T266" s="203">
        <f>S266*H266</f>
        <v>0</v>
      </c>
      <c r="AR266" s="24" t="s">
        <v>255</v>
      </c>
      <c r="AT266" s="24" t="s">
        <v>196</v>
      </c>
      <c r="AU266" s="24" t="s">
        <v>79</v>
      </c>
      <c r="AY266" s="24" t="s">
        <v>195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24" t="s">
        <v>79</v>
      </c>
      <c r="BK266" s="204">
        <f>ROUND(I266*H266,1)</f>
        <v>0</v>
      </c>
      <c r="BL266" s="24" t="s">
        <v>255</v>
      </c>
      <c r="BM266" s="24" t="s">
        <v>604</v>
      </c>
    </row>
    <row r="267" spans="2:65" s="1" customFormat="1" ht="13.5">
      <c r="B267" s="41"/>
      <c r="C267" s="63"/>
      <c r="D267" s="208" t="s">
        <v>202</v>
      </c>
      <c r="E267" s="63"/>
      <c r="F267" s="209" t="s">
        <v>1022</v>
      </c>
      <c r="G267" s="63"/>
      <c r="H267" s="63"/>
      <c r="I267" s="165"/>
      <c r="J267" s="63"/>
      <c r="K267" s="63"/>
      <c r="L267" s="61"/>
      <c r="M267" s="207"/>
      <c r="N267" s="42"/>
      <c r="O267" s="42"/>
      <c r="P267" s="42"/>
      <c r="Q267" s="42"/>
      <c r="R267" s="42"/>
      <c r="S267" s="42"/>
      <c r="T267" s="78"/>
      <c r="AT267" s="24" t="s">
        <v>202</v>
      </c>
      <c r="AU267" s="24" t="s">
        <v>79</v>
      </c>
    </row>
    <row r="268" spans="2:65" s="10" customFormat="1" ht="37.35" customHeight="1">
      <c r="B268" s="180"/>
      <c r="C268" s="181"/>
      <c r="D268" s="182" t="s">
        <v>71</v>
      </c>
      <c r="E268" s="183" t="s">
        <v>842</v>
      </c>
      <c r="F268" s="183" t="s">
        <v>843</v>
      </c>
      <c r="G268" s="181"/>
      <c r="H268" s="181"/>
      <c r="I268" s="184"/>
      <c r="J268" s="185">
        <f>BK268</f>
        <v>0</v>
      </c>
      <c r="K268" s="181"/>
      <c r="L268" s="186"/>
      <c r="M268" s="187"/>
      <c r="N268" s="188"/>
      <c r="O268" s="188"/>
      <c r="P268" s="189">
        <f>SUM(P269:P280)</f>
        <v>0</v>
      </c>
      <c r="Q268" s="188"/>
      <c r="R268" s="189">
        <f>SUM(R269:R280)</f>
        <v>0</v>
      </c>
      <c r="S268" s="188"/>
      <c r="T268" s="190">
        <f>SUM(T269:T280)</f>
        <v>0</v>
      </c>
      <c r="AR268" s="191" t="s">
        <v>81</v>
      </c>
      <c r="AT268" s="192" t="s">
        <v>71</v>
      </c>
      <c r="AU268" s="192" t="s">
        <v>72</v>
      </c>
      <c r="AY268" s="191" t="s">
        <v>195</v>
      </c>
      <c r="BK268" s="193">
        <f>SUM(BK269:BK280)</f>
        <v>0</v>
      </c>
    </row>
    <row r="269" spans="2:65" s="1" customFormat="1" ht="22.5" customHeight="1">
      <c r="B269" s="41"/>
      <c r="C269" s="194" t="s">
        <v>487</v>
      </c>
      <c r="D269" s="194" t="s">
        <v>196</v>
      </c>
      <c r="E269" s="195" t="s">
        <v>2905</v>
      </c>
      <c r="F269" s="196" t="s">
        <v>2906</v>
      </c>
      <c r="G269" s="197" t="s">
        <v>404</v>
      </c>
      <c r="H269" s="198">
        <v>65.2</v>
      </c>
      <c r="I269" s="199"/>
      <c r="J269" s="198">
        <f>ROUND(I269*H269,1)</f>
        <v>0</v>
      </c>
      <c r="K269" s="196" t="s">
        <v>387</v>
      </c>
      <c r="L269" s="61"/>
      <c r="M269" s="200" t="s">
        <v>20</v>
      </c>
      <c r="N269" s="201" t="s">
        <v>43</v>
      </c>
      <c r="O269" s="42"/>
      <c r="P269" s="202">
        <f>O269*H269</f>
        <v>0</v>
      </c>
      <c r="Q269" s="202">
        <v>0</v>
      </c>
      <c r="R269" s="202">
        <f>Q269*H269</f>
        <v>0</v>
      </c>
      <c r="S269" s="202">
        <v>0</v>
      </c>
      <c r="T269" s="203">
        <f>S269*H269</f>
        <v>0</v>
      </c>
      <c r="AR269" s="24" t="s">
        <v>255</v>
      </c>
      <c r="AT269" s="24" t="s">
        <v>196</v>
      </c>
      <c r="AU269" s="24" t="s">
        <v>79</v>
      </c>
      <c r="AY269" s="24" t="s">
        <v>195</v>
      </c>
      <c r="BE269" s="204">
        <f>IF(N269="základní",J269,0)</f>
        <v>0</v>
      </c>
      <c r="BF269" s="204">
        <f>IF(N269="snížená",J269,0)</f>
        <v>0</v>
      </c>
      <c r="BG269" s="204">
        <f>IF(N269="zákl. přenesená",J269,0)</f>
        <v>0</v>
      </c>
      <c r="BH269" s="204">
        <f>IF(N269="sníž. přenesená",J269,0)</f>
        <v>0</v>
      </c>
      <c r="BI269" s="204">
        <f>IF(N269="nulová",J269,0)</f>
        <v>0</v>
      </c>
      <c r="BJ269" s="24" t="s">
        <v>79</v>
      </c>
      <c r="BK269" s="204">
        <f>ROUND(I269*H269,1)</f>
        <v>0</v>
      </c>
      <c r="BL269" s="24" t="s">
        <v>255</v>
      </c>
      <c r="BM269" s="24" t="s">
        <v>607</v>
      </c>
    </row>
    <row r="270" spans="2:65" s="1" customFormat="1" ht="13.5">
      <c r="B270" s="41"/>
      <c r="C270" s="63"/>
      <c r="D270" s="205" t="s">
        <v>202</v>
      </c>
      <c r="E270" s="63"/>
      <c r="F270" s="206" t="s">
        <v>2906</v>
      </c>
      <c r="G270" s="63"/>
      <c r="H270" s="63"/>
      <c r="I270" s="165"/>
      <c r="J270" s="63"/>
      <c r="K270" s="63"/>
      <c r="L270" s="61"/>
      <c r="M270" s="207"/>
      <c r="N270" s="42"/>
      <c r="O270" s="42"/>
      <c r="P270" s="42"/>
      <c r="Q270" s="42"/>
      <c r="R270" s="42"/>
      <c r="S270" s="42"/>
      <c r="T270" s="78"/>
      <c r="AT270" s="24" t="s">
        <v>202</v>
      </c>
      <c r="AU270" s="24" t="s">
        <v>79</v>
      </c>
    </row>
    <row r="271" spans="2:65" s="1" customFormat="1" ht="22.5" customHeight="1">
      <c r="B271" s="41"/>
      <c r="C271" s="194" t="s">
        <v>608</v>
      </c>
      <c r="D271" s="194" t="s">
        <v>196</v>
      </c>
      <c r="E271" s="195" t="s">
        <v>845</v>
      </c>
      <c r="F271" s="196" t="s">
        <v>846</v>
      </c>
      <c r="G271" s="197" t="s">
        <v>404</v>
      </c>
      <c r="H271" s="198">
        <v>56.7</v>
      </c>
      <c r="I271" s="199"/>
      <c r="J271" s="198">
        <f>ROUND(I271*H271,1)</f>
        <v>0</v>
      </c>
      <c r="K271" s="196" t="s">
        <v>387</v>
      </c>
      <c r="L271" s="61"/>
      <c r="M271" s="200" t="s">
        <v>20</v>
      </c>
      <c r="N271" s="201" t="s">
        <v>43</v>
      </c>
      <c r="O271" s="42"/>
      <c r="P271" s="202">
        <f>O271*H271</f>
        <v>0</v>
      </c>
      <c r="Q271" s="202">
        <v>0</v>
      </c>
      <c r="R271" s="202">
        <f>Q271*H271</f>
        <v>0</v>
      </c>
      <c r="S271" s="202">
        <v>0</v>
      </c>
      <c r="T271" s="203">
        <f>S271*H271</f>
        <v>0</v>
      </c>
      <c r="AR271" s="24" t="s">
        <v>255</v>
      </c>
      <c r="AT271" s="24" t="s">
        <v>196</v>
      </c>
      <c r="AU271" s="24" t="s">
        <v>79</v>
      </c>
      <c r="AY271" s="24" t="s">
        <v>195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24" t="s">
        <v>79</v>
      </c>
      <c r="BK271" s="204">
        <f>ROUND(I271*H271,1)</f>
        <v>0</v>
      </c>
      <c r="BL271" s="24" t="s">
        <v>255</v>
      </c>
      <c r="BM271" s="24" t="s">
        <v>611</v>
      </c>
    </row>
    <row r="272" spans="2:65" s="1" customFormat="1" ht="13.5">
      <c r="B272" s="41"/>
      <c r="C272" s="63"/>
      <c r="D272" s="205" t="s">
        <v>202</v>
      </c>
      <c r="E272" s="63"/>
      <c r="F272" s="206" t="s">
        <v>846</v>
      </c>
      <c r="G272" s="63"/>
      <c r="H272" s="63"/>
      <c r="I272" s="165"/>
      <c r="J272" s="63"/>
      <c r="K272" s="63"/>
      <c r="L272" s="61"/>
      <c r="M272" s="207"/>
      <c r="N272" s="42"/>
      <c r="O272" s="42"/>
      <c r="P272" s="42"/>
      <c r="Q272" s="42"/>
      <c r="R272" s="42"/>
      <c r="S272" s="42"/>
      <c r="T272" s="78"/>
      <c r="AT272" s="24" t="s">
        <v>202</v>
      </c>
      <c r="AU272" s="24" t="s">
        <v>79</v>
      </c>
    </row>
    <row r="273" spans="2:65" s="1" customFormat="1" ht="22.5" customHeight="1">
      <c r="B273" s="41"/>
      <c r="C273" s="194" t="s">
        <v>491</v>
      </c>
      <c r="D273" s="194" t="s">
        <v>196</v>
      </c>
      <c r="E273" s="195" t="s">
        <v>2907</v>
      </c>
      <c r="F273" s="196" t="s">
        <v>2908</v>
      </c>
      <c r="G273" s="197" t="s">
        <v>440</v>
      </c>
      <c r="H273" s="198">
        <v>35</v>
      </c>
      <c r="I273" s="199"/>
      <c r="J273" s="198">
        <f>ROUND(I273*H273,1)</f>
        <v>0</v>
      </c>
      <c r="K273" s="196" t="s">
        <v>387</v>
      </c>
      <c r="L273" s="61"/>
      <c r="M273" s="200" t="s">
        <v>20</v>
      </c>
      <c r="N273" s="201" t="s">
        <v>43</v>
      </c>
      <c r="O273" s="42"/>
      <c r="P273" s="202">
        <f>O273*H273</f>
        <v>0</v>
      </c>
      <c r="Q273" s="202">
        <v>0</v>
      </c>
      <c r="R273" s="202">
        <f>Q273*H273</f>
        <v>0</v>
      </c>
      <c r="S273" s="202">
        <v>0</v>
      </c>
      <c r="T273" s="203">
        <f>S273*H273</f>
        <v>0</v>
      </c>
      <c r="AR273" s="24" t="s">
        <v>255</v>
      </c>
      <c r="AT273" s="24" t="s">
        <v>196</v>
      </c>
      <c r="AU273" s="24" t="s">
        <v>79</v>
      </c>
      <c r="AY273" s="24" t="s">
        <v>195</v>
      </c>
      <c r="BE273" s="204">
        <f>IF(N273="základní",J273,0)</f>
        <v>0</v>
      </c>
      <c r="BF273" s="204">
        <f>IF(N273="snížená",J273,0)</f>
        <v>0</v>
      </c>
      <c r="BG273" s="204">
        <f>IF(N273="zákl. přenesená",J273,0)</f>
        <v>0</v>
      </c>
      <c r="BH273" s="204">
        <f>IF(N273="sníž. přenesená",J273,0)</f>
        <v>0</v>
      </c>
      <c r="BI273" s="204">
        <f>IF(N273="nulová",J273,0)</f>
        <v>0</v>
      </c>
      <c r="BJ273" s="24" t="s">
        <v>79</v>
      </c>
      <c r="BK273" s="204">
        <f>ROUND(I273*H273,1)</f>
        <v>0</v>
      </c>
      <c r="BL273" s="24" t="s">
        <v>255</v>
      </c>
      <c r="BM273" s="24" t="s">
        <v>614</v>
      </c>
    </row>
    <row r="274" spans="2:65" s="1" customFormat="1" ht="13.5">
      <c r="B274" s="41"/>
      <c r="C274" s="63"/>
      <c r="D274" s="205" t="s">
        <v>202</v>
      </c>
      <c r="E274" s="63"/>
      <c r="F274" s="206" t="s">
        <v>2908</v>
      </c>
      <c r="G274" s="63"/>
      <c r="H274" s="63"/>
      <c r="I274" s="165"/>
      <c r="J274" s="63"/>
      <c r="K274" s="63"/>
      <c r="L274" s="61"/>
      <c r="M274" s="207"/>
      <c r="N274" s="42"/>
      <c r="O274" s="42"/>
      <c r="P274" s="42"/>
      <c r="Q274" s="42"/>
      <c r="R274" s="42"/>
      <c r="S274" s="42"/>
      <c r="T274" s="78"/>
      <c r="AT274" s="24" t="s">
        <v>202</v>
      </c>
      <c r="AU274" s="24" t="s">
        <v>79</v>
      </c>
    </row>
    <row r="275" spans="2:65" s="1" customFormat="1" ht="22.5" customHeight="1">
      <c r="B275" s="41"/>
      <c r="C275" s="194" t="s">
        <v>615</v>
      </c>
      <c r="D275" s="194" t="s">
        <v>196</v>
      </c>
      <c r="E275" s="195" t="s">
        <v>855</v>
      </c>
      <c r="F275" s="196" t="s">
        <v>2909</v>
      </c>
      <c r="G275" s="197" t="s">
        <v>440</v>
      </c>
      <c r="H275" s="198">
        <v>35</v>
      </c>
      <c r="I275" s="199"/>
      <c r="J275" s="198">
        <f>ROUND(I275*H275,1)</f>
        <v>0</v>
      </c>
      <c r="K275" s="196" t="s">
        <v>387</v>
      </c>
      <c r="L275" s="61"/>
      <c r="M275" s="200" t="s">
        <v>20</v>
      </c>
      <c r="N275" s="201" t="s">
        <v>43</v>
      </c>
      <c r="O275" s="42"/>
      <c r="P275" s="202">
        <f>O275*H275</f>
        <v>0</v>
      </c>
      <c r="Q275" s="202">
        <v>0</v>
      </c>
      <c r="R275" s="202">
        <f>Q275*H275</f>
        <v>0</v>
      </c>
      <c r="S275" s="202">
        <v>0</v>
      </c>
      <c r="T275" s="203">
        <f>S275*H275</f>
        <v>0</v>
      </c>
      <c r="AR275" s="24" t="s">
        <v>255</v>
      </c>
      <c r="AT275" s="24" t="s">
        <v>196</v>
      </c>
      <c r="AU275" s="24" t="s">
        <v>79</v>
      </c>
      <c r="AY275" s="24" t="s">
        <v>195</v>
      </c>
      <c r="BE275" s="204">
        <f>IF(N275="základní",J275,0)</f>
        <v>0</v>
      </c>
      <c r="BF275" s="204">
        <f>IF(N275="snížená",J275,0)</f>
        <v>0</v>
      </c>
      <c r="BG275" s="204">
        <f>IF(N275="zákl. přenesená",J275,0)</f>
        <v>0</v>
      </c>
      <c r="BH275" s="204">
        <f>IF(N275="sníž. přenesená",J275,0)</f>
        <v>0</v>
      </c>
      <c r="BI275" s="204">
        <f>IF(N275="nulová",J275,0)</f>
        <v>0</v>
      </c>
      <c r="BJ275" s="24" t="s">
        <v>79</v>
      </c>
      <c r="BK275" s="204">
        <f>ROUND(I275*H275,1)</f>
        <v>0</v>
      </c>
      <c r="BL275" s="24" t="s">
        <v>255</v>
      </c>
      <c r="BM275" s="24" t="s">
        <v>618</v>
      </c>
    </row>
    <row r="276" spans="2:65" s="1" customFormat="1" ht="13.5">
      <c r="B276" s="41"/>
      <c r="C276" s="63"/>
      <c r="D276" s="205" t="s">
        <v>202</v>
      </c>
      <c r="E276" s="63"/>
      <c r="F276" s="206" t="s">
        <v>2909</v>
      </c>
      <c r="G276" s="63"/>
      <c r="H276" s="63"/>
      <c r="I276" s="165"/>
      <c r="J276" s="63"/>
      <c r="K276" s="63"/>
      <c r="L276" s="61"/>
      <c r="M276" s="207"/>
      <c r="N276" s="42"/>
      <c r="O276" s="42"/>
      <c r="P276" s="42"/>
      <c r="Q276" s="42"/>
      <c r="R276" s="42"/>
      <c r="S276" s="42"/>
      <c r="T276" s="78"/>
      <c r="AT276" s="24" t="s">
        <v>202</v>
      </c>
      <c r="AU276" s="24" t="s">
        <v>79</v>
      </c>
    </row>
    <row r="277" spans="2:65" s="1" customFormat="1" ht="22.5" customHeight="1">
      <c r="B277" s="41"/>
      <c r="C277" s="238" t="s">
        <v>494</v>
      </c>
      <c r="D277" s="238" t="s">
        <v>1041</v>
      </c>
      <c r="E277" s="239" t="s">
        <v>859</v>
      </c>
      <c r="F277" s="240" t="s">
        <v>860</v>
      </c>
      <c r="G277" s="241" t="s">
        <v>404</v>
      </c>
      <c r="H277" s="242">
        <v>65.2</v>
      </c>
      <c r="I277" s="243"/>
      <c r="J277" s="242">
        <f>ROUND(I277*H277,1)</f>
        <v>0</v>
      </c>
      <c r="K277" s="240" t="s">
        <v>387</v>
      </c>
      <c r="L277" s="244"/>
      <c r="M277" s="245" t="s">
        <v>20</v>
      </c>
      <c r="N277" s="246" t="s">
        <v>43</v>
      </c>
      <c r="O277" s="42"/>
      <c r="P277" s="202">
        <f>O277*H277</f>
        <v>0</v>
      </c>
      <c r="Q277" s="202">
        <v>0</v>
      </c>
      <c r="R277" s="202">
        <f>Q277*H277</f>
        <v>0</v>
      </c>
      <c r="S277" s="202">
        <v>0</v>
      </c>
      <c r="T277" s="203">
        <f>S277*H277</f>
        <v>0</v>
      </c>
      <c r="AR277" s="24" t="s">
        <v>315</v>
      </c>
      <c r="AT277" s="24" t="s">
        <v>1041</v>
      </c>
      <c r="AU277" s="24" t="s">
        <v>79</v>
      </c>
      <c r="AY277" s="24" t="s">
        <v>195</v>
      </c>
      <c r="BE277" s="204">
        <f>IF(N277="základní",J277,0)</f>
        <v>0</v>
      </c>
      <c r="BF277" s="204">
        <f>IF(N277="snížená",J277,0)</f>
        <v>0</v>
      </c>
      <c r="BG277" s="204">
        <f>IF(N277="zákl. přenesená",J277,0)</f>
        <v>0</v>
      </c>
      <c r="BH277" s="204">
        <f>IF(N277="sníž. přenesená",J277,0)</f>
        <v>0</v>
      </c>
      <c r="BI277" s="204">
        <f>IF(N277="nulová",J277,0)</f>
        <v>0</v>
      </c>
      <c r="BJ277" s="24" t="s">
        <v>79</v>
      </c>
      <c r="BK277" s="204">
        <f>ROUND(I277*H277,1)</f>
        <v>0</v>
      </c>
      <c r="BL277" s="24" t="s">
        <v>255</v>
      </c>
      <c r="BM277" s="24" t="s">
        <v>621</v>
      </c>
    </row>
    <row r="278" spans="2:65" s="1" customFormat="1" ht="13.5">
      <c r="B278" s="41"/>
      <c r="C278" s="63"/>
      <c r="D278" s="205" t="s">
        <v>202</v>
      </c>
      <c r="E278" s="63"/>
      <c r="F278" s="206" t="s">
        <v>860</v>
      </c>
      <c r="G278" s="63"/>
      <c r="H278" s="63"/>
      <c r="I278" s="165"/>
      <c r="J278" s="63"/>
      <c r="K278" s="63"/>
      <c r="L278" s="61"/>
      <c r="M278" s="207"/>
      <c r="N278" s="42"/>
      <c r="O278" s="42"/>
      <c r="P278" s="42"/>
      <c r="Q278" s="42"/>
      <c r="R278" s="42"/>
      <c r="S278" s="42"/>
      <c r="T278" s="78"/>
      <c r="AT278" s="24" t="s">
        <v>202</v>
      </c>
      <c r="AU278" s="24" t="s">
        <v>79</v>
      </c>
    </row>
    <row r="279" spans="2:65" s="1" customFormat="1" ht="22.5" customHeight="1">
      <c r="B279" s="41"/>
      <c r="C279" s="194" t="s">
        <v>622</v>
      </c>
      <c r="D279" s="194" t="s">
        <v>196</v>
      </c>
      <c r="E279" s="195" t="s">
        <v>1025</v>
      </c>
      <c r="F279" s="196" t="s">
        <v>1026</v>
      </c>
      <c r="G279" s="197" t="s">
        <v>903</v>
      </c>
      <c r="H279" s="199"/>
      <c r="I279" s="199"/>
      <c r="J279" s="198">
        <f>ROUND(I279*H279,1)</f>
        <v>0</v>
      </c>
      <c r="K279" s="196" t="s">
        <v>387</v>
      </c>
      <c r="L279" s="61"/>
      <c r="M279" s="200" t="s">
        <v>20</v>
      </c>
      <c r="N279" s="201" t="s">
        <v>43</v>
      </c>
      <c r="O279" s="42"/>
      <c r="P279" s="202">
        <f>O279*H279</f>
        <v>0</v>
      </c>
      <c r="Q279" s="202">
        <v>0</v>
      </c>
      <c r="R279" s="202">
        <f>Q279*H279</f>
        <v>0</v>
      </c>
      <c r="S279" s="202">
        <v>0</v>
      </c>
      <c r="T279" s="203">
        <f>S279*H279</f>
        <v>0</v>
      </c>
      <c r="AR279" s="24" t="s">
        <v>255</v>
      </c>
      <c r="AT279" s="24" t="s">
        <v>196</v>
      </c>
      <c r="AU279" s="24" t="s">
        <v>79</v>
      </c>
      <c r="AY279" s="24" t="s">
        <v>195</v>
      </c>
      <c r="BE279" s="204">
        <f>IF(N279="základní",J279,0)</f>
        <v>0</v>
      </c>
      <c r="BF279" s="204">
        <f>IF(N279="snížená",J279,0)</f>
        <v>0</v>
      </c>
      <c r="BG279" s="204">
        <f>IF(N279="zákl. přenesená",J279,0)</f>
        <v>0</v>
      </c>
      <c r="BH279" s="204">
        <f>IF(N279="sníž. přenesená",J279,0)</f>
        <v>0</v>
      </c>
      <c r="BI279" s="204">
        <f>IF(N279="nulová",J279,0)</f>
        <v>0</v>
      </c>
      <c r="BJ279" s="24" t="s">
        <v>79</v>
      </c>
      <c r="BK279" s="204">
        <f>ROUND(I279*H279,1)</f>
        <v>0</v>
      </c>
      <c r="BL279" s="24" t="s">
        <v>255</v>
      </c>
      <c r="BM279" s="24" t="s">
        <v>625</v>
      </c>
    </row>
    <row r="280" spans="2:65" s="1" customFormat="1" ht="13.5">
      <c r="B280" s="41"/>
      <c r="C280" s="63"/>
      <c r="D280" s="208" t="s">
        <v>202</v>
      </c>
      <c r="E280" s="63"/>
      <c r="F280" s="209" t="s">
        <v>1026</v>
      </c>
      <c r="G280" s="63"/>
      <c r="H280" s="63"/>
      <c r="I280" s="165"/>
      <c r="J280" s="63"/>
      <c r="K280" s="63"/>
      <c r="L280" s="61"/>
      <c r="M280" s="207"/>
      <c r="N280" s="42"/>
      <c r="O280" s="42"/>
      <c r="P280" s="42"/>
      <c r="Q280" s="42"/>
      <c r="R280" s="42"/>
      <c r="S280" s="42"/>
      <c r="T280" s="78"/>
      <c r="AT280" s="24" t="s">
        <v>202</v>
      </c>
      <c r="AU280" s="24" t="s">
        <v>79</v>
      </c>
    </row>
    <row r="281" spans="2:65" s="10" customFormat="1" ht="37.35" customHeight="1">
      <c r="B281" s="180"/>
      <c r="C281" s="181"/>
      <c r="D281" s="182" t="s">
        <v>71</v>
      </c>
      <c r="E281" s="183" t="s">
        <v>866</v>
      </c>
      <c r="F281" s="183" t="s">
        <v>867</v>
      </c>
      <c r="G281" s="181"/>
      <c r="H281" s="181"/>
      <c r="I281" s="184"/>
      <c r="J281" s="185">
        <f>BK281</f>
        <v>0</v>
      </c>
      <c r="K281" s="181"/>
      <c r="L281" s="186"/>
      <c r="M281" s="187"/>
      <c r="N281" s="188"/>
      <c r="O281" s="188"/>
      <c r="P281" s="189">
        <f>SUM(P282:P299)</f>
        <v>0</v>
      </c>
      <c r="Q281" s="188"/>
      <c r="R281" s="189">
        <f>SUM(R282:R299)</f>
        <v>0</v>
      </c>
      <c r="S281" s="188"/>
      <c r="T281" s="190">
        <f>SUM(T282:T299)</f>
        <v>0</v>
      </c>
      <c r="AR281" s="191" t="s">
        <v>81</v>
      </c>
      <c r="AT281" s="192" t="s">
        <v>71</v>
      </c>
      <c r="AU281" s="192" t="s">
        <v>72</v>
      </c>
      <c r="AY281" s="191" t="s">
        <v>195</v>
      </c>
      <c r="BK281" s="193">
        <f>SUM(BK282:BK299)</f>
        <v>0</v>
      </c>
    </row>
    <row r="282" spans="2:65" s="1" customFormat="1" ht="22.5" customHeight="1">
      <c r="B282" s="41"/>
      <c r="C282" s="194" t="s">
        <v>497</v>
      </c>
      <c r="D282" s="194" t="s">
        <v>196</v>
      </c>
      <c r="E282" s="195" t="s">
        <v>869</v>
      </c>
      <c r="F282" s="196" t="s">
        <v>2910</v>
      </c>
      <c r="G282" s="197" t="s">
        <v>404</v>
      </c>
      <c r="H282" s="198">
        <v>42.4</v>
      </c>
      <c r="I282" s="199"/>
      <c r="J282" s="198">
        <f>ROUND(I282*H282,1)</f>
        <v>0</v>
      </c>
      <c r="K282" s="196" t="s">
        <v>387</v>
      </c>
      <c r="L282" s="61"/>
      <c r="M282" s="200" t="s">
        <v>20</v>
      </c>
      <c r="N282" s="201" t="s">
        <v>43</v>
      </c>
      <c r="O282" s="4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AR282" s="24" t="s">
        <v>255</v>
      </c>
      <c r="AT282" s="24" t="s">
        <v>196</v>
      </c>
      <c r="AU282" s="24" t="s">
        <v>79</v>
      </c>
      <c r="AY282" s="24" t="s">
        <v>195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79</v>
      </c>
      <c r="BK282" s="204">
        <f>ROUND(I282*H282,1)</f>
        <v>0</v>
      </c>
      <c r="BL282" s="24" t="s">
        <v>255</v>
      </c>
      <c r="BM282" s="24" t="s">
        <v>628</v>
      </c>
    </row>
    <row r="283" spans="2:65" s="1" customFormat="1" ht="13.5">
      <c r="B283" s="41"/>
      <c r="C283" s="63"/>
      <c r="D283" s="205" t="s">
        <v>202</v>
      </c>
      <c r="E283" s="63"/>
      <c r="F283" s="206" t="s">
        <v>2910</v>
      </c>
      <c r="G283" s="63"/>
      <c r="H283" s="63"/>
      <c r="I283" s="165"/>
      <c r="J283" s="63"/>
      <c r="K283" s="63"/>
      <c r="L283" s="61"/>
      <c r="M283" s="207"/>
      <c r="N283" s="42"/>
      <c r="O283" s="42"/>
      <c r="P283" s="42"/>
      <c r="Q283" s="42"/>
      <c r="R283" s="42"/>
      <c r="S283" s="42"/>
      <c r="T283" s="78"/>
      <c r="AT283" s="24" t="s">
        <v>202</v>
      </c>
      <c r="AU283" s="24" t="s">
        <v>79</v>
      </c>
    </row>
    <row r="284" spans="2:65" s="1" customFormat="1" ht="22.5" customHeight="1">
      <c r="B284" s="41"/>
      <c r="C284" s="194" t="s">
        <v>629</v>
      </c>
      <c r="D284" s="194" t="s">
        <v>196</v>
      </c>
      <c r="E284" s="195" t="s">
        <v>2911</v>
      </c>
      <c r="F284" s="196" t="s">
        <v>2912</v>
      </c>
      <c r="G284" s="197" t="s">
        <v>404</v>
      </c>
      <c r="H284" s="198">
        <v>79.5</v>
      </c>
      <c r="I284" s="199"/>
      <c r="J284" s="198">
        <f>ROUND(I284*H284,1)</f>
        <v>0</v>
      </c>
      <c r="K284" s="196" t="s">
        <v>387</v>
      </c>
      <c r="L284" s="61"/>
      <c r="M284" s="200" t="s">
        <v>20</v>
      </c>
      <c r="N284" s="201" t="s">
        <v>43</v>
      </c>
      <c r="O284" s="42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AR284" s="24" t="s">
        <v>255</v>
      </c>
      <c r="AT284" s="24" t="s">
        <v>196</v>
      </c>
      <c r="AU284" s="24" t="s">
        <v>79</v>
      </c>
      <c r="AY284" s="24" t="s">
        <v>195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24" t="s">
        <v>79</v>
      </c>
      <c r="BK284" s="204">
        <f>ROUND(I284*H284,1)</f>
        <v>0</v>
      </c>
      <c r="BL284" s="24" t="s">
        <v>255</v>
      </c>
      <c r="BM284" s="24" t="s">
        <v>632</v>
      </c>
    </row>
    <row r="285" spans="2:65" s="1" customFormat="1" ht="13.5">
      <c r="B285" s="41"/>
      <c r="C285" s="63"/>
      <c r="D285" s="205" t="s">
        <v>202</v>
      </c>
      <c r="E285" s="63"/>
      <c r="F285" s="206" t="s">
        <v>2912</v>
      </c>
      <c r="G285" s="63"/>
      <c r="H285" s="63"/>
      <c r="I285" s="165"/>
      <c r="J285" s="63"/>
      <c r="K285" s="63"/>
      <c r="L285" s="61"/>
      <c r="M285" s="207"/>
      <c r="N285" s="42"/>
      <c r="O285" s="42"/>
      <c r="P285" s="42"/>
      <c r="Q285" s="42"/>
      <c r="R285" s="42"/>
      <c r="S285" s="42"/>
      <c r="T285" s="78"/>
      <c r="AT285" s="24" t="s">
        <v>202</v>
      </c>
      <c r="AU285" s="24" t="s">
        <v>79</v>
      </c>
    </row>
    <row r="286" spans="2:65" s="1" customFormat="1" ht="22.5" customHeight="1">
      <c r="B286" s="41"/>
      <c r="C286" s="194" t="s">
        <v>501</v>
      </c>
      <c r="D286" s="194" t="s">
        <v>196</v>
      </c>
      <c r="E286" s="195" t="s">
        <v>2913</v>
      </c>
      <c r="F286" s="196" t="s">
        <v>2914</v>
      </c>
      <c r="G286" s="197" t="s">
        <v>404</v>
      </c>
      <c r="H286" s="198">
        <v>52.4</v>
      </c>
      <c r="I286" s="199"/>
      <c r="J286" s="198">
        <f>ROUND(I286*H286,1)</f>
        <v>0</v>
      </c>
      <c r="K286" s="196" t="s">
        <v>387</v>
      </c>
      <c r="L286" s="61"/>
      <c r="M286" s="200" t="s">
        <v>20</v>
      </c>
      <c r="N286" s="201" t="s">
        <v>43</v>
      </c>
      <c r="O286" s="42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AR286" s="24" t="s">
        <v>255</v>
      </c>
      <c r="AT286" s="24" t="s">
        <v>196</v>
      </c>
      <c r="AU286" s="24" t="s">
        <v>79</v>
      </c>
      <c r="AY286" s="24" t="s">
        <v>195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24" t="s">
        <v>79</v>
      </c>
      <c r="BK286" s="204">
        <f>ROUND(I286*H286,1)</f>
        <v>0</v>
      </c>
      <c r="BL286" s="24" t="s">
        <v>255</v>
      </c>
      <c r="BM286" s="24" t="s">
        <v>635</v>
      </c>
    </row>
    <row r="287" spans="2:65" s="1" customFormat="1" ht="13.5">
      <c r="B287" s="41"/>
      <c r="C287" s="63"/>
      <c r="D287" s="205" t="s">
        <v>202</v>
      </c>
      <c r="E287" s="63"/>
      <c r="F287" s="206" t="s">
        <v>2914</v>
      </c>
      <c r="G287" s="63"/>
      <c r="H287" s="63"/>
      <c r="I287" s="165"/>
      <c r="J287" s="63"/>
      <c r="K287" s="63"/>
      <c r="L287" s="61"/>
      <c r="M287" s="207"/>
      <c r="N287" s="42"/>
      <c r="O287" s="42"/>
      <c r="P287" s="42"/>
      <c r="Q287" s="42"/>
      <c r="R287" s="42"/>
      <c r="S287" s="42"/>
      <c r="T287" s="78"/>
      <c r="AT287" s="24" t="s">
        <v>202</v>
      </c>
      <c r="AU287" s="24" t="s">
        <v>79</v>
      </c>
    </row>
    <row r="288" spans="2:65" s="1" customFormat="1" ht="22.5" customHeight="1">
      <c r="B288" s="41"/>
      <c r="C288" s="194" t="s">
        <v>636</v>
      </c>
      <c r="D288" s="194" t="s">
        <v>196</v>
      </c>
      <c r="E288" s="195" t="s">
        <v>872</v>
      </c>
      <c r="F288" s="196" t="s">
        <v>873</v>
      </c>
      <c r="G288" s="197" t="s">
        <v>404</v>
      </c>
      <c r="H288" s="198">
        <v>65.400000000000006</v>
      </c>
      <c r="I288" s="199"/>
      <c r="J288" s="198">
        <f>ROUND(I288*H288,1)</f>
        <v>0</v>
      </c>
      <c r="K288" s="196" t="s">
        <v>387</v>
      </c>
      <c r="L288" s="61"/>
      <c r="M288" s="200" t="s">
        <v>20</v>
      </c>
      <c r="N288" s="201" t="s">
        <v>43</v>
      </c>
      <c r="O288" s="4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AR288" s="24" t="s">
        <v>255</v>
      </c>
      <c r="AT288" s="24" t="s">
        <v>196</v>
      </c>
      <c r="AU288" s="24" t="s">
        <v>79</v>
      </c>
      <c r="AY288" s="24" t="s">
        <v>195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24" t="s">
        <v>79</v>
      </c>
      <c r="BK288" s="204">
        <f>ROUND(I288*H288,1)</f>
        <v>0</v>
      </c>
      <c r="BL288" s="24" t="s">
        <v>255</v>
      </c>
      <c r="BM288" s="24" t="s">
        <v>639</v>
      </c>
    </row>
    <row r="289" spans="2:65" s="1" customFormat="1" ht="13.5">
      <c r="B289" s="41"/>
      <c r="C289" s="63"/>
      <c r="D289" s="205" t="s">
        <v>202</v>
      </c>
      <c r="E289" s="63"/>
      <c r="F289" s="206" t="s">
        <v>873</v>
      </c>
      <c r="G289" s="63"/>
      <c r="H289" s="63"/>
      <c r="I289" s="165"/>
      <c r="J289" s="63"/>
      <c r="K289" s="63"/>
      <c r="L289" s="61"/>
      <c r="M289" s="207"/>
      <c r="N289" s="42"/>
      <c r="O289" s="42"/>
      <c r="P289" s="42"/>
      <c r="Q289" s="42"/>
      <c r="R289" s="42"/>
      <c r="S289" s="42"/>
      <c r="T289" s="78"/>
      <c r="AT289" s="24" t="s">
        <v>202</v>
      </c>
      <c r="AU289" s="24" t="s">
        <v>79</v>
      </c>
    </row>
    <row r="290" spans="2:65" s="1" customFormat="1" ht="22.5" customHeight="1">
      <c r="B290" s="41"/>
      <c r="C290" s="194" t="s">
        <v>505</v>
      </c>
      <c r="D290" s="194" t="s">
        <v>196</v>
      </c>
      <c r="E290" s="195" t="s">
        <v>2915</v>
      </c>
      <c r="F290" s="196" t="s">
        <v>2916</v>
      </c>
      <c r="G290" s="197" t="s">
        <v>404</v>
      </c>
      <c r="H290" s="198">
        <v>48.7</v>
      </c>
      <c r="I290" s="199"/>
      <c r="J290" s="198">
        <f>ROUND(I290*H290,1)</f>
        <v>0</v>
      </c>
      <c r="K290" s="196" t="s">
        <v>387</v>
      </c>
      <c r="L290" s="61"/>
      <c r="M290" s="200" t="s">
        <v>20</v>
      </c>
      <c r="N290" s="201" t="s">
        <v>43</v>
      </c>
      <c r="O290" s="42"/>
      <c r="P290" s="202">
        <f>O290*H290</f>
        <v>0</v>
      </c>
      <c r="Q290" s="202">
        <v>0</v>
      </c>
      <c r="R290" s="202">
        <f>Q290*H290</f>
        <v>0</v>
      </c>
      <c r="S290" s="202">
        <v>0</v>
      </c>
      <c r="T290" s="203">
        <f>S290*H290</f>
        <v>0</v>
      </c>
      <c r="AR290" s="24" t="s">
        <v>255</v>
      </c>
      <c r="AT290" s="24" t="s">
        <v>196</v>
      </c>
      <c r="AU290" s="24" t="s">
        <v>79</v>
      </c>
      <c r="AY290" s="24" t="s">
        <v>195</v>
      </c>
      <c r="BE290" s="204">
        <f>IF(N290="základní",J290,0)</f>
        <v>0</v>
      </c>
      <c r="BF290" s="204">
        <f>IF(N290="snížená",J290,0)</f>
        <v>0</v>
      </c>
      <c r="BG290" s="204">
        <f>IF(N290="zákl. přenesená",J290,0)</f>
        <v>0</v>
      </c>
      <c r="BH290" s="204">
        <f>IF(N290="sníž. přenesená",J290,0)</f>
        <v>0</v>
      </c>
      <c r="BI290" s="204">
        <f>IF(N290="nulová",J290,0)</f>
        <v>0</v>
      </c>
      <c r="BJ290" s="24" t="s">
        <v>79</v>
      </c>
      <c r="BK290" s="204">
        <f>ROUND(I290*H290,1)</f>
        <v>0</v>
      </c>
      <c r="BL290" s="24" t="s">
        <v>255</v>
      </c>
      <c r="BM290" s="24" t="s">
        <v>642</v>
      </c>
    </row>
    <row r="291" spans="2:65" s="1" customFormat="1" ht="13.5">
      <c r="B291" s="41"/>
      <c r="C291" s="63"/>
      <c r="D291" s="205" t="s">
        <v>202</v>
      </c>
      <c r="E291" s="63"/>
      <c r="F291" s="206" t="s">
        <v>2916</v>
      </c>
      <c r="G291" s="63"/>
      <c r="H291" s="63"/>
      <c r="I291" s="165"/>
      <c r="J291" s="63"/>
      <c r="K291" s="63"/>
      <c r="L291" s="61"/>
      <c r="M291" s="207"/>
      <c r="N291" s="42"/>
      <c r="O291" s="42"/>
      <c r="P291" s="42"/>
      <c r="Q291" s="42"/>
      <c r="R291" s="42"/>
      <c r="S291" s="42"/>
      <c r="T291" s="78"/>
      <c r="AT291" s="24" t="s">
        <v>202</v>
      </c>
      <c r="AU291" s="24" t="s">
        <v>79</v>
      </c>
    </row>
    <row r="292" spans="2:65" s="1" customFormat="1" ht="22.5" customHeight="1">
      <c r="B292" s="41"/>
      <c r="C292" s="238" t="s">
        <v>643</v>
      </c>
      <c r="D292" s="238" t="s">
        <v>1041</v>
      </c>
      <c r="E292" s="239" t="s">
        <v>2917</v>
      </c>
      <c r="F292" s="240" t="s">
        <v>2918</v>
      </c>
      <c r="G292" s="241" t="s">
        <v>390</v>
      </c>
      <c r="H292" s="242">
        <v>11</v>
      </c>
      <c r="I292" s="243"/>
      <c r="J292" s="242">
        <f>ROUND(I292*H292,1)</f>
        <v>0</v>
      </c>
      <c r="K292" s="240" t="s">
        <v>387</v>
      </c>
      <c r="L292" s="244"/>
      <c r="M292" s="245" t="s">
        <v>20</v>
      </c>
      <c r="N292" s="246" t="s">
        <v>43</v>
      </c>
      <c r="O292" s="42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AR292" s="24" t="s">
        <v>315</v>
      </c>
      <c r="AT292" s="24" t="s">
        <v>1041</v>
      </c>
      <c r="AU292" s="24" t="s">
        <v>79</v>
      </c>
      <c r="AY292" s="24" t="s">
        <v>195</v>
      </c>
      <c r="BE292" s="204">
        <f>IF(N292="základní",J292,0)</f>
        <v>0</v>
      </c>
      <c r="BF292" s="204">
        <f>IF(N292="snížená",J292,0)</f>
        <v>0</v>
      </c>
      <c r="BG292" s="204">
        <f>IF(N292="zákl. přenesená",J292,0)</f>
        <v>0</v>
      </c>
      <c r="BH292" s="204">
        <f>IF(N292="sníž. přenesená",J292,0)</f>
        <v>0</v>
      </c>
      <c r="BI292" s="204">
        <f>IF(N292="nulová",J292,0)</f>
        <v>0</v>
      </c>
      <c r="BJ292" s="24" t="s">
        <v>79</v>
      </c>
      <c r="BK292" s="204">
        <f>ROUND(I292*H292,1)</f>
        <v>0</v>
      </c>
      <c r="BL292" s="24" t="s">
        <v>255</v>
      </c>
      <c r="BM292" s="24" t="s">
        <v>646</v>
      </c>
    </row>
    <row r="293" spans="2:65" s="1" customFormat="1" ht="13.5">
      <c r="B293" s="41"/>
      <c r="C293" s="63"/>
      <c r="D293" s="205" t="s">
        <v>202</v>
      </c>
      <c r="E293" s="63"/>
      <c r="F293" s="206" t="s">
        <v>2918</v>
      </c>
      <c r="G293" s="63"/>
      <c r="H293" s="63"/>
      <c r="I293" s="165"/>
      <c r="J293" s="63"/>
      <c r="K293" s="63"/>
      <c r="L293" s="61"/>
      <c r="M293" s="207"/>
      <c r="N293" s="42"/>
      <c r="O293" s="42"/>
      <c r="P293" s="42"/>
      <c r="Q293" s="42"/>
      <c r="R293" s="42"/>
      <c r="S293" s="42"/>
      <c r="T293" s="78"/>
      <c r="AT293" s="24" t="s">
        <v>202</v>
      </c>
      <c r="AU293" s="24" t="s">
        <v>79</v>
      </c>
    </row>
    <row r="294" spans="2:65" s="1" customFormat="1" ht="22.5" customHeight="1">
      <c r="B294" s="41"/>
      <c r="C294" s="238" t="s">
        <v>508</v>
      </c>
      <c r="D294" s="238" t="s">
        <v>1041</v>
      </c>
      <c r="E294" s="239" t="s">
        <v>2919</v>
      </c>
      <c r="F294" s="240" t="s">
        <v>2920</v>
      </c>
      <c r="G294" s="241" t="s">
        <v>390</v>
      </c>
      <c r="H294" s="242">
        <v>13.4</v>
      </c>
      <c r="I294" s="243"/>
      <c r="J294" s="242">
        <f>ROUND(I294*H294,1)</f>
        <v>0</v>
      </c>
      <c r="K294" s="240" t="s">
        <v>387</v>
      </c>
      <c r="L294" s="244"/>
      <c r="M294" s="245" t="s">
        <v>20</v>
      </c>
      <c r="N294" s="246" t="s">
        <v>43</v>
      </c>
      <c r="O294" s="42"/>
      <c r="P294" s="202">
        <f>O294*H294</f>
        <v>0</v>
      </c>
      <c r="Q294" s="202">
        <v>0</v>
      </c>
      <c r="R294" s="202">
        <f>Q294*H294</f>
        <v>0</v>
      </c>
      <c r="S294" s="202">
        <v>0</v>
      </c>
      <c r="T294" s="203">
        <f>S294*H294</f>
        <v>0</v>
      </c>
      <c r="AR294" s="24" t="s">
        <v>315</v>
      </c>
      <c r="AT294" s="24" t="s">
        <v>1041</v>
      </c>
      <c r="AU294" s="24" t="s">
        <v>79</v>
      </c>
      <c r="AY294" s="24" t="s">
        <v>195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24" t="s">
        <v>79</v>
      </c>
      <c r="BK294" s="204">
        <f>ROUND(I294*H294,1)</f>
        <v>0</v>
      </c>
      <c r="BL294" s="24" t="s">
        <v>255</v>
      </c>
      <c r="BM294" s="24" t="s">
        <v>649</v>
      </c>
    </row>
    <row r="295" spans="2:65" s="1" customFormat="1" ht="13.5">
      <c r="B295" s="41"/>
      <c r="C295" s="63"/>
      <c r="D295" s="205" t="s">
        <v>202</v>
      </c>
      <c r="E295" s="63"/>
      <c r="F295" s="206" t="s">
        <v>2920</v>
      </c>
      <c r="G295" s="63"/>
      <c r="H295" s="63"/>
      <c r="I295" s="165"/>
      <c r="J295" s="63"/>
      <c r="K295" s="63"/>
      <c r="L295" s="61"/>
      <c r="M295" s="207"/>
      <c r="N295" s="42"/>
      <c r="O295" s="42"/>
      <c r="P295" s="42"/>
      <c r="Q295" s="42"/>
      <c r="R295" s="42"/>
      <c r="S295" s="42"/>
      <c r="T295" s="78"/>
      <c r="AT295" s="24" t="s">
        <v>202</v>
      </c>
      <c r="AU295" s="24" t="s">
        <v>79</v>
      </c>
    </row>
    <row r="296" spans="2:65" s="1" customFormat="1" ht="22.5" customHeight="1">
      <c r="B296" s="41"/>
      <c r="C296" s="238" t="s">
        <v>650</v>
      </c>
      <c r="D296" s="238" t="s">
        <v>1041</v>
      </c>
      <c r="E296" s="239" t="s">
        <v>2921</v>
      </c>
      <c r="F296" s="240" t="s">
        <v>2922</v>
      </c>
      <c r="G296" s="241" t="s">
        <v>404</v>
      </c>
      <c r="H296" s="242">
        <v>75.2</v>
      </c>
      <c r="I296" s="243"/>
      <c r="J296" s="242">
        <f>ROUND(I296*H296,1)</f>
        <v>0</v>
      </c>
      <c r="K296" s="240" t="s">
        <v>387</v>
      </c>
      <c r="L296" s="244"/>
      <c r="M296" s="245" t="s">
        <v>20</v>
      </c>
      <c r="N296" s="246" t="s">
        <v>43</v>
      </c>
      <c r="O296" s="42"/>
      <c r="P296" s="202">
        <f>O296*H296</f>
        <v>0</v>
      </c>
      <c r="Q296" s="202">
        <v>0</v>
      </c>
      <c r="R296" s="202">
        <f>Q296*H296</f>
        <v>0</v>
      </c>
      <c r="S296" s="202">
        <v>0</v>
      </c>
      <c r="T296" s="203">
        <f>S296*H296</f>
        <v>0</v>
      </c>
      <c r="AR296" s="24" t="s">
        <v>315</v>
      </c>
      <c r="AT296" s="24" t="s">
        <v>1041</v>
      </c>
      <c r="AU296" s="24" t="s">
        <v>79</v>
      </c>
      <c r="AY296" s="24" t="s">
        <v>195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24" t="s">
        <v>79</v>
      </c>
      <c r="BK296" s="204">
        <f>ROUND(I296*H296,1)</f>
        <v>0</v>
      </c>
      <c r="BL296" s="24" t="s">
        <v>255</v>
      </c>
      <c r="BM296" s="24" t="s">
        <v>653</v>
      </c>
    </row>
    <row r="297" spans="2:65" s="1" customFormat="1" ht="13.5">
      <c r="B297" s="41"/>
      <c r="C297" s="63"/>
      <c r="D297" s="205" t="s">
        <v>202</v>
      </c>
      <c r="E297" s="63"/>
      <c r="F297" s="206" t="s">
        <v>2922</v>
      </c>
      <c r="G297" s="63"/>
      <c r="H297" s="63"/>
      <c r="I297" s="165"/>
      <c r="J297" s="63"/>
      <c r="K297" s="63"/>
      <c r="L297" s="61"/>
      <c r="M297" s="207"/>
      <c r="N297" s="42"/>
      <c r="O297" s="42"/>
      <c r="P297" s="42"/>
      <c r="Q297" s="42"/>
      <c r="R297" s="42"/>
      <c r="S297" s="42"/>
      <c r="T297" s="78"/>
      <c r="AT297" s="24" t="s">
        <v>202</v>
      </c>
      <c r="AU297" s="24" t="s">
        <v>79</v>
      </c>
    </row>
    <row r="298" spans="2:65" s="1" customFormat="1" ht="22.5" customHeight="1">
      <c r="B298" s="41"/>
      <c r="C298" s="194" t="s">
        <v>512</v>
      </c>
      <c r="D298" s="194" t="s">
        <v>196</v>
      </c>
      <c r="E298" s="195" t="s">
        <v>1028</v>
      </c>
      <c r="F298" s="196" t="s">
        <v>1029</v>
      </c>
      <c r="G298" s="197" t="s">
        <v>903</v>
      </c>
      <c r="H298" s="199"/>
      <c r="I298" s="199"/>
      <c r="J298" s="198">
        <f>ROUND(I298*H298,1)</f>
        <v>0</v>
      </c>
      <c r="K298" s="196" t="s">
        <v>387</v>
      </c>
      <c r="L298" s="61"/>
      <c r="M298" s="200" t="s">
        <v>20</v>
      </c>
      <c r="N298" s="201" t="s">
        <v>43</v>
      </c>
      <c r="O298" s="42"/>
      <c r="P298" s="202">
        <f>O298*H298</f>
        <v>0</v>
      </c>
      <c r="Q298" s="202">
        <v>0</v>
      </c>
      <c r="R298" s="202">
        <f>Q298*H298</f>
        <v>0</v>
      </c>
      <c r="S298" s="202">
        <v>0</v>
      </c>
      <c r="T298" s="203">
        <f>S298*H298</f>
        <v>0</v>
      </c>
      <c r="AR298" s="24" t="s">
        <v>255</v>
      </c>
      <c r="AT298" s="24" t="s">
        <v>196</v>
      </c>
      <c r="AU298" s="24" t="s">
        <v>79</v>
      </c>
      <c r="AY298" s="24" t="s">
        <v>195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24" t="s">
        <v>79</v>
      </c>
      <c r="BK298" s="204">
        <f>ROUND(I298*H298,1)</f>
        <v>0</v>
      </c>
      <c r="BL298" s="24" t="s">
        <v>255</v>
      </c>
      <c r="BM298" s="24" t="s">
        <v>657</v>
      </c>
    </row>
    <row r="299" spans="2:65" s="1" customFormat="1" ht="13.5">
      <c r="B299" s="41"/>
      <c r="C299" s="63"/>
      <c r="D299" s="208" t="s">
        <v>202</v>
      </c>
      <c r="E299" s="63"/>
      <c r="F299" s="209" t="s">
        <v>1029</v>
      </c>
      <c r="G299" s="63"/>
      <c r="H299" s="63"/>
      <c r="I299" s="165"/>
      <c r="J299" s="63"/>
      <c r="K299" s="63"/>
      <c r="L299" s="61"/>
      <c r="M299" s="207"/>
      <c r="N299" s="42"/>
      <c r="O299" s="42"/>
      <c r="P299" s="42"/>
      <c r="Q299" s="42"/>
      <c r="R299" s="42"/>
      <c r="S299" s="42"/>
      <c r="T299" s="78"/>
      <c r="AT299" s="24" t="s">
        <v>202</v>
      </c>
      <c r="AU299" s="24" t="s">
        <v>79</v>
      </c>
    </row>
    <row r="300" spans="2:65" s="10" customFormat="1" ht="37.35" customHeight="1">
      <c r="B300" s="180"/>
      <c r="C300" s="181"/>
      <c r="D300" s="182" t="s">
        <v>71</v>
      </c>
      <c r="E300" s="183" t="s">
        <v>882</v>
      </c>
      <c r="F300" s="183" t="s">
        <v>883</v>
      </c>
      <c r="G300" s="181"/>
      <c r="H300" s="181"/>
      <c r="I300" s="184"/>
      <c r="J300" s="185">
        <f>BK300</f>
        <v>0</v>
      </c>
      <c r="K300" s="181"/>
      <c r="L300" s="186"/>
      <c r="M300" s="187"/>
      <c r="N300" s="188"/>
      <c r="O300" s="188"/>
      <c r="P300" s="189">
        <f>SUM(P301:P302)</f>
        <v>0</v>
      </c>
      <c r="Q300" s="188"/>
      <c r="R300" s="189">
        <f>SUM(R301:R302)</f>
        <v>0</v>
      </c>
      <c r="S300" s="188"/>
      <c r="T300" s="190">
        <f>SUM(T301:T302)</f>
        <v>0</v>
      </c>
      <c r="AR300" s="191" t="s">
        <v>81</v>
      </c>
      <c r="AT300" s="192" t="s">
        <v>71</v>
      </c>
      <c r="AU300" s="192" t="s">
        <v>72</v>
      </c>
      <c r="AY300" s="191" t="s">
        <v>195</v>
      </c>
      <c r="BK300" s="193">
        <f>SUM(BK301:BK302)</f>
        <v>0</v>
      </c>
    </row>
    <row r="301" spans="2:65" s="1" customFormat="1" ht="22.5" customHeight="1">
      <c r="B301" s="41"/>
      <c r="C301" s="194" t="s">
        <v>658</v>
      </c>
      <c r="D301" s="194" t="s">
        <v>196</v>
      </c>
      <c r="E301" s="195" t="s">
        <v>885</v>
      </c>
      <c r="F301" s="196" t="s">
        <v>2923</v>
      </c>
      <c r="G301" s="197" t="s">
        <v>504</v>
      </c>
      <c r="H301" s="198">
        <v>8</v>
      </c>
      <c r="I301" s="199"/>
      <c r="J301" s="198">
        <f>ROUND(I301*H301,1)</f>
        <v>0</v>
      </c>
      <c r="K301" s="196" t="s">
        <v>387</v>
      </c>
      <c r="L301" s="61"/>
      <c r="M301" s="200" t="s">
        <v>20</v>
      </c>
      <c r="N301" s="201" t="s">
        <v>43</v>
      </c>
      <c r="O301" s="42"/>
      <c r="P301" s="202">
        <f>O301*H301</f>
        <v>0</v>
      </c>
      <c r="Q301" s="202">
        <v>0</v>
      </c>
      <c r="R301" s="202">
        <f>Q301*H301</f>
        <v>0</v>
      </c>
      <c r="S301" s="202">
        <v>0</v>
      </c>
      <c r="T301" s="203">
        <f>S301*H301</f>
        <v>0</v>
      </c>
      <c r="AR301" s="24" t="s">
        <v>255</v>
      </c>
      <c r="AT301" s="24" t="s">
        <v>196</v>
      </c>
      <c r="AU301" s="24" t="s">
        <v>79</v>
      </c>
      <c r="AY301" s="24" t="s">
        <v>195</v>
      </c>
      <c r="BE301" s="204">
        <f>IF(N301="základní",J301,0)</f>
        <v>0</v>
      </c>
      <c r="BF301" s="204">
        <f>IF(N301="snížená",J301,0)</f>
        <v>0</v>
      </c>
      <c r="BG301" s="204">
        <f>IF(N301="zákl. přenesená",J301,0)</f>
        <v>0</v>
      </c>
      <c r="BH301" s="204">
        <f>IF(N301="sníž. přenesená",J301,0)</f>
        <v>0</v>
      </c>
      <c r="BI301" s="204">
        <f>IF(N301="nulová",J301,0)</f>
        <v>0</v>
      </c>
      <c r="BJ301" s="24" t="s">
        <v>79</v>
      </c>
      <c r="BK301" s="204">
        <f>ROUND(I301*H301,1)</f>
        <v>0</v>
      </c>
      <c r="BL301" s="24" t="s">
        <v>255</v>
      </c>
      <c r="BM301" s="24" t="s">
        <v>661</v>
      </c>
    </row>
    <row r="302" spans="2:65" s="1" customFormat="1" ht="13.5">
      <c r="B302" s="41"/>
      <c r="C302" s="63"/>
      <c r="D302" s="208" t="s">
        <v>202</v>
      </c>
      <c r="E302" s="63"/>
      <c r="F302" s="209" t="s">
        <v>2923</v>
      </c>
      <c r="G302" s="63"/>
      <c r="H302" s="63"/>
      <c r="I302" s="165"/>
      <c r="J302" s="63"/>
      <c r="K302" s="63"/>
      <c r="L302" s="61"/>
      <c r="M302" s="207"/>
      <c r="N302" s="42"/>
      <c r="O302" s="42"/>
      <c r="P302" s="42"/>
      <c r="Q302" s="42"/>
      <c r="R302" s="42"/>
      <c r="S302" s="42"/>
      <c r="T302" s="78"/>
      <c r="AT302" s="24" t="s">
        <v>202</v>
      </c>
      <c r="AU302" s="24" t="s">
        <v>79</v>
      </c>
    </row>
    <row r="303" spans="2:65" s="10" customFormat="1" ht="37.35" customHeight="1">
      <c r="B303" s="180"/>
      <c r="C303" s="181"/>
      <c r="D303" s="182" t="s">
        <v>71</v>
      </c>
      <c r="E303" s="183" t="s">
        <v>888</v>
      </c>
      <c r="F303" s="183" t="s">
        <v>889</v>
      </c>
      <c r="G303" s="181"/>
      <c r="H303" s="181"/>
      <c r="I303" s="184"/>
      <c r="J303" s="185">
        <f>BK303</f>
        <v>0</v>
      </c>
      <c r="K303" s="181"/>
      <c r="L303" s="186"/>
      <c r="M303" s="187"/>
      <c r="N303" s="188"/>
      <c r="O303" s="188"/>
      <c r="P303" s="189">
        <f>SUM(P304:P309)</f>
        <v>0</v>
      </c>
      <c r="Q303" s="188"/>
      <c r="R303" s="189">
        <f>SUM(R304:R309)</f>
        <v>0</v>
      </c>
      <c r="S303" s="188"/>
      <c r="T303" s="190">
        <f>SUM(T304:T309)</f>
        <v>0</v>
      </c>
      <c r="AR303" s="191" t="s">
        <v>81</v>
      </c>
      <c r="AT303" s="192" t="s">
        <v>71</v>
      </c>
      <c r="AU303" s="192" t="s">
        <v>72</v>
      </c>
      <c r="AY303" s="191" t="s">
        <v>195</v>
      </c>
      <c r="BK303" s="193">
        <f>SUM(BK304:BK309)</f>
        <v>0</v>
      </c>
    </row>
    <row r="304" spans="2:65" s="1" customFormat="1" ht="22.5" customHeight="1">
      <c r="B304" s="41"/>
      <c r="C304" s="194" t="s">
        <v>515</v>
      </c>
      <c r="D304" s="194" t="s">
        <v>196</v>
      </c>
      <c r="E304" s="195" t="s">
        <v>2924</v>
      </c>
      <c r="F304" s="196" t="s">
        <v>2925</v>
      </c>
      <c r="G304" s="197" t="s">
        <v>440</v>
      </c>
      <c r="H304" s="198">
        <v>8.8000000000000007</v>
      </c>
      <c r="I304" s="199"/>
      <c r="J304" s="198">
        <f>ROUND(I304*H304,1)</f>
        <v>0</v>
      </c>
      <c r="K304" s="196" t="s">
        <v>387</v>
      </c>
      <c r="L304" s="61"/>
      <c r="M304" s="200" t="s">
        <v>20</v>
      </c>
      <c r="N304" s="201" t="s">
        <v>43</v>
      </c>
      <c r="O304" s="42"/>
      <c r="P304" s="202">
        <f>O304*H304</f>
        <v>0</v>
      </c>
      <c r="Q304" s="202">
        <v>0</v>
      </c>
      <c r="R304" s="202">
        <f>Q304*H304</f>
        <v>0</v>
      </c>
      <c r="S304" s="202">
        <v>0</v>
      </c>
      <c r="T304" s="203">
        <f>S304*H304</f>
        <v>0</v>
      </c>
      <c r="AR304" s="24" t="s">
        <v>255</v>
      </c>
      <c r="AT304" s="24" t="s">
        <v>196</v>
      </c>
      <c r="AU304" s="24" t="s">
        <v>79</v>
      </c>
      <c r="AY304" s="24" t="s">
        <v>195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24" t="s">
        <v>79</v>
      </c>
      <c r="BK304" s="204">
        <f>ROUND(I304*H304,1)</f>
        <v>0</v>
      </c>
      <c r="BL304" s="24" t="s">
        <v>255</v>
      </c>
      <c r="BM304" s="24" t="s">
        <v>664</v>
      </c>
    </row>
    <row r="305" spans="2:65" s="1" customFormat="1" ht="13.5">
      <c r="B305" s="41"/>
      <c r="C305" s="63"/>
      <c r="D305" s="205" t="s">
        <v>202</v>
      </c>
      <c r="E305" s="63"/>
      <c r="F305" s="206" t="s">
        <v>2925</v>
      </c>
      <c r="G305" s="63"/>
      <c r="H305" s="63"/>
      <c r="I305" s="165"/>
      <c r="J305" s="63"/>
      <c r="K305" s="63"/>
      <c r="L305" s="61"/>
      <c r="M305" s="207"/>
      <c r="N305" s="42"/>
      <c r="O305" s="42"/>
      <c r="P305" s="42"/>
      <c r="Q305" s="42"/>
      <c r="R305" s="42"/>
      <c r="S305" s="42"/>
      <c r="T305" s="78"/>
      <c r="AT305" s="24" t="s">
        <v>202</v>
      </c>
      <c r="AU305" s="24" t="s">
        <v>79</v>
      </c>
    </row>
    <row r="306" spans="2:65" s="1" customFormat="1" ht="22.5" customHeight="1">
      <c r="B306" s="41"/>
      <c r="C306" s="194" t="s">
        <v>665</v>
      </c>
      <c r="D306" s="194" t="s">
        <v>196</v>
      </c>
      <c r="E306" s="195" t="s">
        <v>2926</v>
      </c>
      <c r="F306" s="196" t="s">
        <v>2927</v>
      </c>
      <c r="G306" s="197" t="s">
        <v>440</v>
      </c>
      <c r="H306" s="198">
        <v>35</v>
      </c>
      <c r="I306" s="199"/>
      <c r="J306" s="198">
        <f>ROUND(I306*H306,1)</f>
        <v>0</v>
      </c>
      <c r="K306" s="196" t="s">
        <v>387</v>
      </c>
      <c r="L306" s="61"/>
      <c r="M306" s="200" t="s">
        <v>20</v>
      </c>
      <c r="N306" s="201" t="s">
        <v>43</v>
      </c>
      <c r="O306" s="42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AR306" s="24" t="s">
        <v>255</v>
      </c>
      <c r="AT306" s="24" t="s">
        <v>196</v>
      </c>
      <c r="AU306" s="24" t="s">
        <v>79</v>
      </c>
      <c r="AY306" s="24" t="s">
        <v>195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24" t="s">
        <v>79</v>
      </c>
      <c r="BK306" s="204">
        <f>ROUND(I306*H306,1)</f>
        <v>0</v>
      </c>
      <c r="BL306" s="24" t="s">
        <v>255</v>
      </c>
      <c r="BM306" s="24" t="s">
        <v>668</v>
      </c>
    </row>
    <row r="307" spans="2:65" s="1" customFormat="1" ht="13.5">
      <c r="B307" s="41"/>
      <c r="C307" s="63"/>
      <c r="D307" s="205" t="s">
        <v>202</v>
      </c>
      <c r="E307" s="63"/>
      <c r="F307" s="206" t="s">
        <v>2927</v>
      </c>
      <c r="G307" s="63"/>
      <c r="H307" s="63"/>
      <c r="I307" s="165"/>
      <c r="J307" s="63"/>
      <c r="K307" s="63"/>
      <c r="L307" s="61"/>
      <c r="M307" s="207"/>
      <c r="N307" s="42"/>
      <c r="O307" s="42"/>
      <c r="P307" s="42"/>
      <c r="Q307" s="42"/>
      <c r="R307" s="42"/>
      <c r="S307" s="42"/>
      <c r="T307" s="78"/>
      <c r="AT307" s="24" t="s">
        <v>202</v>
      </c>
      <c r="AU307" s="24" t="s">
        <v>79</v>
      </c>
    </row>
    <row r="308" spans="2:65" s="1" customFormat="1" ht="22.5" customHeight="1">
      <c r="B308" s="41"/>
      <c r="C308" s="194" t="s">
        <v>519</v>
      </c>
      <c r="D308" s="194" t="s">
        <v>196</v>
      </c>
      <c r="E308" s="195" t="s">
        <v>901</v>
      </c>
      <c r="F308" s="196" t="s">
        <v>902</v>
      </c>
      <c r="G308" s="197" t="s">
        <v>903</v>
      </c>
      <c r="H308" s="199"/>
      <c r="I308" s="199"/>
      <c r="J308" s="198">
        <f>ROUND(I308*H308,1)</f>
        <v>0</v>
      </c>
      <c r="K308" s="196" t="s">
        <v>387</v>
      </c>
      <c r="L308" s="61"/>
      <c r="M308" s="200" t="s">
        <v>20</v>
      </c>
      <c r="N308" s="201" t="s">
        <v>43</v>
      </c>
      <c r="O308" s="42"/>
      <c r="P308" s="202">
        <f>O308*H308</f>
        <v>0</v>
      </c>
      <c r="Q308" s="202">
        <v>0</v>
      </c>
      <c r="R308" s="202">
        <f>Q308*H308</f>
        <v>0</v>
      </c>
      <c r="S308" s="202">
        <v>0</v>
      </c>
      <c r="T308" s="203">
        <f>S308*H308</f>
        <v>0</v>
      </c>
      <c r="AR308" s="24" t="s">
        <v>255</v>
      </c>
      <c r="AT308" s="24" t="s">
        <v>196</v>
      </c>
      <c r="AU308" s="24" t="s">
        <v>79</v>
      </c>
      <c r="AY308" s="24" t="s">
        <v>195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24" t="s">
        <v>79</v>
      </c>
      <c r="BK308" s="204">
        <f>ROUND(I308*H308,1)</f>
        <v>0</v>
      </c>
      <c r="BL308" s="24" t="s">
        <v>255</v>
      </c>
      <c r="BM308" s="24" t="s">
        <v>671</v>
      </c>
    </row>
    <row r="309" spans="2:65" s="1" customFormat="1" ht="13.5">
      <c r="B309" s="41"/>
      <c r="C309" s="63"/>
      <c r="D309" s="208" t="s">
        <v>202</v>
      </c>
      <c r="E309" s="63"/>
      <c r="F309" s="209" t="s">
        <v>902</v>
      </c>
      <c r="G309" s="63"/>
      <c r="H309" s="63"/>
      <c r="I309" s="165"/>
      <c r="J309" s="63"/>
      <c r="K309" s="63"/>
      <c r="L309" s="61"/>
      <c r="M309" s="207"/>
      <c r="N309" s="42"/>
      <c r="O309" s="42"/>
      <c r="P309" s="42"/>
      <c r="Q309" s="42"/>
      <c r="R309" s="42"/>
      <c r="S309" s="42"/>
      <c r="T309" s="78"/>
      <c r="AT309" s="24" t="s">
        <v>202</v>
      </c>
      <c r="AU309" s="24" t="s">
        <v>79</v>
      </c>
    </row>
    <row r="310" spans="2:65" s="10" customFormat="1" ht="37.35" customHeight="1">
      <c r="B310" s="180"/>
      <c r="C310" s="181"/>
      <c r="D310" s="182" t="s">
        <v>71</v>
      </c>
      <c r="E310" s="183" t="s">
        <v>935</v>
      </c>
      <c r="F310" s="183" t="s">
        <v>936</v>
      </c>
      <c r="G310" s="181"/>
      <c r="H310" s="181"/>
      <c r="I310" s="184"/>
      <c r="J310" s="185">
        <f>BK310</f>
        <v>0</v>
      </c>
      <c r="K310" s="181"/>
      <c r="L310" s="186"/>
      <c r="M310" s="187"/>
      <c r="N310" s="188"/>
      <c r="O310" s="188"/>
      <c r="P310" s="189">
        <f>SUM(P311:P322)</f>
        <v>0</v>
      </c>
      <c r="Q310" s="188"/>
      <c r="R310" s="189">
        <f>SUM(R311:R322)</f>
        <v>0</v>
      </c>
      <c r="S310" s="188"/>
      <c r="T310" s="190">
        <f>SUM(T311:T322)</f>
        <v>0</v>
      </c>
      <c r="AR310" s="191" t="s">
        <v>81</v>
      </c>
      <c r="AT310" s="192" t="s">
        <v>71</v>
      </c>
      <c r="AU310" s="192" t="s">
        <v>72</v>
      </c>
      <c r="AY310" s="191" t="s">
        <v>195</v>
      </c>
      <c r="BK310" s="193">
        <f>SUM(BK311:BK322)</f>
        <v>0</v>
      </c>
    </row>
    <row r="311" spans="2:65" s="1" customFormat="1" ht="22.5" customHeight="1">
      <c r="B311" s="41"/>
      <c r="C311" s="194" t="s">
        <v>672</v>
      </c>
      <c r="D311" s="194" t="s">
        <v>196</v>
      </c>
      <c r="E311" s="195" t="s">
        <v>2928</v>
      </c>
      <c r="F311" s="196" t="s">
        <v>2929</v>
      </c>
      <c r="G311" s="197" t="s">
        <v>440</v>
      </c>
      <c r="H311" s="198">
        <v>26.9</v>
      </c>
      <c r="I311" s="199"/>
      <c r="J311" s="198">
        <f>ROUND(I311*H311,1)</f>
        <v>0</v>
      </c>
      <c r="K311" s="196" t="s">
        <v>387</v>
      </c>
      <c r="L311" s="61"/>
      <c r="M311" s="200" t="s">
        <v>20</v>
      </c>
      <c r="N311" s="201" t="s">
        <v>43</v>
      </c>
      <c r="O311" s="42"/>
      <c r="P311" s="202">
        <f>O311*H311</f>
        <v>0</v>
      </c>
      <c r="Q311" s="202">
        <v>0</v>
      </c>
      <c r="R311" s="202">
        <f>Q311*H311</f>
        <v>0</v>
      </c>
      <c r="S311" s="202">
        <v>0</v>
      </c>
      <c r="T311" s="203">
        <f>S311*H311</f>
        <v>0</v>
      </c>
      <c r="AR311" s="24" t="s">
        <v>255</v>
      </c>
      <c r="AT311" s="24" t="s">
        <v>196</v>
      </c>
      <c r="AU311" s="24" t="s">
        <v>79</v>
      </c>
      <c r="AY311" s="24" t="s">
        <v>195</v>
      </c>
      <c r="BE311" s="204">
        <f>IF(N311="základní",J311,0)</f>
        <v>0</v>
      </c>
      <c r="BF311" s="204">
        <f>IF(N311="snížená",J311,0)</f>
        <v>0</v>
      </c>
      <c r="BG311" s="204">
        <f>IF(N311="zákl. přenesená",J311,0)</f>
        <v>0</v>
      </c>
      <c r="BH311" s="204">
        <f>IF(N311="sníž. přenesená",J311,0)</f>
        <v>0</v>
      </c>
      <c r="BI311" s="204">
        <f>IF(N311="nulová",J311,0)</f>
        <v>0</v>
      </c>
      <c r="BJ311" s="24" t="s">
        <v>79</v>
      </c>
      <c r="BK311" s="204">
        <f>ROUND(I311*H311,1)</f>
        <v>0</v>
      </c>
      <c r="BL311" s="24" t="s">
        <v>255</v>
      </c>
      <c r="BM311" s="24" t="s">
        <v>675</v>
      </c>
    </row>
    <row r="312" spans="2:65" s="1" customFormat="1" ht="13.5">
      <c r="B312" s="41"/>
      <c r="C312" s="63"/>
      <c r="D312" s="205" t="s">
        <v>202</v>
      </c>
      <c r="E312" s="63"/>
      <c r="F312" s="206" t="s">
        <v>2929</v>
      </c>
      <c r="G312" s="63"/>
      <c r="H312" s="63"/>
      <c r="I312" s="165"/>
      <c r="J312" s="63"/>
      <c r="K312" s="63"/>
      <c r="L312" s="61"/>
      <c r="M312" s="207"/>
      <c r="N312" s="42"/>
      <c r="O312" s="42"/>
      <c r="P312" s="42"/>
      <c r="Q312" s="42"/>
      <c r="R312" s="42"/>
      <c r="S312" s="42"/>
      <c r="T312" s="78"/>
      <c r="AT312" s="24" t="s">
        <v>202</v>
      </c>
      <c r="AU312" s="24" t="s">
        <v>79</v>
      </c>
    </row>
    <row r="313" spans="2:65" s="1" customFormat="1" ht="22.5" customHeight="1">
      <c r="B313" s="41"/>
      <c r="C313" s="194" t="s">
        <v>522</v>
      </c>
      <c r="D313" s="194" t="s">
        <v>196</v>
      </c>
      <c r="E313" s="195" t="s">
        <v>2930</v>
      </c>
      <c r="F313" s="196" t="s">
        <v>2931</v>
      </c>
      <c r="G313" s="197" t="s">
        <v>404</v>
      </c>
      <c r="H313" s="198">
        <v>42.4</v>
      </c>
      <c r="I313" s="199"/>
      <c r="J313" s="198">
        <f>ROUND(I313*H313,1)</f>
        <v>0</v>
      </c>
      <c r="K313" s="196" t="s">
        <v>387</v>
      </c>
      <c r="L313" s="61"/>
      <c r="M313" s="200" t="s">
        <v>20</v>
      </c>
      <c r="N313" s="201" t="s">
        <v>43</v>
      </c>
      <c r="O313" s="42"/>
      <c r="P313" s="202">
        <f>O313*H313</f>
        <v>0</v>
      </c>
      <c r="Q313" s="202">
        <v>0</v>
      </c>
      <c r="R313" s="202">
        <f>Q313*H313</f>
        <v>0</v>
      </c>
      <c r="S313" s="202">
        <v>0</v>
      </c>
      <c r="T313" s="203">
        <f>S313*H313</f>
        <v>0</v>
      </c>
      <c r="AR313" s="24" t="s">
        <v>255</v>
      </c>
      <c r="AT313" s="24" t="s">
        <v>196</v>
      </c>
      <c r="AU313" s="24" t="s">
        <v>79</v>
      </c>
      <c r="AY313" s="24" t="s">
        <v>195</v>
      </c>
      <c r="BE313" s="204">
        <f>IF(N313="základní",J313,0)</f>
        <v>0</v>
      </c>
      <c r="BF313" s="204">
        <f>IF(N313="snížená",J313,0)</f>
        <v>0</v>
      </c>
      <c r="BG313" s="204">
        <f>IF(N313="zákl. přenesená",J313,0)</f>
        <v>0</v>
      </c>
      <c r="BH313" s="204">
        <f>IF(N313="sníž. přenesená",J313,0)</f>
        <v>0</v>
      </c>
      <c r="BI313" s="204">
        <f>IF(N313="nulová",J313,0)</f>
        <v>0</v>
      </c>
      <c r="BJ313" s="24" t="s">
        <v>79</v>
      </c>
      <c r="BK313" s="204">
        <f>ROUND(I313*H313,1)</f>
        <v>0</v>
      </c>
      <c r="BL313" s="24" t="s">
        <v>255</v>
      </c>
      <c r="BM313" s="24" t="s">
        <v>678</v>
      </c>
    </row>
    <row r="314" spans="2:65" s="1" customFormat="1" ht="13.5">
      <c r="B314" s="41"/>
      <c r="C314" s="63"/>
      <c r="D314" s="205" t="s">
        <v>202</v>
      </c>
      <c r="E314" s="63"/>
      <c r="F314" s="206" t="s">
        <v>2931</v>
      </c>
      <c r="G314" s="63"/>
      <c r="H314" s="63"/>
      <c r="I314" s="165"/>
      <c r="J314" s="63"/>
      <c r="K314" s="63"/>
      <c r="L314" s="61"/>
      <c r="M314" s="207"/>
      <c r="N314" s="42"/>
      <c r="O314" s="42"/>
      <c r="P314" s="42"/>
      <c r="Q314" s="42"/>
      <c r="R314" s="42"/>
      <c r="S314" s="42"/>
      <c r="T314" s="78"/>
      <c r="AT314" s="24" t="s">
        <v>202</v>
      </c>
      <c r="AU314" s="24" t="s">
        <v>79</v>
      </c>
    </row>
    <row r="315" spans="2:65" s="1" customFormat="1" ht="22.5" customHeight="1">
      <c r="B315" s="41"/>
      <c r="C315" s="238" t="s">
        <v>679</v>
      </c>
      <c r="D315" s="238" t="s">
        <v>1041</v>
      </c>
      <c r="E315" s="239" t="s">
        <v>952</v>
      </c>
      <c r="F315" s="240" t="s">
        <v>2932</v>
      </c>
      <c r="G315" s="241" t="s">
        <v>504</v>
      </c>
      <c r="H315" s="242">
        <v>98.6</v>
      </c>
      <c r="I315" s="243"/>
      <c r="J315" s="242">
        <f>ROUND(I315*H315,1)</f>
        <v>0</v>
      </c>
      <c r="K315" s="240" t="s">
        <v>387</v>
      </c>
      <c r="L315" s="244"/>
      <c r="M315" s="245" t="s">
        <v>20</v>
      </c>
      <c r="N315" s="246" t="s">
        <v>43</v>
      </c>
      <c r="O315" s="42"/>
      <c r="P315" s="202">
        <f>O315*H315</f>
        <v>0</v>
      </c>
      <c r="Q315" s="202">
        <v>0</v>
      </c>
      <c r="R315" s="202">
        <f>Q315*H315</f>
        <v>0</v>
      </c>
      <c r="S315" s="202">
        <v>0</v>
      </c>
      <c r="T315" s="203">
        <f>S315*H315</f>
        <v>0</v>
      </c>
      <c r="AR315" s="24" t="s">
        <v>315</v>
      </c>
      <c r="AT315" s="24" t="s">
        <v>1041</v>
      </c>
      <c r="AU315" s="24" t="s">
        <v>79</v>
      </c>
      <c r="AY315" s="24" t="s">
        <v>195</v>
      </c>
      <c r="BE315" s="204">
        <f>IF(N315="základní",J315,0)</f>
        <v>0</v>
      </c>
      <c r="BF315" s="204">
        <f>IF(N315="snížená",J315,0)</f>
        <v>0</v>
      </c>
      <c r="BG315" s="204">
        <f>IF(N315="zákl. přenesená",J315,0)</f>
        <v>0</v>
      </c>
      <c r="BH315" s="204">
        <f>IF(N315="sníž. přenesená",J315,0)</f>
        <v>0</v>
      </c>
      <c r="BI315" s="204">
        <f>IF(N315="nulová",J315,0)</f>
        <v>0</v>
      </c>
      <c r="BJ315" s="24" t="s">
        <v>79</v>
      </c>
      <c r="BK315" s="204">
        <f>ROUND(I315*H315,1)</f>
        <v>0</v>
      </c>
      <c r="BL315" s="24" t="s">
        <v>255</v>
      </c>
      <c r="BM315" s="24" t="s">
        <v>682</v>
      </c>
    </row>
    <row r="316" spans="2:65" s="1" customFormat="1" ht="13.5">
      <c r="B316" s="41"/>
      <c r="C316" s="63"/>
      <c r="D316" s="205" t="s">
        <v>202</v>
      </c>
      <c r="E316" s="63"/>
      <c r="F316" s="206" t="s">
        <v>2932</v>
      </c>
      <c r="G316" s="63"/>
      <c r="H316" s="63"/>
      <c r="I316" s="165"/>
      <c r="J316" s="63"/>
      <c r="K316" s="63"/>
      <c r="L316" s="61"/>
      <c r="M316" s="207"/>
      <c r="N316" s="42"/>
      <c r="O316" s="42"/>
      <c r="P316" s="42"/>
      <c r="Q316" s="42"/>
      <c r="R316" s="42"/>
      <c r="S316" s="42"/>
      <c r="T316" s="78"/>
      <c r="AT316" s="24" t="s">
        <v>202</v>
      </c>
      <c r="AU316" s="24" t="s">
        <v>79</v>
      </c>
    </row>
    <row r="317" spans="2:65" s="1" customFormat="1" ht="22.5" customHeight="1">
      <c r="B317" s="41"/>
      <c r="C317" s="238" t="s">
        <v>526</v>
      </c>
      <c r="D317" s="238" t="s">
        <v>1041</v>
      </c>
      <c r="E317" s="239" t="s">
        <v>2933</v>
      </c>
      <c r="F317" s="240" t="s">
        <v>2934</v>
      </c>
      <c r="G317" s="241" t="s">
        <v>404</v>
      </c>
      <c r="H317" s="242">
        <v>46.6</v>
      </c>
      <c r="I317" s="243"/>
      <c r="J317" s="242">
        <f>ROUND(I317*H317,1)</f>
        <v>0</v>
      </c>
      <c r="K317" s="240" t="s">
        <v>387</v>
      </c>
      <c r="L317" s="244"/>
      <c r="M317" s="245" t="s">
        <v>20</v>
      </c>
      <c r="N317" s="246" t="s">
        <v>43</v>
      </c>
      <c r="O317" s="42"/>
      <c r="P317" s="202">
        <f>O317*H317</f>
        <v>0</v>
      </c>
      <c r="Q317" s="202">
        <v>0</v>
      </c>
      <c r="R317" s="202">
        <f>Q317*H317</f>
        <v>0</v>
      </c>
      <c r="S317" s="202">
        <v>0</v>
      </c>
      <c r="T317" s="203">
        <f>S317*H317</f>
        <v>0</v>
      </c>
      <c r="AR317" s="24" t="s">
        <v>315</v>
      </c>
      <c r="AT317" s="24" t="s">
        <v>1041</v>
      </c>
      <c r="AU317" s="24" t="s">
        <v>79</v>
      </c>
      <c r="AY317" s="24" t="s">
        <v>195</v>
      </c>
      <c r="BE317" s="204">
        <f>IF(N317="základní",J317,0)</f>
        <v>0</v>
      </c>
      <c r="BF317" s="204">
        <f>IF(N317="snížená",J317,0)</f>
        <v>0</v>
      </c>
      <c r="BG317" s="204">
        <f>IF(N317="zákl. přenesená",J317,0)</f>
        <v>0</v>
      </c>
      <c r="BH317" s="204">
        <f>IF(N317="sníž. přenesená",J317,0)</f>
        <v>0</v>
      </c>
      <c r="BI317" s="204">
        <f>IF(N317="nulová",J317,0)</f>
        <v>0</v>
      </c>
      <c r="BJ317" s="24" t="s">
        <v>79</v>
      </c>
      <c r="BK317" s="204">
        <f>ROUND(I317*H317,1)</f>
        <v>0</v>
      </c>
      <c r="BL317" s="24" t="s">
        <v>255</v>
      </c>
      <c r="BM317" s="24" t="s">
        <v>685</v>
      </c>
    </row>
    <row r="318" spans="2:65" s="1" customFormat="1" ht="13.5">
      <c r="B318" s="41"/>
      <c r="C318" s="63"/>
      <c r="D318" s="208" t="s">
        <v>202</v>
      </c>
      <c r="E318" s="63"/>
      <c r="F318" s="209" t="s">
        <v>2934</v>
      </c>
      <c r="G318" s="63"/>
      <c r="H318" s="63"/>
      <c r="I318" s="165"/>
      <c r="J318" s="63"/>
      <c r="K318" s="63"/>
      <c r="L318" s="61"/>
      <c r="M318" s="207"/>
      <c r="N318" s="42"/>
      <c r="O318" s="42"/>
      <c r="P318" s="42"/>
      <c r="Q318" s="42"/>
      <c r="R318" s="42"/>
      <c r="S318" s="42"/>
      <c r="T318" s="78"/>
      <c r="AT318" s="24" t="s">
        <v>202</v>
      </c>
      <c r="AU318" s="24" t="s">
        <v>79</v>
      </c>
    </row>
    <row r="319" spans="2:65" s="11" customFormat="1" ht="13.5">
      <c r="B319" s="213"/>
      <c r="C319" s="214"/>
      <c r="D319" s="208" t="s">
        <v>397</v>
      </c>
      <c r="E319" s="215" t="s">
        <v>20</v>
      </c>
      <c r="F319" s="216" t="s">
        <v>2935</v>
      </c>
      <c r="G319" s="214"/>
      <c r="H319" s="217">
        <v>46.6</v>
      </c>
      <c r="I319" s="218"/>
      <c r="J319" s="214"/>
      <c r="K319" s="214"/>
      <c r="L319" s="219"/>
      <c r="M319" s="220"/>
      <c r="N319" s="221"/>
      <c r="O319" s="221"/>
      <c r="P319" s="221"/>
      <c r="Q319" s="221"/>
      <c r="R319" s="221"/>
      <c r="S319" s="221"/>
      <c r="T319" s="222"/>
      <c r="AT319" s="223" t="s">
        <v>397</v>
      </c>
      <c r="AU319" s="223" t="s">
        <v>79</v>
      </c>
      <c r="AV319" s="11" t="s">
        <v>81</v>
      </c>
      <c r="AW319" s="11" t="s">
        <v>36</v>
      </c>
      <c r="AX319" s="11" t="s">
        <v>72</v>
      </c>
      <c r="AY319" s="223" t="s">
        <v>195</v>
      </c>
    </row>
    <row r="320" spans="2:65" s="12" customFormat="1" ht="13.5">
      <c r="B320" s="224"/>
      <c r="C320" s="225"/>
      <c r="D320" s="205" t="s">
        <v>397</v>
      </c>
      <c r="E320" s="226" t="s">
        <v>20</v>
      </c>
      <c r="F320" s="227" t="s">
        <v>399</v>
      </c>
      <c r="G320" s="225"/>
      <c r="H320" s="228">
        <v>46.6</v>
      </c>
      <c r="I320" s="229"/>
      <c r="J320" s="225"/>
      <c r="K320" s="225"/>
      <c r="L320" s="230"/>
      <c r="M320" s="231"/>
      <c r="N320" s="232"/>
      <c r="O320" s="232"/>
      <c r="P320" s="232"/>
      <c r="Q320" s="232"/>
      <c r="R320" s="232"/>
      <c r="S320" s="232"/>
      <c r="T320" s="233"/>
      <c r="AT320" s="234" t="s">
        <v>397</v>
      </c>
      <c r="AU320" s="234" t="s">
        <v>79</v>
      </c>
      <c r="AV320" s="12" t="s">
        <v>194</v>
      </c>
      <c r="AW320" s="12" t="s">
        <v>36</v>
      </c>
      <c r="AX320" s="12" t="s">
        <v>79</v>
      </c>
      <c r="AY320" s="234" t="s">
        <v>195</v>
      </c>
    </row>
    <row r="321" spans="2:65" s="1" customFormat="1" ht="22.5" customHeight="1">
      <c r="B321" s="41"/>
      <c r="C321" s="194" t="s">
        <v>686</v>
      </c>
      <c r="D321" s="194" t="s">
        <v>196</v>
      </c>
      <c r="E321" s="195" t="s">
        <v>962</v>
      </c>
      <c r="F321" s="196" t="s">
        <v>963</v>
      </c>
      <c r="G321" s="197" t="s">
        <v>903</v>
      </c>
      <c r="H321" s="199"/>
      <c r="I321" s="199"/>
      <c r="J321" s="198">
        <f>ROUND(I321*H321,1)</f>
        <v>0</v>
      </c>
      <c r="K321" s="196" t="s">
        <v>387</v>
      </c>
      <c r="L321" s="61"/>
      <c r="M321" s="200" t="s">
        <v>20</v>
      </c>
      <c r="N321" s="201" t="s">
        <v>43</v>
      </c>
      <c r="O321" s="42"/>
      <c r="P321" s="202">
        <f>O321*H321</f>
        <v>0</v>
      </c>
      <c r="Q321" s="202">
        <v>0</v>
      </c>
      <c r="R321" s="202">
        <f>Q321*H321</f>
        <v>0</v>
      </c>
      <c r="S321" s="202">
        <v>0</v>
      </c>
      <c r="T321" s="203">
        <f>S321*H321</f>
        <v>0</v>
      </c>
      <c r="AR321" s="24" t="s">
        <v>255</v>
      </c>
      <c r="AT321" s="24" t="s">
        <v>196</v>
      </c>
      <c r="AU321" s="24" t="s">
        <v>79</v>
      </c>
      <c r="AY321" s="24" t="s">
        <v>195</v>
      </c>
      <c r="BE321" s="204">
        <f>IF(N321="základní",J321,0)</f>
        <v>0</v>
      </c>
      <c r="BF321" s="204">
        <f>IF(N321="snížená",J321,0)</f>
        <v>0</v>
      </c>
      <c r="BG321" s="204">
        <f>IF(N321="zákl. přenesená",J321,0)</f>
        <v>0</v>
      </c>
      <c r="BH321" s="204">
        <f>IF(N321="sníž. přenesená",J321,0)</f>
        <v>0</v>
      </c>
      <c r="BI321" s="204">
        <f>IF(N321="nulová",J321,0)</f>
        <v>0</v>
      </c>
      <c r="BJ321" s="24" t="s">
        <v>79</v>
      </c>
      <c r="BK321" s="204">
        <f>ROUND(I321*H321,1)</f>
        <v>0</v>
      </c>
      <c r="BL321" s="24" t="s">
        <v>255</v>
      </c>
      <c r="BM321" s="24" t="s">
        <v>689</v>
      </c>
    </row>
    <row r="322" spans="2:65" s="1" customFormat="1" ht="13.5">
      <c r="B322" s="41"/>
      <c r="C322" s="63"/>
      <c r="D322" s="208" t="s">
        <v>202</v>
      </c>
      <c r="E322" s="63"/>
      <c r="F322" s="209" t="s">
        <v>963</v>
      </c>
      <c r="G322" s="63"/>
      <c r="H322" s="63"/>
      <c r="I322" s="165"/>
      <c r="J322" s="63"/>
      <c r="K322" s="63"/>
      <c r="L322" s="61"/>
      <c r="M322" s="207"/>
      <c r="N322" s="42"/>
      <c r="O322" s="42"/>
      <c r="P322" s="42"/>
      <c r="Q322" s="42"/>
      <c r="R322" s="42"/>
      <c r="S322" s="42"/>
      <c r="T322" s="78"/>
      <c r="AT322" s="24" t="s">
        <v>202</v>
      </c>
      <c r="AU322" s="24" t="s">
        <v>79</v>
      </c>
    </row>
    <row r="323" spans="2:65" s="10" customFormat="1" ht="37.35" customHeight="1">
      <c r="B323" s="180"/>
      <c r="C323" s="181"/>
      <c r="D323" s="182" t="s">
        <v>71</v>
      </c>
      <c r="E323" s="183" t="s">
        <v>2936</v>
      </c>
      <c r="F323" s="183" t="s">
        <v>2937</v>
      </c>
      <c r="G323" s="181"/>
      <c r="H323" s="181"/>
      <c r="I323" s="184"/>
      <c r="J323" s="185">
        <f>BK323</f>
        <v>0</v>
      </c>
      <c r="K323" s="181"/>
      <c r="L323" s="186"/>
      <c r="M323" s="187"/>
      <c r="N323" s="188"/>
      <c r="O323" s="188"/>
      <c r="P323" s="189">
        <f>SUM(P324:P331)</f>
        <v>0</v>
      </c>
      <c r="Q323" s="188"/>
      <c r="R323" s="189">
        <f>SUM(R324:R331)</f>
        <v>0</v>
      </c>
      <c r="S323" s="188"/>
      <c r="T323" s="190">
        <f>SUM(T324:T331)</f>
        <v>0</v>
      </c>
      <c r="AR323" s="191" t="s">
        <v>81</v>
      </c>
      <c r="AT323" s="192" t="s">
        <v>71</v>
      </c>
      <c r="AU323" s="192" t="s">
        <v>72</v>
      </c>
      <c r="AY323" s="191" t="s">
        <v>195</v>
      </c>
      <c r="BK323" s="193">
        <f>SUM(BK324:BK331)</f>
        <v>0</v>
      </c>
    </row>
    <row r="324" spans="2:65" s="1" customFormat="1" ht="22.5" customHeight="1">
      <c r="B324" s="41"/>
      <c r="C324" s="194" t="s">
        <v>529</v>
      </c>
      <c r="D324" s="194" t="s">
        <v>196</v>
      </c>
      <c r="E324" s="195" t="s">
        <v>2938</v>
      </c>
      <c r="F324" s="196" t="s">
        <v>2939</v>
      </c>
      <c r="G324" s="197" t="s">
        <v>404</v>
      </c>
      <c r="H324" s="198">
        <v>44.1</v>
      </c>
      <c r="I324" s="199"/>
      <c r="J324" s="198">
        <f>ROUND(I324*H324,1)</f>
        <v>0</v>
      </c>
      <c r="K324" s="196" t="s">
        <v>387</v>
      </c>
      <c r="L324" s="61"/>
      <c r="M324" s="200" t="s">
        <v>20</v>
      </c>
      <c r="N324" s="201" t="s">
        <v>43</v>
      </c>
      <c r="O324" s="42"/>
      <c r="P324" s="202">
        <f>O324*H324</f>
        <v>0</v>
      </c>
      <c r="Q324" s="202">
        <v>0</v>
      </c>
      <c r="R324" s="202">
        <f>Q324*H324</f>
        <v>0</v>
      </c>
      <c r="S324" s="202">
        <v>0</v>
      </c>
      <c r="T324" s="203">
        <f>S324*H324</f>
        <v>0</v>
      </c>
      <c r="AR324" s="24" t="s">
        <v>255</v>
      </c>
      <c r="AT324" s="24" t="s">
        <v>196</v>
      </c>
      <c r="AU324" s="24" t="s">
        <v>79</v>
      </c>
      <c r="AY324" s="24" t="s">
        <v>195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24" t="s">
        <v>79</v>
      </c>
      <c r="BK324" s="204">
        <f>ROUND(I324*H324,1)</f>
        <v>0</v>
      </c>
      <c r="BL324" s="24" t="s">
        <v>255</v>
      </c>
      <c r="BM324" s="24" t="s">
        <v>692</v>
      </c>
    </row>
    <row r="325" spans="2:65" s="1" customFormat="1" ht="13.5">
      <c r="B325" s="41"/>
      <c r="C325" s="63"/>
      <c r="D325" s="205" t="s">
        <v>202</v>
      </c>
      <c r="E325" s="63"/>
      <c r="F325" s="206" t="s">
        <v>2939</v>
      </c>
      <c r="G325" s="63"/>
      <c r="H325" s="63"/>
      <c r="I325" s="165"/>
      <c r="J325" s="63"/>
      <c r="K325" s="63"/>
      <c r="L325" s="61"/>
      <c r="M325" s="207"/>
      <c r="N325" s="42"/>
      <c r="O325" s="42"/>
      <c r="P325" s="42"/>
      <c r="Q325" s="42"/>
      <c r="R325" s="42"/>
      <c r="S325" s="42"/>
      <c r="T325" s="78"/>
      <c r="AT325" s="24" t="s">
        <v>202</v>
      </c>
      <c r="AU325" s="24" t="s">
        <v>79</v>
      </c>
    </row>
    <row r="326" spans="2:65" s="1" customFormat="1" ht="22.5" customHeight="1">
      <c r="B326" s="41"/>
      <c r="C326" s="238" t="s">
        <v>693</v>
      </c>
      <c r="D326" s="238" t="s">
        <v>1041</v>
      </c>
      <c r="E326" s="239" t="s">
        <v>2940</v>
      </c>
      <c r="F326" s="240" t="s">
        <v>2941</v>
      </c>
      <c r="G326" s="241" t="s">
        <v>404</v>
      </c>
      <c r="H326" s="242">
        <v>48.5</v>
      </c>
      <c r="I326" s="243"/>
      <c r="J326" s="242">
        <f>ROUND(I326*H326,1)</f>
        <v>0</v>
      </c>
      <c r="K326" s="240" t="s">
        <v>387</v>
      </c>
      <c r="L326" s="244"/>
      <c r="M326" s="245" t="s">
        <v>20</v>
      </c>
      <c r="N326" s="246" t="s">
        <v>43</v>
      </c>
      <c r="O326" s="42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AR326" s="24" t="s">
        <v>315</v>
      </c>
      <c r="AT326" s="24" t="s">
        <v>1041</v>
      </c>
      <c r="AU326" s="24" t="s">
        <v>79</v>
      </c>
      <c r="AY326" s="24" t="s">
        <v>195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24" t="s">
        <v>79</v>
      </c>
      <c r="BK326" s="204">
        <f>ROUND(I326*H326,1)</f>
        <v>0</v>
      </c>
      <c r="BL326" s="24" t="s">
        <v>255</v>
      </c>
      <c r="BM326" s="24" t="s">
        <v>696</v>
      </c>
    </row>
    <row r="327" spans="2:65" s="1" customFormat="1" ht="13.5">
      <c r="B327" s="41"/>
      <c r="C327" s="63"/>
      <c r="D327" s="208" t="s">
        <v>202</v>
      </c>
      <c r="E327" s="63"/>
      <c r="F327" s="209" t="s">
        <v>2941</v>
      </c>
      <c r="G327" s="63"/>
      <c r="H327" s="63"/>
      <c r="I327" s="165"/>
      <c r="J327" s="63"/>
      <c r="K327" s="63"/>
      <c r="L327" s="61"/>
      <c r="M327" s="207"/>
      <c r="N327" s="42"/>
      <c r="O327" s="42"/>
      <c r="P327" s="42"/>
      <c r="Q327" s="42"/>
      <c r="R327" s="42"/>
      <c r="S327" s="42"/>
      <c r="T327" s="78"/>
      <c r="AT327" s="24" t="s">
        <v>202</v>
      </c>
      <c r="AU327" s="24" t="s">
        <v>79</v>
      </c>
    </row>
    <row r="328" spans="2:65" s="11" customFormat="1" ht="13.5">
      <c r="B328" s="213"/>
      <c r="C328" s="214"/>
      <c r="D328" s="208" t="s">
        <v>397</v>
      </c>
      <c r="E328" s="215" t="s">
        <v>20</v>
      </c>
      <c r="F328" s="216" t="s">
        <v>2942</v>
      </c>
      <c r="G328" s="214"/>
      <c r="H328" s="217">
        <v>48.51</v>
      </c>
      <c r="I328" s="218"/>
      <c r="J328" s="214"/>
      <c r="K328" s="214"/>
      <c r="L328" s="219"/>
      <c r="M328" s="220"/>
      <c r="N328" s="221"/>
      <c r="O328" s="221"/>
      <c r="P328" s="221"/>
      <c r="Q328" s="221"/>
      <c r="R328" s="221"/>
      <c r="S328" s="221"/>
      <c r="T328" s="222"/>
      <c r="AT328" s="223" t="s">
        <v>397</v>
      </c>
      <c r="AU328" s="223" t="s">
        <v>79</v>
      </c>
      <c r="AV328" s="11" t="s">
        <v>81</v>
      </c>
      <c r="AW328" s="11" t="s">
        <v>36</v>
      </c>
      <c r="AX328" s="11" t="s">
        <v>72</v>
      </c>
      <c r="AY328" s="223" t="s">
        <v>195</v>
      </c>
    </row>
    <row r="329" spans="2:65" s="12" customFormat="1" ht="13.5">
      <c r="B329" s="224"/>
      <c r="C329" s="225"/>
      <c r="D329" s="205" t="s">
        <v>397</v>
      </c>
      <c r="E329" s="226" t="s">
        <v>20</v>
      </c>
      <c r="F329" s="227" t="s">
        <v>399</v>
      </c>
      <c r="G329" s="225"/>
      <c r="H329" s="228">
        <v>48.51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AT329" s="234" t="s">
        <v>397</v>
      </c>
      <c r="AU329" s="234" t="s">
        <v>79</v>
      </c>
      <c r="AV329" s="12" t="s">
        <v>194</v>
      </c>
      <c r="AW329" s="12" t="s">
        <v>36</v>
      </c>
      <c r="AX329" s="12" t="s">
        <v>79</v>
      </c>
      <c r="AY329" s="234" t="s">
        <v>195</v>
      </c>
    </row>
    <row r="330" spans="2:65" s="1" customFormat="1" ht="22.5" customHeight="1">
      <c r="B330" s="41"/>
      <c r="C330" s="194" t="s">
        <v>533</v>
      </c>
      <c r="D330" s="194" t="s">
        <v>196</v>
      </c>
      <c r="E330" s="195" t="s">
        <v>2943</v>
      </c>
      <c r="F330" s="196" t="s">
        <v>2944</v>
      </c>
      <c r="G330" s="197" t="s">
        <v>903</v>
      </c>
      <c r="H330" s="199"/>
      <c r="I330" s="199"/>
      <c r="J330" s="198">
        <f>ROUND(I330*H330,1)</f>
        <v>0</v>
      </c>
      <c r="K330" s="196" t="s">
        <v>387</v>
      </c>
      <c r="L330" s="61"/>
      <c r="M330" s="200" t="s">
        <v>20</v>
      </c>
      <c r="N330" s="201" t="s">
        <v>43</v>
      </c>
      <c r="O330" s="42"/>
      <c r="P330" s="202">
        <f>O330*H330</f>
        <v>0</v>
      </c>
      <c r="Q330" s="202">
        <v>0</v>
      </c>
      <c r="R330" s="202">
        <f>Q330*H330</f>
        <v>0</v>
      </c>
      <c r="S330" s="202">
        <v>0</v>
      </c>
      <c r="T330" s="203">
        <f>S330*H330</f>
        <v>0</v>
      </c>
      <c r="AR330" s="24" t="s">
        <v>255</v>
      </c>
      <c r="AT330" s="24" t="s">
        <v>196</v>
      </c>
      <c r="AU330" s="24" t="s">
        <v>79</v>
      </c>
      <c r="AY330" s="24" t="s">
        <v>195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24" t="s">
        <v>79</v>
      </c>
      <c r="BK330" s="204">
        <f>ROUND(I330*H330,1)</f>
        <v>0</v>
      </c>
      <c r="BL330" s="24" t="s">
        <v>255</v>
      </c>
      <c r="BM330" s="24" t="s">
        <v>700</v>
      </c>
    </row>
    <row r="331" spans="2:65" s="1" customFormat="1" ht="13.5">
      <c r="B331" s="41"/>
      <c r="C331" s="63"/>
      <c r="D331" s="208" t="s">
        <v>202</v>
      </c>
      <c r="E331" s="63"/>
      <c r="F331" s="209" t="s">
        <v>2944</v>
      </c>
      <c r="G331" s="63"/>
      <c r="H331" s="63"/>
      <c r="I331" s="165"/>
      <c r="J331" s="63"/>
      <c r="K331" s="63"/>
      <c r="L331" s="61"/>
      <c r="M331" s="207"/>
      <c r="N331" s="42"/>
      <c r="O331" s="42"/>
      <c r="P331" s="42"/>
      <c r="Q331" s="42"/>
      <c r="R331" s="42"/>
      <c r="S331" s="42"/>
      <c r="T331" s="78"/>
      <c r="AT331" s="24" t="s">
        <v>202</v>
      </c>
      <c r="AU331" s="24" t="s">
        <v>79</v>
      </c>
    </row>
    <row r="332" spans="2:65" s="10" customFormat="1" ht="37.35" customHeight="1">
      <c r="B332" s="180"/>
      <c r="C332" s="181"/>
      <c r="D332" s="182" t="s">
        <v>71</v>
      </c>
      <c r="E332" s="183" t="s">
        <v>978</v>
      </c>
      <c r="F332" s="183" t="s">
        <v>979</v>
      </c>
      <c r="G332" s="181"/>
      <c r="H332" s="181"/>
      <c r="I332" s="184"/>
      <c r="J332" s="185">
        <f>BK332</f>
        <v>0</v>
      </c>
      <c r="K332" s="181"/>
      <c r="L332" s="186"/>
      <c r="M332" s="187"/>
      <c r="N332" s="188"/>
      <c r="O332" s="188"/>
      <c r="P332" s="189">
        <f>SUM(P333:P336)</f>
        <v>0</v>
      </c>
      <c r="Q332" s="188"/>
      <c r="R332" s="189">
        <f>SUM(R333:R336)</f>
        <v>0</v>
      </c>
      <c r="S332" s="188"/>
      <c r="T332" s="190">
        <f>SUM(T333:T336)</f>
        <v>0</v>
      </c>
      <c r="AR332" s="191" t="s">
        <v>81</v>
      </c>
      <c r="AT332" s="192" t="s">
        <v>71</v>
      </c>
      <c r="AU332" s="192" t="s">
        <v>72</v>
      </c>
      <c r="AY332" s="191" t="s">
        <v>195</v>
      </c>
      <c r="BK332" s="193">
        <f>SUM(BK333:BK336)</f>
        <v>0</v>
      </c>
    </row>
    <row r="333" spans="2:65" s="1" customFormat="1" ht="22.5" customHeight="1">
      <c r="B333" s="41"/>
      <c r="C333" s="194" t="s">
        <v>702</v>
      </c>
      <c r="D333" s="194" t="s">
        <v>196</v>
      </c>
      <c r="E333" s="195" t="s">
        <v>2945</v>
      </c>
      <c r="F333" s="196" t="s">
        <v>2946</v>
      </c>
      <c r="G333" s="197" t="s">
        <v>404</v>
      </c>
      <c r="H333" s="198">
        <v>84</v>
      </c>
      <c r="I333" s="199"/>
      <c r="J333" s="198">
        <f>ROUND(I333*H333,1)</f>
        <v>0</v>
      </c>
      <c r="K333" s="196" t="s">
        <v>387</v>
      </c>
      <c r="L333" s="61"/>
      <c r="M333" s="200" t="s">
        <v>20</v>
      </c>
      <c r="N333" s="201" t="s">
        <v>43</v>
      </c>
      <c r="O333" s="42"/>
      <c r="P333" s="202">
        <f>O333*H333</f>
        <v>0</v>
      </c>
      <c r="Q333" s="202">
        <v>0</v>
      </c>
      <c r="R333" s="202">
        <f>Q333*H333</f>
        <v>0</v>
      </c>
      <c r="S333" s="202">
        <v>0</v>
      </c>
      <c r="T333" s="203">
        <f>S333*H333</f>
        <v>0</v>
      </c>
      <c r="AR333" s="24" t="s">
        <v>255</v>
      </c>
      <c r="AT333" s="24" t="s">
        <v>196</v>
      </c>
      <c r="AU333" s="24" t="s">
        <v>79</v>
      </c>
      <c r="AY333" s="24" t="s">
        <v>195</v>
      </c>
      <c r="BE333" s="204">
        <f>IF(N333="základní",J333,0)</f>
        <v>0</v>
      </c>
      <c r="BF333" s="204">
        <f>IF(N333="snížená",J333,0)</f>
        <v>0</v>
      </c>
      <c r="BG333" s="204">
        <f>IF(N333="zákl. přenesená",J333,0)</f>
        <v>0</v>
      </c>
      <c r="BH333" s="204">
        <f>IF(N333="sníž. přenesená",J333,0)</f>
        <v>0</v>
      </c>
      <c r="BI333" s="204">
        <f>IF(N333="nulová",J333,0)</f>
        <v>0</v>
      </c>
      <c r="BJ333" s="24" t="s">
        <v>79</v>
      </c>
      <c r="BK333" s="204">
        <f>ROUND(I333*H333,1)</f>
        <v>0</v>
      </c>
      <c r="BL333" s="24" t="s">
        <v>255</v>
      </c>
      <c r="BM333" s="24" t="s">
        <v>705</v>
      </c>
    </row>
    <row r="334" spans="2:65" s="1" customFormat="1" ht="13.5">
      <c r="B334" s="41"/>
      <c r="C334" s="63"/>
      <c r="D334" s="205" t="s">
        <v>202</v>
      </c>
      <c r="E334" s="63"/>
      <c r="F334" s="206" t="s">
        <v>2946</v>
      </c>
      <c r="G334" s="63"/>
      <c r="H334" s="63"/>
      <c r="I334" s="165"/>
      <c r="J334" s="63"/>
      <c r="K334" s="63"/>
      <c r="L334" s="61"/>
      <c r="M334" s="207"/>
      <c r="N334" s="42"/>
      <c r="O334" s="42"/>
      <c r="P334" s="42"/>
      <c r="Q334" s="42"/>
      <c r="R334" s="42"/>
      <c r="S334" s="42"/>
      <c r="T334" s="78"/>
      <c r="AT334" s="24" t="s">
        <v>202</v>
      </c>
      <c r="AU334" s="24" t="s">
        <v>79</v>
      </c>
    </row>
    <row r="335" spans="2:65" s="1" customFormat="1" ht="22.5" customHeight="1">
      <c r="B335" s="41"/>
      <c r="C335" s="194" t="s">
        <v>536</v>
      </c>
      <c r="D335" s="194" t="s">
        <v>196</v>
      </c>
      <c r="E335" s="195" t="s">
        <v>2947</v>
      </c>
      <c r="F335" s="196" t="s">
        <v>2948</v>
      </c>
      <c r="G335" s="197" t="s">
        <v>404</v>
      </c>
      <c r="H335" s="198">
        <v>84</v>
      </c>
      <c r="I335" s="199"/>
      <c r="J335" s="198">
        <f>ROUND(I335*H335,1)</f>
        <v>0</v>
      </c>
      <c r="K335" s="196" t="s">
        <v>387</v>
      </c>
      <c r="L335" s="61"/>
      <c r="M335" s="200" t="s">
        <v>20</v>
      </c>
      <c r="N335" s="201" t="s">
        <v>43</v>
      </c>
      <c r="O335" s="42"/>
      <c r="P335" s="202">
        <f>O335*H335</f>
        <v>0</v>
      </c>
      <c r="Q335" s="202">
        <v>0</v>
      </c>
      <c r="R335" s="202">
        <f>Q335*H335</f>
        <v>0</v>
      </c>
      <c r="S335" s="202">
        <v>0</v>
      </c>
      <c r="T335" s="203">
        <f>S335*H335</f>
        <v>0</v>
      </c>
      <c r="AR335" s="24" t="s">
        <v>255</v>
      </c>
      <c r="AT335" s="24" t="s">
        <v>196</v>
      </c>
      <c r="AU335" s="24" t="s">
        <v>79</v>
      </c>
      <c r="AY335" s="24" t="s">
        <v>195</v>
      </c>
      <c r="BE335" s="204">
        <f>IF(N335="základní",J335,0)</f>
        <v>0</v>
      </c>
      <c r="BF335" s="204">
        <f>IF(N335="snížená",J335,0)</f>
        <v>0</v>
      </c>
      <c r="BG335" s="204">
        <f>IF(N335="zákl. přenesená",J335,0)</f>
        <v>0</v>
      </c>
      <c r="BH335" s="204">
        <f>IF(N335="sníž. přenesená",J335,0)</f>
        <v>0</v>
      </c>
      <c r="BI335" s="204">
        <f>IF(N335="nulová",J335,0)</f>
        <v>0</v>
      </c>
      <c r="BJ335" s="24" t="s">
        <v>79</v>
      </c>
      <c r="BK335" s="204">
        <f>ROUND(I335*H335,1)</f>
        <v>0</v>
      </c>
      <c r="BL335" s="24" t="s">
        <v>255</v>
      </c>
      <c r="BM335" s="24" t="s">
        <v>709</v>
      </c>
    </row>
    <row r="336" spans="2:65" s="1" customFormat="1" ht="13.5">
      <c r="B336" s="41"/>
      <c r="C336" s="63"/>
      <c r="D336" s="208" t="s">
        <v>202</v>
      </c>
      <c r="E336" s="63"/>
      <c r="F336" s="209" t="s">
        <v>2948</v>
      </c>
      <c r="G336" s="63"/>
      <c r="H336" s="63"/>
      <c r="I336" s="165"/>
      <c r="J336" s="63"/>
      <c r="K336" s="63"/>
      <c r="L336" s="61"/>
      <c r="M336" s="210"/>
      <c r="N336" s="211"/>
      <c r="O336" s="211"/>
      <c r="P336" s="211"/>
      <c r="Q336" s="211"/>
      <c r="R336" s="211"/>
      <c r="S336" s="211"/>
      <c r="T336" s="212"/>
      <c r="AT336" s="24" t="s">
        <v>202</v>
      </c>
      <c r="AU336" s="24" t="s">
        <v>79</v>
      </c>
    </row>
    <row r="337" spans="2:12" s="1" customFormat="1" ht="6.95" customHeight="1">
      <c r="B337" s="56"/>
      <c r="C337" s="57"/>
      <c r="D337" s="57"/>
      <c r="E337" s="57"/>
      <c r="F337" s="57"/>
      <c r="G337" s="57"/>
      <c r="H337" s="57"/>
      <c r="I337" s="148"/>
      <c r="J337" s="57"/>
      <c r="K337" s="57"/>
      <c r="L337" s="61"/>
    </row>
  </sheetData>
  <sheetProtection algorithmName="SHA-512" hashValue="Uf4IoFdGZfpedaJ3ejKlP78ZEnXt/8bhoTkIZvn4hWnnh2+meWa0lDmVUTnRMZPL1m2GDI6yd5AGH/54KIr/eg==" saltValue="B/auLTBePicY/Fre8F1cEA==" spinCount="100000" sheet="1" objects="1" scenarios="1" formatCells="0" formatColumns="0" formatRows="0" sort="0" autoFilter="0"/>
  <autoFilter ref="C108:K336"/>
  <mergeCells count="15">
    <mergeCell ref="E99:H99"/>
    <mergeCell ref="E97:H97"/>
    <mergeCell ref="E101:H101"/>
    <mergeCell ref="G1:H1"/>
    <mergeCell ref="L2:V2"/>
    <mergeCell ref="E49:H49"/>
    <mergeCell ref="E53:H53"/>
    <mergeCell ref="E51:H51"/>
    <mergeCell ref="E55:H55"/>
    <mergeCell ref="E95:H95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10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37</vt:i4>
      </vt:variant>
    </vt:vector>
  </HeadingPairs>
  <TitlesOfParts>
    <vt:vector size="56" baseType="lpstr">
      <vt:lpstr>Rekapitulace stavby</vt:lpstr>
      <vt:lpstr>SO.00 - Vedlejší rozpočto...</vt:lpstr>
      <vt:lpstr>SO.01.1 - Stavební</vt:lpstr>
      <vt:lpstr>SO.01.2 - ZTI</vt:lpstr>
      <vt:lpstr>SO.01.3 - Vzduchotechnika</vt:lpstr>
      <vt:lpstr>SO.01.4 - Silnoproud</vt:lpstr>
      <vt:lpstr>SO.01.5 - SLP</vt:lpstr>
      <vt:lpstr>SO.02.01 - Dopravní řešení</vt:lpstr>
      <vt:lpstr>SO.03.01 - Zázemí řidičů</vt:lpstr>
      <vt:lpstr>SO.04.001 - Rozpočet</vt:lpstr>
      <vt:lpstr>SO.05.01 - Rozpočet</vt:lpstr>
      <vt:lpstr>SO.06.1 - Přípojka splašk...</vt:lpstr>
      <vt:lpstr>SO.06.2 - Přípojka dešťov...</vt:lpstr>
      <vt:lpstr>SO.06.3 - Přípojka vodovo...</vt:lpstr>
      <vt:lpstr>SO.06.4 - Přípojka podzem...</vt:lpstr>
      <vt:lpstr>SO.06.5 - Přeložka jednot...</vt:lpstr>
      <vt:lpstr>SO.06.6 - Přeložka podzem...</vt:lpstr>
      <vt:lpstr>SO.06.7 - Přeložka elektr...</vt:lpstr>
      <vt:lpstr>Pokyny pro vyplnění</vt:lpstr>
      <vt:lpstr>'Rekapitulace stavby'!Názvy_tisku</vt:lpstr>
      <vt:lpstr>'SO.00 - Vedlejší rozpočto...'!Názvy_tisku</vt:lpstr>
      <vt:lpstr>'SO.01.1 - Stavební'!Názvy_tisku</vt:lpstr>
      <vt:lpstr>'SO.01.2 - ZTI'!Názvy_tisku</vt:lpstr>
      <vt:lpstr>'SO.01.3 - Vzduchotechnika'!Názvy_tisku</vt:lpstr>
      <vt:lpstr>'SO.01.4 - Silnoproud'!Názvy_tisku</vt:lpstr>
      <vt:lpstr>'SO.01.5 - SLP'!Názvy_tisku</vt:lpstr>
      <vt:lpstr>'SO.02.01 - Dopravní řešení'!Názvy_tisku</vt:lpstr>
      <vt:lpstr>'SO.03.01 - Zázemí řidičů'!Názvy_tisku</vt:lpstr>
      <vt:lpstr>'SO.04.001 - Rozpočet'!Názvy_tisku</vt:lpstr>
      <vt:lpstr>'SO.05.01 - Rozpočet'!Názvy_tisku</vt:lpstr>
      <vt:lpstr>'SO.06.1 - Přípojka splašk...'!Názvy_tisku</vt:lpstr>
      <vt:lpstr>'SO.06.2 - Přípojka dešťov...'!Názvy_tisku</vt:lpstr>
      <vt:lpstr>'SO.06.3 - Přípojka vodovo...'!Názvy_tisku</vt:lpstr>
      <vt:lpstr>'SO.06.4 - Přípojka podzem...'!Názvy_tisku</vt:lpstr>
      <vt:lpstr>'SO.06.5 - Přeložka jednot...'!Názvy_tisku</vt:lpstr>
      <vt:lpstr>'SO.06.6 - Přeložka podzem...'!Názvy_tisku</vt:lpstr>
      <vt:lpstr>'SO.06.7 - Přeložka elektr...'!Názvy_tisku</vt:lpstr>
      <vt:lpstr>'Pokyny pro vyplnění'!Oblast_tisku</vt:lpstr>
      <vt:lpstr>'Rekapitulace stavby'!Oblast_tisku</vt:lpstr>
      <vt:lpstr>'SO.00 - Vedlejší rozpočto...'!Oblast_tisku</vt:lpstr>
      <vt:lpstr>'SO.01.1 - Stavební'!Oblast_tisku</vt:lpstr>
      <vt:lpstr>'SO.01.2 - ZTI'!Oblast_tisku</vt:lpstr>
      <vt:lpstr>'SO.01.3 - Vzduchotechnika'!Oblast_tisku</vt:lpstr>
      <vt:lpstr>'SO.01.4 - Silnoproud'!Oblast_tisku</vt:lpstr>
      <vt:lpstr>'SO.01.5 - SLP'!Oblast_tisku</vt:lpstr>
      <vt:lpstr>'SO.02.01 - Dopravní řešení'!Oblast_tisku</vt:lpstr>
      <vt:lpstr>'SO.03.01 - Zázemí řidičů'!Oblast_tisku</vt:lpstr>
      <vt:lpstr>'SO.04.001 - Rozpočet'!Oblast_tisku</vt:lpstr>
      <vt:lpstr>'SO.05.01 - Rozpočet'!Oblast_tisku</vt:lpstr>
      <vt:lpstr>'SO.06.1 - Přípojka splašk...'!Oblast_tisku</vt:lpstr>
      <vt:lpstr>'SO.06.2 - Přípojka dešťov...'!Oblast_tisku</vt:lpstr>
      <vt:lpstr>'SO.06.3 - Přípojka vodovo...'!Oblast_tisku</vt:lpstr>
      <vt:lpstr>'SO.06.4 - Přípojka podzem...'!Oblast_tisku</vt:lpstr>
      <vt:lpstr>'SO.06.5 - Přeložka jednot...'!Oblast_tisku</vt:lpstr>
      <vt:lpstr>'SO.06.6 - Přeložka podzem...'!Oblast_tisku</vt:lpstr>
      <vt:lpstr>'SO.06.7 - Přeložka elektr...'!Oblast_tisku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Štafl</dc:creator>
  <cp:lastModifiedBy>Michal Štafl</cp:lastModifiedBy>
  <dcterms:created xsi:type="dcterms:W3CDTF">2017-03-30T14:07:23Z</dcterms:created>
  <dcterms:modified xsi:type="dcterms:W3CDTF">2017-03-30T14:07:50Z</dcterms:modified>
</cp:coreProperties>
</file>